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_Prace\LTPROJEKT\___2025\FN BRNO IKK\v2\"/>
    </mc:Choice>
  </mc:AlternateContent>
  <xr:revisionPtr revIDLastSave="5" documentId="11_792CC3462D12DE3B75D903C8F11B7206073F123F" xr6:coauthVersionLast="47" xr6:coauthVersionMax="47" xr10:uidLastSave="{D265D3BC-C4A7-4332-9AC6-38715BCC4857}"/>
  <bookViews>
    <workbookView xWindow="0" yWindow="0" windowWidth="0" windowHeight="0" firstSheet="2" activeTab="2" xr2:uid="{00000000-000D-0000-FFFF-FFFF00000000}"/>
  </bookViews>
  <sheets>
    <sheet name="Rekapitulace stavby" sheetId="1" r:id="rId1"/>
    <sheet name="A01 - Stavebně konstrukčn..." sheetId="2" r:id="rId2"/>
    <sheet name="B01 - Bourací práce" sheetId="3" r:id="rId3"/>
    <sheet name="D.1.01.4a - ZTI" sheetId="4" r:id="rId4"/>
    <sheet name="D.1.01.4b_1 - Vytápění" sheetId="5" r:id="rId5"/>
    <sheet name="D.1.01.4b_2 - Chlazení" sheetId="6" r:id="rId6"/>
    <sheet name="D.1.01.4b_3 - Rozvody páry" sheetId="7" r:id="rId7"/>
    <sheet name="D.1.01.4c - Elektroinstalace" sheetId="8" r:id="rId8"/>
    <sheet name="D.1.01.4d_1 - Strukturova..." sheetId="9" r:id="rId9"/>
    <sheet name="D.1.01.4d_2 - Video dohle..." sheetId="10" r:id="rId10"/>
    <sheet name="D.1.01.4d_3 - Poplachový ..." sheetId="11" r:id="rId11"/>
    <sheet name="D.1.01.4d_4 - Siganlizačn..." sheetId="12" r:id="rId12"/>
    <sheet name="D.1.01.4d_5 - Elektronick..." sheetId="13" r:id="rId13"/>
    <sheet name="D.1.01.4d_6 - Jednotný čas" sheetId="14" r:id="rId14"/>
    <sheet name="D.1.01.4d_7 - Společná te..." sheetId="15" r:id="rId15"/>
    <sheet name="D.1.01.4d_8 - Aktivní prv..." sheetId="16" r:id="rId16"/>
    <sheet name="D.1.01.4d_9 - Multimedia" sheetId="17" r:id="rId17"/>
    <sheet name="D.1.01.4d_10 - Hrubé rozvody" sheetId="18" r:id="rId18"/>
    <sheet name="D.1.01.4e - Medicinální p..." sheetId="19" r:id="rId19"/>
    <sheet name="D.1.01.4f - Vzduchotechnika" sheetId="20" r:id="rId20"/>
    <sheet name="D.1.01.4g - Měření a regu..." sheetId="21" r:id="rId21"/>
    <sheet name="D.1.01.4h_1 - EPS" sheetId="22" r:id="rId22"/>
    <sheet name="D.1.01.4h_2 - ER" sheetId="23" r:id="rId23"/>
    <sheet name="D.1.01.4i - Potrubní pošta" sheetId="24" r:id="rId24"/>
    <sheet name="D.1.01.5_R1 - Technologie..." sheetId="25" r:id="rId25"/>
    <sheet name="D.1.01.5_R4 - Orientační ..." sheetId="26" r:id="rId26"/>
    <sheet name="D.1.01.5-R5 - Interiér - ..." sheetId="27" r:id="rId27"/>
    <sheet name="VON - Vedlejší a ostatní ..." sheetId="28" r:id="rId28"/>
  </sheets>
  <definedNames>
    <definedName name="_xlnm._FilterDatabase" localSheetId="1" hidden="1">'A01 - Stavebně konstrukčn...'!$C$139:$K$1101</definedName>
    <definedName name="_xlnm._FilterDatabase" localSheetId="2" hidden="1">'B01 - Bourací práce'!$C$130:$K$474</definedName>
    <definedName name="_xlnm._FilterDatabase" localSheetId="3" hidden="1">'D.1.01.4a - ZTI'!$C$121:$K$606</definedName>
    <definedName name="_xlnm._FilterDatabase" localSheetId="4" hidden="1">'D.1.01.4b_1 - Vytápění'!$C$128:$K$258</definedName>
    <definedName name="_xlnm._FilterDatabase" localSheetId="5" hidden="1">'D.1.01.4b_2 - Chlazení'!$C$126:$K$213</definedName>
    <definedName name="_xlnm._FilterDatabase" localSheetId="6" hidden="1">'D.1.01.4b_3 - Rozvody páry'!$C$124:$K$162</definedName>
    <definedName name="_xlnm._FilterDatabase" localSheetId="7" hidden="1">'D.1.01.4c - Elektroinstalace'!$C$120:$K$314</definedName>
    <definedName name="_xlnm._FilterDatabase" localSheetId="8" hidden="1">'D.1.01.4d_1 - Strukturova...'!$C$122:$K$205</definedName>
    <definedName name="_xlnm._FilterDatabase" localSheetId="9" hidden="1">'D.1.01.4d_2 - Video dohle...'!$C$122:$K$163</definedName>
    <definedName name="_xlnm._FilterDatabase" localSheetId="10" hidden="1">'D.1.01.4d_3 - Poplachový ...'!$C$122:$K$167</definedName>
    <definedName name="_xlnm._FilterDatabase" localSheetId="11" hidden="1">'D.1.01.4d_4 - Siganlizačn...'!$C$123:$K$196</definedName>
    <definedName name="_xlnm._FilterDatabase" localSheetId="12" hidden="1">'D.1.01.4d_5 - Elektronick...'!$C$122:$K$159</definedName>
    <definedName name="_xlnm._FilterDatabase" localSheetId="13" hidden="1">'D.1.01.4d_6 - Jednotný čas'!$C$121:$K$138</definedName>
    <definedName name="_xlnm._FilterDatabase" localSheetId="14" hidden="1">'D.1.01.4d_7 - Společná te...'!$C$122:$K$162</definedName>
    <definedName name="_xlnm._FilterDatabase" localSheetId="15" hidden="1">'D.1.01.4d_8 - Aktivní prv...'!$C$121:$K$176</definedName>
    <definedName name="_xlnm._FilterDatabase" localSheetId="16" hidden="1">'D.1.01.4d_9 - Multimedia'!$C$120:$K$128</definedName>
    <definedName name="_xlnm._FilterDatabase" localSheetId="17" hidden="1">'D.1.01.4d_10 - Hrubé rozvody'!$C$121:$K$167</definedName>
    <definedName name="_xlnm._FilterDatabase" localSheetId="18" hidden="1">'D.1.01.4e - Medicinální p...'!$C$116:$K$161</definedName>
    <definedName name="_xlnm._FilterDatabase" localSheetId="19" hidden="1">'D.1.01.4f - Vzduchotechnika'!$C$119:$K$672</definedName>
    <definedName name="_xlnm._FilterDatabase" localSheetId="20" hidden="1">'D.1.01.4g - Měření a regu...'!$C$131:$K$436</definedName>
    <definedName name="_xlnm._FilterDatabase" localSheetId="21" hidden="1">'D.1.01.4h_1 - EPS'!$C$122:$K$208</definedName>
    <definedName name="_xlnm._FilterDatabase" localSheetId="22" hidden="1">'D.1.01.4h_2 - ER'!$C$122:$K$163</definedName>
    <definedName name="_xlnm._FilterDatabase" localSheetId="23" hidden="1">'D.1.01.4i - Potrubní pošta'!$C$123:$K$230</definedName>
    <definedName name="_xlnm._FilterDatabase" localSheetId="24" hidden="1">'D.1.01.5_R1 - Technologie...'!$C$116:$K$128</definedName>
    <definedName name="_xlnm._FilterDatabase" localSheetId="25" hidden="1">'D.1.01.5_R4 - Orientační ...'!$C$116:$K$134</definedName>
    <definedName name="_xlnm._FilterDatabase" localSheetId="26" hidden="1">'D.1.01.5-R5 - Interiér - ...'!$C$116:$K$134</definedName>
    <definedName name="_xlnm._FilterDatabase" localSheetId="27" hidden="1">'VON - Vedlejší a ostatní ...'!$C$116:$K$136</definedName>
    <definedName name="_xlnm.Print_Titles" localSheetId="0">'Rekapitulace stavby'!$92:$92</definedName>
    <definedName name="_xlnm.Print_Titles" localSheetId="1">'A01 - Stavebně konstrukčn...'!$139:$139</definedName>
    <definedName name="_xlnm.Print_Titles" localSheetId="2">'B01 - Bourací práce'!$130:$130</definedName>
    <definedName name="_xlnm.Print_Titles" localSheetId="3">'D.1.01.4a - ZTI'!$121:$121</definedName>
    <definedName name="_xlnm.Print_Titles" localSheetId="4">'D.1.01.4b_1 - Vytápění'!$128:$128</definedName>
    <definedName name="_xlnm.Print_Titles" localSheetId="5">'D.1.01.4b_2 - Chlazení'!$126:$126</definedName>
    <definedName name="_xlnm.Print_Titles" localSheetId="6">'D.1.01.4b_3 - Rozvody páry'!$124:$124</definedName>
    <definedName name="_xlnm.Print_Titles" localSheetId="7">'D.1.01.4c - Elektroinstalace'!$120:$120</definedName>
    <definedName name="_xlnm.Print_Titles" localSheetId="8">'D.1.01.4d_1 - Strukturova...'!$122:$122</definedName>
    <definedName name="_xlnm.Print_Titles" localSheetId="9">'D.1.01.4d_2 - Video dohle...'!$122:$122</definedName>
    <definedName name="_xlnm.Print_Titles" localSheetId="10">'D.1.01.4d_3 - Poplachový ...'!$122:$122</definedName>
    <definedName name="_xlnm.Print_Titles" localSheetId="11">'D.1.01.4d_4 - Siganlizačn...'!$123:$123</definedName>
    <definedName name="_xlnm.Print_Titles" localSheetId="12">'D.1.01.4d_5 - Elektronick...'!$122:$122</definedName>
    <definedName name="_xlnm.Print_Titles" localSheetId="13">'D.1.01.4d_6 - Jednotný čas'!$121:$121</definedName>
    <definedName name="_xlnm.Print_Titles" localSheetId="14">'D.1.01.4d_7 - Společná te...'!$122:$122</definedName>
    <definedName name="_xlnm.Print_Titles" localSheetId="15">'D.1.01.4d_8 - Aktivní prv...'!$121:$121</definedName>
    <definedName name="_xlnm.Print_Titles" localSheetId="16">'D.1.01.4d_9 - Multimedia'!$120:$120</definedName>
    <definedName name="_xlnm.Print_Titles" localSheetId="17">'D.1.01.4d_10 - Hrubé rozvody'!$121:$121</definedName>
    <definedName name="_xlnm.Print_Titles" localSheetId="18">'D.1.01.4e - Medicinální p...'!$116:$116</definedName>
    <definedName name="_xlnm.Print_Titles" localSheetId="19">'D.1.01.4f - Vzduchotechnika'!$119:$119</definedName>
    <definedName name="_xlnm.Print_Titles" localSheetId="20">'D.1.01.4g - Měření a regu...'!$131:$131</definedName>
    <definedName name="_xlnm.Print_Titles" localSheetId="21">'D.1.01.4h_1 - EPS'!$122:$122</definedName>
    <definedName name="_xlnm.Print_Titles" localSheetId="22">'D.1.01.4h_2 - ER'!$122:$122</definedName>
    <definedName name="_xlnm.Print_Titles" localSheetId="23">'D.1.01.4i - Potrubní pošta'!$123:$123</definedName>
    <definedName name="_xlnm.Print_Titles" localSheetId="24">'D.1.01.5_R1 - Technologie...'!$116:$116</definedName>
    <definedName name="_xlnm.Print_Titles" localSheetId="25">'D.1.01.5_R4 - Orientační ...'!$116:$116</definedName>
    <definedName name="_xlnm.Print_Titles" localSheetId="26">'D.1.01.5-R5 - Interiér - ...'!$116:$116</definedName>
    <definedName name="_xlnm.Print_Titles" localSheetId="27">'VON - Vedlejší a ostatní ...'!$116:$116</definedName>
    <definedName name="_xlnm.Print_Area" localSheetId="0">'Rekapitulace stavby'!$D$4:$AO$76,'Rekapitulace stavby'!$C$82:$AQ$126</definedName>
    <definedName name="_xlnm.Print_Area" localSheetId="1">'A01 - Stavebně konstrukčn...'!$C$4:$J$76,'A01 - Stavebně konstrukčn...'!$C$82:$J$119,'A01 - Stavebně konstrukčn...'!$C$125:$K$1101</definedName>
    <definedName name="_xlnm.Print_Area" localSheetId="2">'B01 - Bourací práce'!$C$4:$J$76,'B01 - Bourací práce'!$C$82:$J$110,'B01 - Bourací práce'!$C$116:$K$474</definedName>
    <definedName name="_xlnm.Print_Area" localSheetId="3">'D.1.01.4a - ZTI'!$C$4:$J$76,'D.1.01.4a - ZTI'!$C$82:$J$103,'D.1.01.4a - ZTI'!$C$109:$K$606</definedName>
    <definedName name="_xlnm.Print_Area" localSheetId="4">'D.1.01.4b_1 - Vytápění'!$C$4:$J$76,'D.1.01.4b_1 - Vytápění'!$C$82:$J$108,'D.1.01.4b_1 - Vytápění'!$C$114:$K$258</definedName>
    <definedName name="_xlnm.Print_Area" localSheetId="5">'D.1.01.4b_2 - Chlazení'!$C$4:$J$76,'D.1.01.4b_2 - Chlazení'!$C$82:$J$106,'D.1.01.4b_2 - Chlazení'!$C$112:$K$213</definedName>
    <definedName name="_xlnm.Print_Area" localSheetId="6">'D.1.01.4b_3 - Rozvody páry'!$C$4:$J$76,'D.1.01.4b_3 - Rozvody páry'!$C$82:$J$104,'D.1.01.4b_3 - Rozvody páry'!$C$110:$K$162</definedName>
    <definedName name="_xlnm.Print_Area" localSheetId="7">'D.1.01.4c - Elektroinstalace'!$C$4:$J$76,'D.1.01.4c - Elektroinstalace'!$C$82:$J$102,'D.1.01.4c - Elektroinstalace'!$C$108:$K$314</definedName>
    <definedName name="_xlnm.Print_Area" localSheetId="8">'D.1.01.4d_1 - Strukturova...'!$C$4:$J$76,'D.1.01.4d_1 - Strukturova...'!$C$82:$J$102,'D.1.01.4d_1 - Strukturova...'!$C$108:$K$205</definedName>
    <definedName name="_xlnm.Print_Area" localSheetId="9">'D.1.01.4d_2 - Video dohle...'!$C$4:$J$76,'D.1.01.4d_2 - Video dohle...'!$C$82:$J$102,'D.1.01.4d_2 - Video dohle...'!$C$108:$K$163</definedName>
    <definedName name="_xlnm.Print_Area" localSheetId="10">'D.1.01.4d_3 - Poplachový ...'!$C$4:$J$76,'D.1.01.4d_3 - Poplachový ...'!$C$82:$J$102,'D.1.01.4d_3 - Poplachový ...'!$C$108:$K$167</definedName>
    <definedName name="_xlnm.Print_Area" localSheetId="11">'D.1.01.4d_4 - Siganlizačn...'!$C$4:$J$76,'D.1.01.4d_4 - Siganlizačn...'!$C$82:$J$103,'D.1.01.4d_4 - Siganlizačn...'!$C$109:$K$196</definedName>
    <definedName name="_xlnm.Print_Area" localSheetId="12">'D.1.01.4d_5 - Elektronick...'!$C$4:$J$76,'D.1.01.4d_5 - Elektronick...'!$C$82:$J$102,'D.1.01.4d_5 - Elektronick...'!$C$108:$K$159</definedName>
    <definedName name="_xlnm.Print_Area" localSheetId="13">'D.1.01.4d_6 - Jednotný čas'!$C$4:$J$76,'D.1.01.4d_6 - Jednotný čas'!$C$82:$J$101,'D.1.01.4d_6 - Jednotný čas'!$C$107:$K$138</definedName>
    <definedName name="_xlnm.Print_Area" localSheetId="14">'D.1.01.4d_7 - Společná te...'!$C$4:$J$76,'D.1.01.4d_7 - Společná te...'!$C$82:$J$102,'D.1.01.4d_7 - Společná te...'!$C$108:$K$162</definedName>
    <definedName name="_xlnm.Print_Area" localSheetId="15">'D.1.01.4d_8 - Aktivní prv...'!$C$4:$J$76,'D.1.01.4d_8 - Aktivní prv...'!$C$82:$J$101,'D.1.01.4d_8 - Aktivní prv...'!$C$107:$K$176</definedName>
    <definedName name="_xlnm.Print_Area" localSheetId="16">'D.1.01.4d_9 - Multimedia'!$C$4:$J$76,'D.1.01.4d_9 - Multimedia'!$C$82:$J$100,'D.1.01.4d_9 - Multimedia'!$C$106:$K$128</definedName>
    <definedName name="_xlnm.Print_Area" localSheetId="17">'D.1.01.4d_10 - Hrubé rozvody'!$C$4:$J$76,'D.1.01.4d_10 - Hrubé rozvody'!$C$82:$J$101,'D.1.01.4d_10 - Hrubé rozvody'!$C$107:$K$167</definedName>
    <definedName name="_xlnm.Print_Area" localSheetId="18">'D.1.01.4e - Medicinální p...'!$C$4:$J$76,'D.1.01.4e - Medicinální p...'!$C$82:$J$98,'D.1.01.4e - Medicinální p...'!$C$104:$K$161</definedName>
    <definedName name="_xlnm.Print_Area" localSheetId="19">'D.1.01.4f - Vzduchotechnika'!$C$4:$J$76,'D.1.01.4f - Vzduchotechnika'!$C$82:$J$101,'D.1.01.4f - Vzduchotechnika'!$C$107:$K$672</definedName>
    <definedName name="_xlnm.Print_Area" localSheetId="20">'D.1.01.4g - Měření a regu...'!$C$4:$J$76,'D.1.01.4g - Měření a regu...'!$C$82:$J$113,'D.1.01.4g - Měření a regu...'!$C$119:$K$436</definedName>
    <definedName name="_xlnm.Print_Area" localSheetId="21">'D.1.01.4h_1 - EPS'!$C$4:$J$76,'D.1.01.4h_1 - EPS'!$C$82:$J$102,'D.1.01.4h_1 - EPS'!$C$108:$K$208</definedName>
    <definedName name="_xlnm.Print_Area" localSheetId="22">'D.1.01.4h_2 - ER'!$C$4:$J$76,'D.1.01.4h_2 - ER'!$C$82:$J$102,'D.1.01.4h_2 - ER'!$C$108:$K$163</definedName>
    <definedName name="_xlnm.Print_Area" localSheetId="23">'D.1.01.4i - Potrubní pošta'!$C$4:$J$76,'D.1.01.4i - Potrubní pošta'!$C$82:$J$105,'D.1.01.4i - Potrubní pošta'!$C$111:$K$230</definedName>
    <definedName name="_xlnm.Print_Area" localSheetId="24">'D.1.01.5_R1 - Technologie...'!$C$4:$J$76,'D.1.01.5_R1 - Technologie...'!$C$82:$J$98,'D.1.01.5_R1 - Technologie...'!$C$104:$K$128</definedName>
    <definedName name="_xlnm.Print_Area" localSheetId="25">'D.1.01.5_R4 - Orientační ...'!$C$4:$J$76,'D.1.01.5_R4 - Orientační ...'!$C$82:$J$98,'D.1.01.5_R4 - Orientační ...'!$C$104:$K$134</definedName>
    <definedName name="_xlnm.Print_Area" localSheetId="26">'D.1.01.5-R5 - Interiér - ...'!$C$4:$J$76,'D.1.01.5-R5 - Interiér - ...'!$C$82:$J$98,'D.1.01.5-R5 - Interiér - ...'!$C$104:$K$134</definedName>
    <definedName name="_xlnm.Print_Area" localSheetId="27">'VON - Vedlejší a ostatní ...'!$C$4:$J$76,'VON - Vedlejší a ostatní ...'!$C$82:$J$98,'VON - Vedlejší a ostatní ...'!$C$104:$K$136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8" l="1"/>
  <c r="J36" i="28"/>
  <c r="AY125" i="1"/>
  <c r="J35" i="28"/>
  <c r="AX125" i="1"/>
  <c r="BI136" i="28"/>
  <c r="BH136" i="28"/>
  <c r="BG136" i="28"/>
  <c r="BF136" i="28"/>
  <c r="T136" i="28"/>
  <c r="R136" i="28"/>
  <c r="P136" i="28"/>
  <c r="BI135" i="28"/>
  <c r="BH135" i="28"/>
  <c r="BG135" i="28"/>
  <c r="BF135" i="28"/>
  <c r="T135" i="28"/>
  <c r="R135" i="28"/>
  <c r="P135" i="28"/>
  <c r="BI133" i="28"/>
  <c r="BH133" i="28"/>
  <c r="BG133" i="28"/>
  <c r="BF133" i="28"/>
  <c r="T133" i="28"/>
  <c r="R133" i="28"/>
  <c r="P133" i="28"/>
  <c r="BI131" i="28"/>
  <c r="BH131" i="28"/>
  <c r="BG131" i="28"/>
  <c r="BF131" i="28"/>
  <c r="T131" i="28"/>
  <c r="R131" i="28"/>
  <c r="P131" i="28"/>
  <c r="BI130" i="28"/>
  <c r="BH130" i="28"/>
  <c r="BG130" i="28"/>
  <c r="BF130" i="28"/>
  <c r="T130" i="28"/>
  <c r="R130" i="28"/>
  <c r="P130" i="28"/>
  <c r="BI129" i="28"/>
  <c r="BH129" i="28"/>
  <c r="BG129" i="28"/>
  <c r="BF129" i="28"/>
  <c r="T129" i="28"/>
  <c r="R129" i="28"/>
  <c r="P129" i="28"/>
  <c r="BI128" i="28"/>
  <c r="BH128" i="28"/>
  <c r="BG128" i="28"/>
  <c r="BF128" i="28"/>
  <c r="T128" i="28"/>
  <c r="R128" i="28"/>
  <c r="P128" i="28"/>
  <c r="BI127" i="28"/>
  <c r="BH127" i="28"/>
  <c r="BG127" i="28"/>
  <c r="BF127" i="28"/>
  <c r="T127" i="28"/>
  <c r="R127" i="28"/>
  <c r="P127" i="28"/>
  <c r="BI126" i="28"/>
  <c r="BH126" i="28"/>
  <c r="BG126" i="28"/>
  <c r="BF126" i="28"/>
  <c r="T126" i="28"/>
  <c r="R126" i="28"/>
  <c r="P126" i="28"/>
  <c r="BI125" i="28"/>
  <c r="BH125" i="28"/>
  <c r="BG125" i="28"/>
  <c r="BF125" i="28"/>
  <c r="T125" i="28"/>
  <c r="R125" i="28"/>
  <c r="P125" i="28"/>
  <c r="BI124" i="28"/>
  <c r="BH124" i="28"/>
  <c r="BG124" i="28"/>
  <c r="BF124" i="28"/>
  <c r="T124" i="28"/>
  <c r="R124" i="28"/>
  <c r="P124" i="28"/>
  <c r="BI123" i="28"/>
  <c r="BH123" i="28"/>
  <c r="BG123" i="28"/>
  <c r="BF123" i="28"/>
  <c r="T123" i="28"/>
  <c r="R123" i="28"/>
  <c r="P123" i="28"/>
  <c r="BI122" i="28"/>
  <c r="BH122" i="28"/>
  <c r="BG122" i="28"/>
  <c r="BF122" i="28"/>
  <c r="T122" i="28"/>
  <c r="R122" i="28"/>
  <c r="P122" i="28"/>
  <c r="BI121" i="28"/>
  <c r="BH121" i="28"/>
  <c r="BG121" i="28"/>
  <c r="BF121" i="28"/>
  <c r="T121" i="28"/>
  <c r="R121" i="28"/>
  <c r="P121" i="28"/>
  <c r="BI120" i="28"/>
  <c r="BH120" i="28"/>
  <c r="BG120" i="28"/>
  <c r="BF120" i="28"/>
  <c r="T120" i="28"/>
  <c r="R120" i="28"/>
  <c r="P120" i="28"/>
  <c r="BI119" i="28"/>
  <c r="BH119" i="28"/>
  <c r="BG119" i="28"/>
  <c r="BF119" i="28"/>
  <c r="T119" i="28"/>
  <c r="R119" i="28"/>
  <c r="P119" i="28"/>
  <c r="F111" i="28"/>
  <c r="E109" i="28"/>
  <c r="F89" i="28"/>
  <c r="E87" i="28"/>
  <c r="J24" i="28"/>
  <c r="E24" i="28"/>
  <c r="J114" i="28"/>
  <c r="J23" i="28"/>
  <c r="J21" i="28"/>
  <c r="E21" i="28"/>
  <c r="J91" i="28"/>
  <c r="J20" i="28"/>
  <c r="J18" i="28"/>
  <c r="E18" i="28"/>
  <c r="F92" i="28"/>
  <c r="J17" i="28"/>
  <c r="J15" i="28"/>
  <c r="E15" i="28"/>
  <c r="F91" i="28"/>
  <c r="J14" i="28"/>
  <c r="J12" i="28"/>
  <c r="J111" i="28"/>
  <c r="E7" i="28"/>
  <c r="E85" i="28"/>
  <c r="J37" i="27"/>
  <c r="J36" i="27"/>
  <c r="AY124" i="1"/>
  <c r="J35" i="27"/>
  <c r="AX124" i="1"/>
  <c r="BI133" i="27"/>
  <c r="BH133" i="27"/>
  <c r="BG133" i="27"/>
  <c r="BF133" i="27"/>
  <c r="T133" i="27"/>
  <c r="R133" i="27"/>
  <c r="P133" i="27"/>
  <c r="BI131" i="27"/>
  <c r="BH131" i="27"/>
  <c r="BG131" i="27"/>
  <c r="BF131" i="27"/>
  <c r="T131" i="27"/>
  <c r="R131" i="27"/>
  <c r="P131" i="27"/>
  <c r="BI129" i="27"/>
  <c r="BH129" i="27"/>
  <c r="BG129" i="27"/>
  <c r="BF129" i="27"/>
  <c r="T129" i="27"/>
  <c r="R129" i="27"/>
  <c r="P129" i="27"/>
  <c r="BI127" i="27"/>
  <c r="BH127" i="27"/>
  <c r="BG127" i="27"/>
  <c r="BF127" i="27"/>
  <c r="T127" i="27"/>
  <c r="R127" i="27"/>
  <c r="P127" i="27"/>
  <c r="BI125" i="27"/>
  <c r="BH125" i="27"/>
  <c r="BG125" i="27"/>
  <c r="BF125" i="27"/>
  <c r="T125" i="27"/>
  <c r="R125" i="27"/>
  <c r="P125" i="27"/>
  <c r="BI123" i="27"/>
  <c r="BH123" i="27"/>
  <c r="BG123" i="27"/>
  <c r="BF123" i="27"/>
  <c r="T123" i="27"/>
  <c r="R123" i="27"/>
  <c r="P123" i="27"/>
  <c r="BI121" i="27"/>
  <c r="BH121" i="27"/>
  <c r="BG121" i="27"/>
  <c r="BF121" i="27"/>
  <c r="T121" i="27"/>
  <c r="R121" i="27"/>
  <c r="P121" i="27"/>
  <c r="BI119" i="27"/>
  <c r="BH119" i="27"/>
  <c r="BG119" i="27"/>
  <c r="BF119" i="27"/>
  <c r="T119" i="27"/>
  <c r="R119" i="27"/>
  <c r="P119" i="27"/>
  <c r="F111" i="27"/>
  <c r="E109" i="27"/>
  <c r="F89" i="27"/>
  <c r="E87" i="27"/>
  <c r="J24" i="27"/>
  <c r="E24" i="27"/>
  <c r="J92" i="27"/>
  <c r="J23" i="27"/>
  <c r="J21" i="27"/>
  <c r="E21" i="27"/>
  <c r="J113" i="27"/>
  <c r="J20" i="27"/>
  <c r="J18" i="27"/>
  <c r="E18" i="27"/>
  <c r="F114" i="27"/>
  <c r="J17" i="27"/>
  <c r="J15" i="27"/>
  <c r="E15" i="27"/>
  <c r="F113" i="27"/>
  <c r="J14" i="27"/>
  <c r="J12" i="27"/>
  <c r="J89" i="27"/>
  <c r="E7" i="27"/>
  <c r="E85" i="27"/>
  <c r="J37" i="26"/>
  <c r="J36" i="26"/>
  <c r="AY123" i="1"/>
  <c r="J35" i="26"/>
  <c r="AX123" i="1"/>
  <c r="BI131" i="26"/>
  <c r="BH131" i="26"/>
  <c r="BG131" i="26"/>
  <c r="BF131" i="26"/>
  <c r="T131" i="26"/>
  <c r="R131" i="26"/>
  <c r="P131" i="26"/>
  <c r="BI127" i="26"/>
  <c r="BH127" i="26"/>
  <c r="BG127" i="26"/>
  <c r="BF127" i="26"/>
  <c r="T127" i="26"/>
  <c r="R127" i="26"/>
  <c r="P127" i="26"/>
  <c r="BI123" i="26"/>
  <c r="BH123" i="26"/>
  <c r="BG123" i="26"/>
  <c r="BF123" i="26"/>
  <c r="T123" i="26"/>
  <c r="R123" i="26"/>
  <c r="P123" i="26"/>
  <c r="BI119" i="26"/>
  <c r="BH119" i="26"/>
  <c r="BG119" i="26"/>
  <c r="BF119" i="26"/>
  <c r="T119" i="26"/>
  <c r="R119" i="26"/>
  <c r="P119" i="26"/>
  <c r="F111" i="26"/>
  <c r="E109" i="26"/>
  <c r="F89" i="26"/>
  <c r="E87" i="26"/>
  <c r="J24" i="26"/>
  <c r="E24" i="26"/>
  <c r="J92" i="26"/>
  <c r="J23" i="26"/>
  <c r="J21" i="26"/>
  <c r="E21" i="26"/>
  <c r="J113" i="26"/>
  <c r="J20" i="26"/>
  <c r="J18" i="26"/>
  <c r="E18" i="26"/>
  <c r="F92" i="26"/>
  <c r="J17" i="26"/>
  <c r="J15" i="26"/>
  <c r="E15" i="26"/>
  <c r="F91" i="26"/>
  <c r="J14" i="26"/>
  <c r="J12" i="26"/>
  <c r="J89" i="26"/>
  <c r="E7" i="26"/>
  <c r="E107" i="26"/>
  <c r="J37" i="25"/>
  <c r="J36" i="25"/>
  <c r="AY122" i="1"/>
  <c r="J35" i="25"/>
  <c r="AX122" i="1"/>
  <c r="BI127" i="25"/>
  <c r="BH127" i="25"/>
  <c r="BG127" i="25"/>
  <c r="BF127" i="25"/>
  <c r="T127" i="25"/>
  <c r="R127" i="25"/>
  <c r="P127" i="25"/>
  <c r="BI125" i="25"/>
  <c r="BH125" i="25"/>
  <c r="BG125" i="25"/>
  <c r="BF125" i="25"/>
  <c r="T125" i="25"/>
  <c r="R125" i="25"/>
  <c r="P125" i="25"/>
  <c r="BI123" i="25"/>
  <c r="BH123" i="25"/>
  <c r="BG123" i="25"/>
  <c r="BF123" i="25"/>
  <c r="T123" i="25"/>
  <c r="R123" i="25"/>
  <c r="P123" i="25"/>
  <c r="BI121" i="25"/>
  <c r="BH121" i="25"/>
  <c r="BG121" i="25"/>
  <c r="BF121" i="25"/>
  <c r="T121" i="25"/>
  <c r="R121" i="25"/>
  <c r="P121" i="25"/>
  <c r="BI119" i="25"/>
  <c r="BH119" i="25"/>
  <c r="BG119" i="25"/>
  <c r="BF119" i="25"/>
  <c r="T119" i="25"/>
  <c r="R119" i="25"/>
  <c r="P119" i="25"/>
  <c r="F111" i="25"/>
  <c r="E109" i="25"/>
  <c r="F89" i="25"/>
  <c r="E87" i="25"/>
  <c r="J24" i="25"/>
  <c r="E24" i="25"/>
  <c r="J114" i="25"/>
  <c r="J23" i="25"/>
  <c r="J21" i="25"/>
  <c r="E21" i="25"/>
  <c r="J91" i="25"/>
  <c r="J20" i="25"/>
  <c r="J18" i="25"/>
  <c r="E18" i="25"/>
  <c r="F92" i="25"/>
  <c r="J17" i="25"/>
  <c r="J15" i="25"/>
  <c r="E15" i="25"/>
  <c r="F91" i="25"/>
  <c r="J14" i="25"/>
  <c r="J12" i="25"/>
  <c r="J89" i="25"/>
  <c r="E7" i="25"/>
  <c r="E107" i="25"/>
  <c r="J37" i="24"/>
  <c r="J36" i="24"/>
  <c r="AY121" i="1"/>
  <c r="J35" i="24"/>
  <c r="AX121" i="1"/>
  <c r="BI229" i="24"/>
  <c r="BH229" i="24"/>
  <c r="BG229" i="24"/>
  <c r="BF229" i="24"/>
  <c r="T229" i="24"/>
  <c r="R229" i="24"/>
  <c r="P229" i="24"/>
  <c r="BI227" i="24"/>
  <c r="BH227" i="24"/>
  <c r="BG227" i="24"/>
  <c r="BF227" i="24"/>
  <c r="T227" i="24"/>
  <c r="R227" i="24"/>
  <c r="P227" i="24"/>
  <c r="BI225" i="24"/>
  <c r="BH225" i="24"/>
  <c r="BG225" i="24"/>
  <c r="BF225" i="24"/>
  <c r="T225" i="24"/>
  <c r="R225" i="24"/>
  <c r="P225" i="24"/>
  <c r="BI223" i="24"/>
  <c r="BH223" i="24"/>
  <c r="BG223" i="24"/>
  <c r="BF223" i="24"/>
  <c r="T223" i="24"/>
  <c r="R223" i="24"/>
  <c r="P223" i="24"/>
  <c r="BI221" i="24"/>
  <c r="BH221" i="24"/>
  <c r="BG221" i="24"/>
  <c r="BF221" i="24"/>
  <c r="T221" i="24"/>
  <c r="R221" i="24"/>
  <c r="P221" i="24"/>
  <c r="BI219" i="24"/>
  <c r="BH219" i="24"/>
  <c r="BG219" i="24"/>
  <c r="BF219" i="24"/>
  <c r="T219" i="24"/>
  <c r="R219" i="24"/>
  <c r="P219" i="24"/>
  <c r="BI216" i="24"/>
  <c r="BH216" i="24"/>
  <c r="BG216" i="24"/>
  <c r="BF216" i="24"/>
  <c r="T216" i="24"/>
  <c r="R216" i="24"/>
  <c r="P216" i="24"/>
  <c r="BI214" i="24"/>
  <c r="BH214" i="24"/>
  <c r="BG214" i="24"/>
  <c r="BF214" i="24"/>
  <c r="T214" i="24"/>
  <c r="R214" i="24"/>
  <c r="P214" i="24"/>
  <c r="BI212" i="24"/>
  <c r="BH212" i="24"/>
  <c r="BG212" i="24"/>
  <c r="BF212" i="24"/>
  <c r="T212" i="24"/>
  <c r="R212" i="24"/>
  <c r="P212" i="24"/>
  <c r="BI210" i="24"/>
  <c r="BH210" i="24"/>
  <c r="BG210" i="24"/>
  <c r="BF210" i="24"/>
  <c r="T210" i="24"/>
  <c r="R210" i="24"/>
  <c r="P210" i="24"/>
  <c r="BI208" i="24"/>
  <c r="BH208" i="24"/>
  <c r="BG208" i="24"/>
  <c r="BF208" i="24"/>
  <c r="T208" i="24"/>
  <c r="R208" i="24"/>
  <c r="P208" i="24"/>
  <c r="BI206" i="24"/>
  <c r="BH206" i="24"/>
  <c r="BG206" i="24"/>
  <c r="BF206" i="24"/>
  <c r="T206" i="24"/>
  <c r="R206" i="24"/>
  <c r="P206" i="24"/>
  <c r="BI204" i="24"/>
  <c r="BH204" i="24"/>
  <c r="BG204" i="24"/>
  <c r="BF204" i="24"/>
  <c r="T204" i="24"/>
  <c r="R204" i="24"/>
  <c r="P204" i="24"/>
  <c r="BI202" i="24"/>
  <c r="BH202" i="24"/>
  <c r="BG202" i="24"/>
  <c r="BF202" i="24"/>
  <c r="T202" i="24"/>
  <c r="R202" i="24"/>
  <c r="P202" i="24"/>
  <c r="BI199" i="24"/>
  <c r="BH199" i="24"/>
  <c r="BG199" i="24"/>
  <c r="BF199" i="24"/>
  <c r="T199" i="24"/>
  <c r="T198" i="24"/>
  <c r="R199" i="24"/>
  <c r="R198" i="24"/>
  <c r="P199" i="24"/>
  <c r="P198" i="24"/>
  <c r="BI196" i="24"/>
  <c r="BH196" i="24"/>
  <c r="BG196" i="24"/>
  <c r="BF196" i="24"/>
  <c r="T196" i="24"/>
  <c r="R196" i="24"/>
  <c r="P196" i="24"/>
  <c r="BI194" i="24"/>
  <c r="BH194" i="24"/>
  <c r="BG194" i="24"/>
  <c r="BF194" i="24"/>
  <c r="T194" i="24"/>
  <c r="R194" i="24"/>
  <c r="P194" i="24"/>
  <c r="BI192" i="24"/>
  <c r="BH192" i="24"/>
  <c r="BG192" i="24"/>
  <c r="BF192" i="24"/>
  <c r="T192" i="24"/>
  <c r="R192" i="24"/>
  <c r="P192" i="24"/>
  <c r="BI190" i="24"/>
  <c r="BH190" i="24"/>
  <c r="BG190" i="24"/>
  <c r="BF190" i="24"/>
  <c r="T190" i="24"/>
  <c r="R190" i="24"/>
  <c r="P190" i="24"/>
  <c r="BI188" i="24"/>
  <c r="BH188" i="24"/>
  <c r="BG188" i="24"/>
  <c r="BF188" i="24"/>
  <c r="T188" i="24"/>
  <c r="R188" i="24"/>
  <c r="P188" i="24"/>
  <c r="BI186" i="24"/>
  <c r="BH186" i="24"/>
  <c r="BG186" i="24"/>
  <c r="BF186" i="24"/>
  <c r="T186" i="24"/>
  <c r="R186" i="24"/>
  <c r="P186" i="24"/>
  <c r="BI184" i="24"/>
  <c r="BH184" i="24"/>
  <c r="BG184" i="24"/>
  <c r="BF184" i="24"/>
  <c r="T184" i="24"/>
  <c r="R184" i="24"/>
  <c r="P184" i="24"/>
  <c r="BI182" i="24"/>
  <c r="BH182" i="24"/>
  <c r="BG182" i="24"/>
  <c r="BF182" i="24"/>
  <c r="T182" i="24"/>
  <c r="R182" i="24"/>
  <c r="P182" i="24"/>
  <c r="BI180" i="24"/>
  <c r="BH180" i="24"/>
  <c r="BG180" i="24"/>
  <c r="BF180" i="24"/>
  <c r="T180" i="24"/>
  <c r="R180" i="24"/>
  <c r="P180" i="24"/>
  <c r="BI178" i="24"/>
  <c r="BH178" i="24"/>
  <c r="BG178" i="24"/>
  <c r="BF178" i="24"/>
  <c r="T178" i="24"/>
  <c r="R178" i="24"/>
  <c r="P178" i="24"/>
  <c r="BI176" i="24"/>
  <c r="BH176" i="24"/>
  <c r="BG176" i="24"/>
  <c r="BF176" i="24"/>
  <c r="T176" i="24"/>
  <c r="R176" i="24"/>
  <c r="P176" i="24"/>
  <c r="BI174" i="24"/>
  <c r="BH174" i="24"/>
  <c r="BG174" i="24"/>
  <c r="BF174" i="24"/>
  <c r="T174" i="24"/>
  <c r="R174" i="24"/>
  <c r="P174" i="24"/>
  <c r="BI172" i="24"/>
  <c r="BH172" i="24"/>
  <c r="BG172" i="24"/>
  <c r="BF172" i="24"/>
  <c r="T172" i="24"/>
  <c r="R172" i="24"/>
  <c r="P172" i="24"/>
  <c r="BI169" i="24"/>
  <c r="BH169" i="24"/>
  <c r="BG169" i="24"/>
  <c r="BF169" i="24"/>
  <c r="T169" i="24"/>
  <c r="R169" i="24"/>
  <c r="P169" i="24"/>
  <c r="BI167" i="24"/>
  <c r="BH167" i="24"/>
  <c r="BG167" i="24"/>
  <c r="BF167" i="24"/>
  <c r="T167" i="24"/>
  <c r="R167" i="24"/>
  <c r="P167" i="24"/>
  <c r="BI165" i="24"/>
  <c r="BH165" i="24"/>
  <c r="BG165" i="24"/>
  <c r="BF165" i="24"/>
  <c r="T165" i="24"/>
  <c r="R165" i="24"/>
  <c r="P165" i="24"/>
  <c r="BI163" i="24"/>
  <c r="BH163" i="24"/>
  <c r="BG163" i="24"/>
  <c r="BF163" i="24"/>
  <c r="T163" i="24"/>
  <c r="R163" i="24"/>
  <c r="P163" i="24"/>
  <c r="BI160" i="24"/>
  <c r="BH160" i="24"/>
  <c r="BG160" i="24"/>
  <c r="BF160" i="24"/>
  <c r="T160" i="24"/>
  <c r="R160" i="24"/>
  <c r="P160" i="24"/>
  <c r="BI158" i="24"/>
  <c r="BH158" i="24"/>
  <c r="BG158" i="24"/>
  <c r="BF158" i="24"/>
  <c r="T158" i="24"/>
  <c r="R158" i="24"/>
  <c r="P158" i="24"/>
  <c r="BI156" i="24"/>
  <c r="BH156" i="24"/>
  <c r="BG156" i="24"/>
  <c r="BF156" i="24"/>
  <c r="T156" i="24"/>
  <c r="R156" i="24"/>
  <c r="P156" i="24"/>
  <c r="BI154" i="24"/>
  <c r="BH154" i="24"/>
  <c r="BG154" i="24"/>
  <c r="BF154" i="24"/>
  <c r="T154" i="24"/>
  <c r="R154" i="24"/>
  <c r="P154" i="24"/>
  <c r="BI151" i="24"/>
  <c r="BH151" i="24"/>
  <c r="BG151" i="24"/>
  <c r="BF151" i="24"/>
  <c r="T151" i="24"/>
  <c r="R151" i="24"/>
  <c r="P151" i="24"/>
  <c r="BI149" i="24"/>
  <c r="BH149" i="24"/>
  <c r="BG149" i="24"/>
  <c r="BF149" i="24"/>
  <c r="T149" i="24"/>
  <c r="R149" i="24"/>
  <c r="P149" i="24"/>
  <c r="BI147" i="24"/>
  <c r="BH147" i="24"/>
  <c r="BG147" i="24"/>
  <c r="BF147" i="24"/>
  <c r="T147" i="24"/>
  <c r="R147" i="24"/>
  <c r="P147" i="24"/>
  <c r="BI145" i="24"/>
  <c r="BH145" i="24"/>
  <c r="BG145" i="24"/>
  <c r="BF145" i="24"/>
  <c r="T145" i="24"/>
  <c r="R145" i="24"/>
  <c r="P145" i="24"/>
  <c r="BI143" i="24"/>
  <c r="BH143" i="24"/>
  <c r="BG143" i="24"/>
  <c r="BF143" i="24"/>
  <c r="T143" i="24"/>
  <c r="R143" i="24"/>
  <c r="P143" i="24"/>
  <c r="BI141" i="24"/>
  <c r="BH141" i="24"/>
  <c r="BG141" i="24"/>
  <c r="BF141" i="24"/>
  <c r="T141" i="24"/>
  <c r="R141" i="24"/>
  <c r="P141" i="24"/>
  <c r="BI139" i="24"/>
  <c r="BH139" i="24"/>
  <c r="BG139" i="24"/>
  <c r="BF139" i="24"/>
  <c r="T139" i="24"/>
  <c r="R139" i="24"/>
  <c r="P139" i="24"/>
  <c r="BI137" i="24"/>
  <c r="BH137" i="24"/>
  <c r="BG137" i="24"/>
  <c r="BF137" i="24"/>
  <c r="T137" i="24"/>
  <c r="R137" i="24"/>
  <c r="P137" i="24"/>
  <c r="BI135" i="24"/>
  <c r="BH135" i="24"/>
  <c r="BG135" i="24"/>
  <c r="BF135" i="24"/>
  <c r="T135" i="24"/>
  <c r="R135" i="24"/>
  <c r="P135" i="24"/>
  <c r="BI133" i="24"/>
  <c r="BH133" i="24"/>
  <c r="BG133" i="24"/>
  <c r="BF133" i="24"/>
  <c r="T133" i="24"/>
  <c r="R133" i="24"/>
  <c r="P133" i="24"/>
  <c r="BI131" i="24"/>
  <c r="BH131" i="24"/>
  <c r="BG131" i="24"/>
  <c r="BF131" i="24"/>
  <c r="T131" i="24"/>
  <c r="R131" i="24"/>
  <c r="P131" i="24"/>
  <c r="BI128" i="24"/>
  <c r="BH128" i="24"/>
  <c r="BG128" i="24"/>
  <c r="BF128" i="24"/>
  <c r="T128" i="24"/>
  <c r="R128" i="24"/>
  <c r="P128" i="24"/>
  <c r="BI126" i="24"/>
  <c r="BH126" i="24"/>
  <c r="BG126" i="24"/>
  <c r="BF126" i="24"/>
  <c r="T126" i="24"/>
  <c r="R126" i="24"/>
  <c r="P126" i="24"/>
  <c r="F118" i="24"/>
  <c r="E116" i="24"/>
  <c r="F89" i="24"/>
  <c r="E87" i="24"/>
  <c r="J24" i="24"/>
  <c r="E24" i="24"/>
  <c r="J92" i="24"/>
  <c r="J23" i="24"/>
  <c r="J21" i="24"/>
  <c r="E21" i="24"/>
  <c r="J91" i="24"/>
  <c r="J20" i="24"/>
  <c r="J18" i="24"/>
  <c r="E18" i="24"/>
  <c r="F92" i="24"/>
  <c r="J17" i="24"/>
  <c r="J15" i="24"/>
  <c r="E15" i="24"/>
  <c r="F91" i="24"/>
  <c r="J14" i="24"/>
  <c r="J12" i="24"/>
  <c r="J118" i="24"/>
  <c r="E7" i="24"/>
  <c r="E114" i="24"/>
  <c r="J39" i="23"/>
  <c r="J38" i="23"/>
  <c r="AY120" i="1"/>
  <c r="J37" i="23"/>
  <c r="AX120" i="1"/>
  <c r="BI163" i="23"/>
  <c r="BH163" i="23"/>
  <c r="BG163" i="23"/>
  <c r="BF163" i="23"/>
  <c r="T163" i="23"/>
  <c r="R163" i="23"/>
  <c r="P163" i="23"/>
  <c r="BI162" i="23"/>
  <c r="BH162" i="23"/>
  <c r="BG162" i="23"/>
  <c r="BF162" i="23"/>
  <c r="T162" i="23"/>
  <c r="R162" i="23"/>
  <c r="P162" i="23"/>
  <c r="BI161" i="23"/>
  <c r="BH161" i="23"/>
  <c r="BG161" i="23"/>
  <c r="BF161" i="23"/>
  <c r="T161" i="23"/>
  <c r="R161" i="23"/>
  <c r="P161" i="23"/>
  <c r="BI160" i="23"/>
  <c r="BH160" i="23"/>
  <c r="BG160" i="23"/>
  <c r="BF160" i="23"/>
  <c r="T160" i="23"/>
  <c r="R160" i="23"/>
  <c r="P160" i="23"/>
  <c r="BI159" i="23"/>
  <c r="BH159" i="23"/>
  <c r="BG159" i="23"/>
  <c r="BF159" i="23"/>
  <c r="T159" i="23"/>
  <c r="R159" i="23"/>
  <c r="P159" i="23"/>
  <c r="BI156" i="23"/>
  <c r="BH156" i="23"/>
  <c r="BG156" i="23"/>
  <c r="BF156" i="23"/>
  <c r="T156" i="23"/>
  <c r="R156" i="23"/>
  <c r="P156" i="23"/>
  <c r="BI154" i="23"/>
  <c r="BH154" i="23"/>
  <c r="BG154" i="23"/>
  <c r="BF154" i="23"/>
  <c r="T154" i="23"/>
  <c r="R154" i="23"/>
  <c r="P154" i="23"/>
  <c r="BI152" i="23"/>
  <c r="BH152" i="23"/>
  <c r="BG152" i="23"/>
  <c r="BF152" i="23"/>
  <c r="T152" i="23"/>
  <c r="R152" i="23"/>
  <c r="P152" i="23"/>
  <c r="BI150" i="23"/>
  <c r="BH150" i="23"/>
  <c r="BG150" i="23"/>
  <c r="BF150" i="23"/>
  <c r="T150" i="23"/>
  <c r="R150" i="23"/>
  <c r="P150" i="23"/>
  <c r="BI148" i="23"/>
  <c r="BH148" i="23"/>
  <c r="BG148" i="23"/>
  <c r="BF148" i="23"/>
  <c r="T148" i="23"/>
  <c r="R148" i="23"/>
  <c r="P148" i="23"/>
  <c r="BI146" i="23"/>
  <c r="BH146" i="23"/>
  <c r="BG146" i="23"/>
  <c r="BF146" i="23"/>
  <c r="T146" i="23"/>
  <c r="R146" i="23"/>
  <c r="P146" i="23"/>
  <c r="BI144" i="23"/>
  <c r="BH144" i="23"/>
  <c r="BG144" i="23"/>
  <c r="BF144" i="23"/>
  <c r="T144" i="23"/>
  <c r="R144" i="23"/>
  <c r="P144" i="23"/>
  <c r="BI142" i="23"/>
  <c r="BH142" i="23"/>
  <c r="BG142" i="23"/>
  <c r="BF142" i="23"/>
  <c r="T142" i="23"/>
  <c r="R142" i="23"/>
  <c r="P142" i="23"/>
  <c r="BI140" i="23"/>
  <c r="BH140" i="23"/>
  <c r="BG140" i="23"/>
  <c r="BF140" i="23"/>
  <c r="T140" i="23"/>
  <c r="R140" i="23"/>
  <c r="P140" i="23"/>
  <c r="BI138" i="23"/>
  <c r="BH138" i="23"/>
  <c r="BG138" i="23"/>
  <c r="BF138" i="23"/>
  <c r="T138" i="23"/>
  <c r="R138" i="23"/>
  <c r="P138" i="23"/>
  <c r="BI135" i="23"/>
  <c r="BH135" i="23"/>
  <c r="BG135" i="23"/>
  <c r="BF135" i="23"/>
  <c r="T135" i="23"/>
  <c r="R135" i="23"/>
  <c r="P135" i="23"/>
  <c r="BI133" i="23"/>
  <c r="BH133" i="23"/>
  <c r="BG133" i="23"/>
  <c r="BF133" i="23"/>
  <c r="T133" i="23"/>
  <c r="R133" i="23"/>
  <c r="P133" i="23"/>
  <c r="BI131" i="23"/>
  <c r="BH131" i="23"/>
  <c r="BG131" i="23"/>
  <c r="BF131" i="23"/>
  <c r="T131" i="23"/>
  <c r="R131" i="23"/>
  <c r="P131" i="23"/>
  <c r="BI129" i="23"/>
  <c r="BH129" i="23"/>
  <c r="BG129" i="23"/>
  <c r="BF129" i="23"/>
  <c r="T129" i="23"/>
  <c r="R129" i="23"/>
  <c r="P129" i="23"/>
  <c r="BI127" i="23"/>
  <c r="BH127" i="23"/>
  <c r="BG127" i="23"/>
  <c r="BF127" i="23"/>
  <c r="T127" i="23"/>
  <c r="R127" i="23"/>
  <c r="P127" i="23"/>
  <c r="BI125" i="23"/>
  <c r="BH125" i="23"/>
  <c r="BG125" i="23"/>
  <c r="BF125" i="23"/>
  <c r="T125" i="23"/>
  <c r="R125" i="23"/>
  <c r="P125" i="23"/>
  <c r="F117" i="23"/>
  <c r="E115" i="23"/>
  <c r="F91" i="23"/>
  <c r="E89" i="23"/>
  <c r="J26" i="23"/>
  <c r="E26" i="23"/>
  <c r="J94" i="23"/>
  <c r="J25" i="23"/>
  <c r="J23" i="23"/>
  <c r="E23" i="23"/>
  <c r="J119" i="23"/>
  <c r="J22" i="23"/>
  <c r="J20" i="23"/>
  <c r="E20" i="23"/>
  <c r="F94" i="23"/>
  <c r="J19" i="23"/>
  <c r="J17" i="23"/>
  <c r="E17" i="23"/>
  <c r="F119" i="23"/>
  <c r="J16" i="23"/>
  <c r="J14" i="23"/>
  <c r="J91" i="23"/>
  <c r="E7" i="23"/>
  <c r="E111" i="23"/>
  <c r="J39" i="22"/>
  <c r="J38" i="22"/>
  <c r="AY119" i="1"/>
  <c r="J37" i="22"/>
  <c r="AX119" i="1"/>
  <c r="BI208" i="22"/>
  <c r="BH208" i="22"/>
  <c r="BG208" i="22"/>
  <c r="BF208" i="22"/>
  <c r="T208" i="22"/>
  <c r="R208" i="22"/>
  <c r="P208" i="22"/>
  <c r="BI207" i="22"/>
  <c r="BH207" i="22"/>
  <c r="BG207" i="22"/>
  <c r="BF207" i="22"/>
  <c r="T207" i="22"/>
  <c r="R207" i="22"/>
  <c r="P207" i="22"/>
  <c r="BI206" i="22"/>
  <c r="BH206" i="22"/>
  <c r="BG206" i="22"/>
  <c r="BF206" i="22"/>
  <c r="T206" i="22"/>
  <c r="R206" i="22"/>
  <c r="P206" i="22"/>
  <c r="BI205" i="22"/>
  <c r="BH205" i="22"/>
  <c r="BG205" i="22"/>
  <c r="BF205" i="22"/>
  <c r="T205" i="22"/>
  <c r="R205" i="22"/>
  <c r="P205" i="22"/>
  <c r="BI204" i="22"/>
  <c r="BH204" i="22"/>
  <c r="BG204" i="22"/>
  <c r="BF204" i="22"/>
  <c r="T204" i="22"/>
  <c r="R204" i="22"/>
  <c r="P204" i="22"/>
  <c r="BI203" i="22"/>
  <c r="BH203" i="22"/>
  <c r="BG203" i="22"/>
  <c r="BF203" i="22"/>
  <c r="T203" i="22"/>
  <c r="R203" i="22"/>
  <c r="P203" i="22"/>
  <c r="BI202" i="22"/>
  <c r="BH202" i="22"/>
  <c r="BG202" i="22"/>
  <c r="BF202" i="22"/>
  <c r="T202" i="22"/>
  <c r="R202" i="22"/>
  <c r="P202" i="22"/>
  <c r="BI201" i="22"/>
  <c r="BH201" i="22"/>
  <c r="BG201" i="22"/>
  <c r="BF201" i="22"/>
  <c r="T201" i="22"/>
  <c r="R201" i="22"/>
  <c r="P201" i="22"/>
  <c r="BI200" i="22"/>
  <c r="BH200" i="22"/>
  <c r="BG200" i="22"/>
  <c r="BF200" i="22"/>
  <c r="T200" i="22"/>
  <c r="R200" i="22"/>
  <c r="P200" i="22"/>
  <c r="BI199" i="22"/>
  <c r="BH199" i="22"/>
  <c r="BG199" i="22"/>
  <c r="BF199" i="22"/>
  <c r="T199" i="22"/>
  <c r="R199" i="22"/>
  <c r="P199" i="22"/>
  <c r="BI196" i="22"/>
  <c r="BH196" i="22"/>
  <c r="BG196" i="22"/>
  <c r="BF196" i="22"/>
  <c r="T196" i="22"/>
  <c r="R196" i="22"/>
  <c r="P196" i="22"/>
  <c r="BI194" i="22"/>
  <c r="BH194" i="22"/>
  <c r="BG194" i="22"/>
  <c r="BF194" i="22"/>
  <c r="T194" i="22"/>
  <c r="R194" i="22"/>
  <c r="P194" i="22"/>
  <c r="BI192" i="22"/>
  <c r="BH192" i="22"/>
  <c r="BG192" i="22"/>
  <c r="BF192" i="22"/>
  <c r="T192" i="22"/>
  <c r="R192" i="22"/>
  <c r="P192" i="22"/>
  <c r="BI190" i="22"/>
  <c r="BH190" i="22"/>
  <c r="BG190" i="22"/>
  <c r="BF190" i="22"/>
  <c r="T190" i="22"/>
  <c r="R190" i="22"/>
  <c r="P190" i="22"/>
  <c r="BI188" i="22"/>
  <c r="BH188" i="22"/>
  <c r="BG188" i="22"/>
  <c r="BF188" i="22"/>
  <c r="T188" i="22"/>
  <c r="R188" i="22"/>
  <c r="P188" i="22"/>
  <c r="BI186" i="22"/>
  <c r="BH186" i="22"/>
  <c r="BG186" i="22"/>
  <c r="BF186" i="22"/>
  <c r="T186" i="22"/>
  <c r="R186" i="22"/>
  <c r="P186" i="22"/>
  <c r="BI184" i="22"/>
  <c r="BH184" i="22"/>
  <c r="BG184" i="22"/>
  <c r="BF184" i="22"/>
  <c r="T184" i="22"/>
  <c r="R184" i="22"/>
  <c r="P184" i="22"/>
  <c r="BI182" i="22"/>
  <c r="BH182" i="22"/>
  <c r="BG182" i="22"/>
  <c r="BF182" i="22"/>
  <c r="T182" i="22"/>
  <c r="R182" i="22"/>
  <c r="P182" i="22"/>
  <c r="BI180" i="22"/>
  <c r="BH180" i="22"/>
  <c r="BG180" i="22"/>
  <c r="BF180" i="22"/>
  <c r="T180" i="22"/>
  <c r="R180" i="22"/>
  <c r="P180" i="22"/>
  <c r="BI178" i="22"/>
  <c r="BH178" i="22"/>
  <c r="BG178" i="22"/>
  <c r="BF178" i="22"/>
  <c r="T178" i="22"/>
  <c r="R178" i="22"/>
  <c r="P178" i="22"/>
  <c r="BI176" i="22"/>
  <c r="BH176" i="22"/>
  <c r="BG176" i="22"/>
  <c r="BF176" i="22"/>
  <c r="T176" i="22"/>
  <c r="R176" i="22"/>
  <c r="P176" i="22"/>
  <c r="BI174" i="22"/>
  <c r="BH174" i="22"/>
  <c r="BG174" i="22"/>
  <c r="BF174" i="22"/>
  <c r="T174" i="22"/>
  <c r="R174" i="22"/>
  <c r="P174" i="22"/>
  <c r="BI172" i="22"/>
  <c r="BH172" i="22"/>
  <c r="BG172" i="22"/>
  <c r="BF172" i="22"/>
  <c r="T172" i="22"/>
  <c r="R172" i="22"/>
  <c r="P172" i="22"/>
  <c r="BI170" i="22"/>
  <c r="BH170" i="22"/>
  <c r="BG170" i="22"/>
  <c r="BF170" i="22"/>
  <c r="T170" i="22"/>
  <c r="R170" i="22"/>
  <c r="P170" i="22"/>
  <c r="BI168" i="22"/>
  <c r="BH168" i="22"/>
  <c r="BG168" i="22"/>
  <c r="BF168" i="22"/>
  <c r="T168" i="22"/>
  <c r="R168" i="22"/>
  <c r="P168" i="22"/>
  <c r="BI166" i="22"/>
  <c r="BH166" i="22"/>
  <c r="BG166" i="22"/>
  <c r="BF166" i="22"/>
  <c r="T166" i="22"/>
  <c r="R166" i="22"/>
  <c r="P166" i="22"/>
  <c r="BI163" i="22"/>
  <c r="BH163" i="22"/>
  <c r="BG163" i="22"/>
  <c r="BF163" i="22"/>
  <c r="T163" i="22"/>
  <c r="R163" i="22"/>
  <c r="P163" i="22"/>
  <c r="BI161" i="22"/>
  <c r="BH161" i="22"/>
  <c r="BG161" i="22"/>
  <c r="BF161" i="22"/>
  <c r="T161" i="22"/>
  <c r="R161" i="22"/>
  <c r="P161" i="22"/>
  <c r="BI159" i="22"/>
  <c r="BH159" i="22"/>
  <c r="BG159" i="22"/>
  <c r="BF159" i="22"/>
  <c r="T159" i="22"/>
  <c r="R159" i="22"/>
  <c r="P159" i="22"/>
  <c r="BI157" i="22"/>
  <c r="BH157" i="22"/>
  <c r="BG157" i="22"/>
  <c r="BF157" i="22"/>
  <c r="T157" i="22"/>
  <c r="R157" i="22"/>
  <c r="P157" i="22"/>
  <c r="BI155" i="22"/>
  <c r="BH155" i="22"/>
  <c r="BG155" i="22"/>
  <c r="BF155" i="22"/>
  <c r="T155" i="22"/>
  <c r="R155" i="22"/>
  <c r="P155" i="22"/>
  <c r="BI153" i="22"/>
  <c r="BH153" i="22"/>
  <c r="BG153" i="22"/>
  <c r="BF153" i="22"/>
  <c r="T153" i="22"/>
  <c r="R153" i="22"/>
  <c r="P153" i="22"/>
  <c r="BI151" i="22"/>
  <c r="BH151" i="22"/>
  <c r="BG151" i="22"/>
  <c r="BF151" i="22"/>
  <c r="T151" i="22"/>
  <c r="R151" i="22"/>
  <c r="P151" i="22"/>
  <c r="BI149" i="22"/>
  <c r="BH149" i="22"/>
  <c r="BG149" i="22"/>
  <c r="BF149" i="22"/>
  <c r="T149" i="22"/>
  <c r="R149" i="22"/>
  <c r="P149" i="22"/>
  <c r="BI147" i="22"/>
  <c r="BH147" i="22"/>
  <c r="BG147" i="22"/>
  <c r="BF147" i="22"/>
  <c r="T147" i="22"/>
  <c r="R147" i="22"/>
  <c r="P147" i="22"/>
  <c r="BI145" i="22"/>
  <c r="BH145" i="22"/>
  <c r="BG145" i="22"/>
  <c r="BF145" i="22"/>
  <c r="T145" i="22"/>
  <c r="R145" i="22"/>
  <c r="P145" i="22"/>
  <c r="BI143" i="22"/>
  <c r="BH143" i="22"/>
  <c r="BG143" i="22"/>
  <c r="BF143" i="22"/>
  <c r="T143" i="22"/>
  <c r="R143" i="22"/>
  <c r="P143" i="22"/>
  <c r="BI141" i="22"/>
  <c r="BH141" i="22"/>
  <c r="BG141" i="22"/>
  <c r="BF141" i="22"/>
  <c r="T141" i="22"/>
  <c r="R141" i="22"/>
  <c r="P141" i="22"/>
  <c r="BI139" i="22"/>
  <c r="BH139" i="22"/>
  <c r="BG139" i="22"/>
  <c r="BF139" i="22"/>
  <c r="T139" i="22"/>
  <c r="R139" i="22"/>
  <c r="P139" i="22"/>
  <c r="BI137" i="22"/>
  <c r="BH137" i="22"/>
  <c r="BG137" i="22"/>
  <c r="BF137" i="22"/>
  <c r="T137" i="22"/>
  <c r="R137" i="22"/>
  <c r="P137" i="22"/>
  <c r="BI135" i="22"/>
  <c r="BH135" i="22"/>
  <c r="BG135" i="22"/>
  <c r="BF135" i="22"/>
  <c r="T135" i="22"/>
  <c r="R135" i="22"/>
  <c r="P135" i="22"/>
  <c r="BI133" i="22"/>
  <c r="BH133" i="22"/>
  <c r="BG133" i="22"/>
  <c r="BF133" i="22"/>
  <c r="T133" i="22"/>
  <c r="R133" i="22"/>
  <c r="P133" i="22"/>
  <c r="BI131" i="22"/>
  <c r="BH131" i="22"/>
  <c r="BG131" i="22"/>
  <c r="BF131" i="22"/>
  <c r="T131" i="22"/>
  <c r="R131" i="22"/>
  <c r="P131" i="22"/>
  <c r="BI129" i="22"/>
  <c r="BH129" i="22"/>
  <c r="BG129" i="22"/>
  <c r="BF129" i="22"/>
  <c r="T129" i="22"/>
  <c r="R129" i="22"/>
  <c r="P129" i="22"/>
  <c r="BI127" i="22"/>
  <c r="BH127" i="22"/>
  <c r="BG127" i="22"/>
  <c r="BF127" i="22"/>
  <c r="T127" i="22"/>
  <c r="R127" i="22"/>
  <c r="P127" i="22"/>
  <c r="BI125" i="22"/>
  <c r="BH125" i="22"/>
  <c r="BG125" i="22"/>
  <c r="BF125" i="22"/>
  <c r="T125" i="22"/>
  <c r="R125" i="22"/>
  <c r="P125" i="22"/>
  <c r="F117" i="22"/>
  <c r="E115" i="22"/>
  <c r="F91" i="22"/>
  <c r="E89" i="22"/>
  <c r="J26" i="22"/>
  <c r="E26" i="22"/>
  <c r="J120" i="22"/>
  <c r="J25" i="22"/>
  <c r="J23" i="22"/>
  <c r="E23" i="22"/>
  <c r="J93" i="22"/>
  <c r="J22" i="22"/>
  <c r="J20" i="22"/>
  <c r="E20" i="22"/>
  <c r="F120" i="22"/>
  <c r="J19" i="22"/>
  <c r="J17" i="22"/>
  <c r="E17" i="22"/>
  <c r="F119" i="22"/>
  <c r="J16" i="22"/>
  <c r="J14" i="22"/>
  <c r="J117" i="22"/>
  <c r="E7" i="22"/>
  <c r="E111" i="22"/>
  <c r="J37" i="21"/>
  <c r="J36" i="21"/>
  <c r="AY117" i="1"/>
  <c r="J35" i="21"/>
  <c r="AX117" i="1"/>
  <c r="BI436" i="21"/>
  <c r="BH436" i="21"/>
  <c r="BG436" i="21"/>
  <c r="BF436" i="21"/>
  <c r="T436" i="21"/>
  <c r="R436" i="21"/>
  <c r="P436" i="21"/>
  <c r="BI435" i="21"/>
  <c r="BH435" i="21"/>
  <c r="BG435" i="21"/>
  <c r="BF435" i="21"/>
  <c r="T435" i="21"/>
  <c r="R435" i="21"/>
  <c r="P435" i="21"/>
  <c r="BI434" i="21"/>
  <c r="BH434" i="21"/>
  <c r="BG434" i="21"/>
  <c r="BF434" i="21"/>
  <c r="T434" i="21"/>
  <c r="R434" i="21"/>
  <c r="P434" i="21"/>
  <c r="BI433" i="21"/>
  <c r="BH433" i="21"/>
  <c r="BG433" i="21"/>
  <c r="BF433" i="21"/>
  <c r="T433" i="21"/>
  <c r="R433" i="21"/>
  <c r="P433" i="21"/>
  <c r="BI430" i="21"/>
  <c r="BH430" i="21"/>
  <c r="BG430" i="21"/>
  <c r="BF430" i="21"/>
  <c r="T430" i="21"/>
  <c r="R430" i="21"/>
  <c r="P430" i="21"/>
  <c r="BI429" i="21"/>
  <c r="BH429" i="21"/>
  <c r="BG429" i="21"/>
  <c r="BF429" i="21"/>
  <c r="T429" i="21"/>
  <c r="R429" i="21"/>
  <c r="P429" i="21"/>
  <c r="BI428" i="21"/>
  <c r="BH428" i="21"/>
  <c r="BG428" i="21"/>
  <c r="BF428" i="21"/>
  <c r="T428" i="21"/>
  <c r="R428" i="21"/>
  <c r="P428" i="21"/>
  <c r="BI427" i="21"/>
  <c r="BH427" i="21"/>
  <c r="BG427" i="21"/>
  <c r="BF427" i="21"/>
  <c r="T427" i="21"/>
  <c r="R427" i="21"/>
  <c r="P427" i="21"/>
  <c r="BI426" i="21"/>
  <c r="BH426" i="21"/>
  <c r="BG426" i="21"/>
  <c r="BF426" i="21"/>
  <c r="T426" i="21"/>
  <c r="R426" i="21"/>
  <c r="P426" i="21"/>
  <c r="BI425" i="21"/>
  <c r="BH425" i="21"/>
  <c r="BG425" i="21"/>
  <c r="BF425" i="21"/>
  <c r="T425" i="21"/>
  <c r="R425" i="21"/>
  <c r="P425" i="21"/>
  <c r="BI424" i="21"/>
  <c r="BH424" i="21"/>
  <c r="BG424" i="21"/>
  <c r="BF424" i="21"/>
  <c r="T424" i="21"/>
  <c r="R424" i="21"/>
  <c r="P424" i="21"/>
  <c r="BI423" i="21"/>
  <c r="BH423" i="21"/>
  <c r="BG423" i="21"/>
  <c r="BF423" i="21"/>
  <c r="T423" i="21"/>
  <c r="R423" i="21"/>
  <c r="P423" i="21"/>
  <c r="BI422" i="21"/>
  <c r="BH422" i="21"/>
  <c r="BG422" i="21"/>
  <c r="BF422" i="21"/>
  <c r="T422" i="21"/>
  <c r="R422" i="21"/>
  <c r="P422" i="21"/>
  <c r="BI421" i="21"/>
  <c r="BH421" i="21"/>
  <c r="BG421" i="21"/>
  <c r="BF421" i="21"/>
  <c r="T421" i="21"/>
  <c r="R421" i="21"/>
  <c r="P421" i="21"/>
  <c r="BI415" i="21"/>
  <c r="BH415" i="21"/>
  <c r="BG415" i="21"/>
  <c r="BF415" i="21"/>
  <c r="T415" i="21"/>
  <c r="R415" i="21"/>
  <c r="P415" i="21"/>
  <c r="BI411" i="21"/>
  <c r="BH411" i="21"/>
  <c r="BG411" i="21"/>
  <c r="BF411" i="21"/>
  <c r="T411" i="21"/>
  <c r="R411" i="21"/>
  <c r="P411" i="21"/>
  <c r="BI407" i="21"/>
  <c r="BH407" i="21"/>
  <c r="BG407" i="21"/>
  <c r="BF407" i="21"/>
  <c r="T407" i="21"/>
  <c r="R407" i="21"/>
  <c r="P407" i="21"/>
  <c r="BI403" i="21"/>
  <c r="BH403" i="21"/>
  <c r="BG403" i="21"/>
  <c r="BF403" i="21"/>
  <c r="T403" i="21"/>
  <c r="R403" i="21"/>
  <c r="P403" i="21"/>
  <c r="BI399" i="21"/>
  <c r="BH399" i="21"/>
  <c r="BG399" i="21"/>
  <c r="BF399" i="21"/>
  <c r="T399" i="21"/>
  <c r="R399" i="21"/>
  <c r="P399" i="21"/>
  <c r="BI395" i="21"/>
  <c r="BH395" i="21"/>
  <c r="BG395" i="21"/>
  <c r="BF395" i="21"/>
  <c r="T395" i="21"/>
  <c r="R395" i="21"/>
  <c r="P395" i="21"/>
  <c r="BI391" i="21"/>
  <c r="BH391" i="21"/>
  <c r="BG391" i="21"/>
  <c r="BF391" i="21"/>
  <c r="T391" i="21"/>
  <c r="R391" i="21"/>
  <c r="P391" i="21"/>
  <c r="BI387" i="21"/>
  <c r="BH387" i="21"/>
  <c r="BG387" i="21"/>
  <c r="BF387" i="21"/>
  <c r="T387" i="21"/>
  <c r="R387" i="21"/>
  <c r="P387" i="21"/>
  <c r="BI381" i="21"/>
  <c r="BH381" i="21"/>
  <c r="BG381" i="21"/>
  <c r="BF381" i="21"/>
  <c r="T381" i="21"/>
  <c r="R381" i="21"/>
  <c r="P381" i="21"/>
  <c r="BI377" i="21"/>
  <c r="BH377" i="21"/>
  <c r="BG377" i="21"/>
  <c r="BF377" i="21"/>
  <c r="T377" i="21"/>
  <c r="R377" i="21"/>
  <c r="P377" i="21"/>
  <c r="BI373" i="21"/>
  <c r="BH373" i="21"/>
  <c r="BG373" i="21"/>
  <c r="BF373" i="21"/>
  <c r="T373" i="21"/>
  <c r="R373" i="21"/>
  <c r="P373" i="21"/>
  <c r="BI369" i="21"/>
  <c r="BH369" i="21"/>
  <c r="BG369" i="21"/>
  <c r="BF369" i="21"/>
  <c r="T369" i="21"/>
  <c r="R369" i="21"/>
  <c r="P369" i="21"/>
  <c r="BI365" i="21"/>
  <c r="BH365" i="21"/>
  <c r="BG365" i="21"/>
  <c r="BF365" i="21"/>
  <c r="T365" i="21"/>
  <c r="R365" i="21"/>
  <c r="P365" i="21"/>
  <c r="BI361" i="21"/>
  <c r="BH361" i="21"/>
  <c r="BG361" i="21"/>
  <c r="BF361" i="21"/>
  <c r="T361" i="21"/>
  <c r="R361" i="21"/>
  <c r="P361" i="21"/>
  <c r="BI357" i="21"/>
  <c r="BH357" i="21"/>
  <c r="BG357" i="21"/>
  <c r="BF357" i="21"/>
  <c r="T357" i="21"/>
  <c r="R357" i="21"/>
  <c r="P357" i="21"/>
  <c r="BI353" i="21"/>
  <c r="BH353" i="21"/>
  <c r="BG353" i="21"/>
  <c r="BF353" i="21"/>
  <c r="T353" i="21"/>
  <c r="R353" i="21"/>
  <c r="P353" i="21"/>
  <c r="BI349" i="21"/>
  <c r="BH349" i="21"/>
  <c r="BG349" i="21"/>
  <c r="BF349" i="21"/>
  <c r="T349" i="21"/>
  <c r="R349" i="21"/>
  <c r="P349" i="21"/>
  <c r="BI345" i="21"/>
  <c r="BH345" i="21"/>
  <c r="BG345" i="21"/>
  <c r="BF345" i="21"/>
  <c r="T345" i="21"/>
  <c r="R345" i="21"/>
  <c r="P345" i="21"/>
  <c r="BI341" i="21"/>
  <c r="BH341" i="21"/>
  <c r="BG341" i="21"/>
  <c r="BF341" i="21"/>
  <c r="T341" i="21"/>
  <c r="R341" i="21"/>
  <c r="P341" i="21"/>
  <c r="BI337" i="21"/>
  <c r="BH337" i="21"/>
  <c r="BG337" i="21"/>
  <c r="BF337" i="21"/>
  <c r="T337" i="21"/>
  <c r="R337" i="21"/>
  <c r="P337" i="21"/>
  <c r="BI333" i="21"/>
  <c r="BH333" i="21"/>
  <c r="BG333" i="21"/>
  <c r="BF333" i="21"/>
  <c r="T333" i="21"/>
  <c r="R333" i="21"/>
  <c r="P333" i="21"/>
  <c r="BI329" i="21"/>
  <c r="BH329" i="21"/>
  <c r="BG329" i="21"/>
  <c r="BF329" i="21"/>
  <c r="T329" i="21"/>
  <c r="R329" i="21"/>
  <c r="P329" i="21"/>
  <c r="BI325" i="21"/>
  <c r="BH325" i="21"/>
  <c r="BG325" i="21"/>
  <c r="BF325" i="21"/>
  <c r="T325" i="21"/>
  <c r="R325" i="21"/>
  <c r="P325" i="21"/>
  <c r="BI321" i="21"/>
  <c r="BH321" i="21"/>
  <c r="BG321" i="21"/>
  <c r="BF321" i="21"/>
  <c r="T321" i="21"/>
  <c r="R321" i="21"/>
  <c r="P321" i="21"/>
  <c r="BI317" i="21"/>
  <c r="BH317" i="21"/>
  <c r="BG317" i="21"/>
  <c r="BF317" i="21"/>
  <c r="T317" i="21"/>
  <c r="R317" i="21"/>
  <c r="P317" i="21"/>
  <c r="BI313" i="21"/>
  <c r="BH313" i="21"/>
  <c r="BG313" i="21"/>
  <c r="BF313" i="21"/>
  <c r="T313" i="21"/>
  <c r="R313" i="21"/>
  <c r="P313" i="21"/>
  <c r="BI309" i="21"/>
  <c r="BH309" i="21"/>
  <c r="BG309" i="21"/>
  <c r="BF309" i="21"/>
  <c r="T309" i="21"/>
  <c r="R309" i="21"/>
  <c r="P309" i="21"/>
  <c r="BI305" i="21"/>
  <c r="BH305" i="21"/>
  <c r="BG305" i="21"/>
  <c r="BF305" i="21"/>
  <c r="T305" i="21"/>
  <c r="R305" i="21"/>
  <c r="P305" i="21"/>
  <c r="BI301" i="21"/>
  <c r="BH301" i="21"/>
  <c r="BG301" i="21"/>
  <c r="BF301" i="21"/>
  <c r="T301" i="21"/>
  <c r="R301" i="21"/>
  <c r="P301" i="21"/>
  <c r="BI297" i="21"/>
  <c r="BH297" i="21"/>
  <c r="BG297" i="21"/>
  <c r="BF297" i="21"/>
  <c r="T297" i="21"/>
  <c r="R297" i="21"/>
  <c r="P297" i="21"/>
  <c r="BI291" i="21"/>
  <c r="BH291" i="21"/>
  <c r="BG291" i="21"/>
  <c r="BF291" i="21"/>
  <c r="T291" i="21"/>
  <c r="R291" i="21"/>
  <c r="P291" i="21"/>
  <c r="BI286" i="21"/>
  <c r="BH286" i="21"/>
  <c r="BG286" i="21"/>
  <c r="BF286" i="21"/>
  <c r="T286" i="21"/>
  <c r="R286" i="21"/>
  <c r="P286" i="21"/>
  <c r="BI281" i="21"/>
  <c r="BH281" i="21"/>
  <c r="BG281" i="21"/>
  <c r="BF281" i="21"/>
  <c r="T281" i="21"/>
  <c r="R281" i="21"/>
  <c r="P281" i="21"/>
  <c r="BI275" i="21"/>
  <c r="BH275" i="21"/>
  <c r="BG275" i="21"/>
  <c r="BF275" i="21"/>
  <c r="T275" i="21"/>
  <c r="T274" i="21"/>
  <c r="T273" i="21"/>
  <c r="R275" i="21"/>
  <c r="R274" i="21"/>
  <c r="R273" i="21"/>
  <c r="P275" i="21"/>
  <c r="P274" i="21"/>
  <c r="P273" i="21"/>
  <c r="BI269" i="21"/>
  <c r="BH269" i="21"/>
  <c r="BG269" i="21"/>
  <c r="BF269" i="21"/>
  <c r="T269" i="21"/>
  <c r="R269" i="21"/>
  <c r="P269" i="21"/>
  <c r="BI265" i="21"/>
  <c r="BH265" i="21"/>
  <c r="BG265" i="21"/>
  <c r="BF265" i="21"/>
  <c r="T265" i="21"/>
  <c r="R265" i="21"/>
  <c r="P265" i="21"/>
  <c r="BI261" i="21"/>
  <c r="BH261" i="21"/>
  <c r="BG261" i="21"/>
  <c r="BF261" i="21"/>
  <c r="T261" i="21"/>
  <c r="R261" i="21"/>
  <c r="P261" i="21"/>
  <c r="BI257" i="21"/>
  <c r="BH257" i="21"/>
  <c r="BG257" i="21"/>
  <c r="BF257" i="21"/>
  <c r="T257" i="21"/>
  <c r="R257" i="21"/>
  <c r="P257" i="21"/>
  <c r="BI253" i="21"/>
  <c r="BH253" i="21"/>
  <c r="BG253" i="21"/>
  <c r="BF253" i="21"/>
  <c r="T253" i="21"/>
  <c r="R253" i="21"/>
  <c r="P253" i="21"/>
  <c r="BI249" i="21"/>
  <c r="BH249" i="21"/>
  <c r="BG249" i="21"/>
  <c r="BF249" i="21"/>
  <c r="T249" i="21"/>
  <c r="R249" i="21"/>
  <c r="P249" i="21"/>
  <c r="BI245" i="21"/>
  <c r="BH245" i="21"/>
  <c r="BG245" i="21"/>
  <c r="BF245" i="21"/>
  <c r="T245" i="21"/>
  <c r="R245" i="21"/>
  <c r="P245" i="21"/>
  <c r="BI241" i="21"/>
  <c r="BH241" i="21"/>
  <c r="BG241" i="21"/>
  <c r="BF241" i="21"/>
  <c r="T241" i="21"/>
  <c r="R241" i="21"/>
  <c r="P241" i="21"/>
  <c r="BI235" i="21"/>
  <c r="BH235" i="21"/>
  <c r="BG235" i="21"/>
  <c r="BF235" i="21"/>
  <c r="T235" i="21"/>
  <c r="R235" i="21"/>
  <c r="P235" i="21"/>
  <c r="BI231" i="21"/>
  <c r="BH231" i="21"/>
  <c r="BG231" i="21"/>
  <c r="BF231" i="21"/>
  <c r="T231" i="21"/>
  <c r="R231" i="21"/>
  <c r="P231" i="21"/>
  <c r="BI227" i="21"/>
  <c r="BH227" i="21"/>
  <c r="BG227" i="21"/>
  <c r="BF227" i="21"/>
  <c r="T227" i="21"/>
  <c r="R227" i="21"/>
  <c r="P227" i="21"/>
  <c r="BI223" i="21"/>
  <c r="BH223" i="21"/>
  <c r="BG223" i="21"/>
  <c r="BF223" i="21"/>
  <c r="T223" i="21"/>
  <c r="R223" i="21"/>
  <c r="P223" i="21"/>
  <c r="BI219" i="21"/>
  <c r="BH219" i="21"/>
  <c r="BG219" i="21"/>
  <c r="BF219" i="21"/>
  <c r="T219" i="21"/>
  <c r="R219" i="21"/>
  <c r="P219" i="21"/>
  <c r="BI215" i="21"/>
  <c r="BH215" i="21"/>
  <c r="BG215" i="21"/>
  <c r="BF215" i="21"/>
  <c r="T215" i="21"/>
  <c r="R215" i="21"/>
  <c r="P215" i="21"/>
  <c r="BI211" i="21"/>
  <c r="BH211" i="21"/>
  <c r="BG211" i="21"/>
  <c r="BF211" i="21"/>
  <c r="T211" i="21"/>
  <c r="R211" i="21"/>
  <c r="P211" i="21"/>
  <c r="BI207" i="21"/>
  <c r="BH207" i="21"/>
  <c r="BG207" i="21"/>
  <c r="BF207" i="21"/>
  <c r="T207" i="21"/>
  <c r="R207" i="21"/>
  <c r="P207" i="21"/>
  <c r="BI203" i="21"/>
  <c r="BH203" i="21"/>
  <c r="BG203" i="21"/>
  <c r="BF203" i="21"/>
  <c r="T203" i="21"/>
  <c r="R203" i="21"/>
  <c r="P203" i="21"/>
  <c r="BI199" i="21"/>
  <c r="BH199" i="21"/>
  <c r="BG199" i="21"/>
  <c r="BF199" i="21"/>
  <c r="T199" i="21"/>
  <c r="R199" i="21"/>
  <c r="P199" i="21"/>
  <c r="BI195" i="21"/>
  <c r="BH195" i="21"/>
  <c r="BG195" i="21"/>
  <c r="BF195" i="21"/>
  <c r="T195" i="21"/>
  <c r="R195" i="21"/>
  <c r="P195" i="21"/>
  <c r="BI191" i="21"/>
  <c r="BH191" i="21"/>
  <c r="BG191" i="21"/>
  <c r="BF191" i="21"/>
  <c r="T191" i="21"/>
  <c r="R191" i="21"/>
  <c r="P191" i="21"/>
  <c r="BI187" i="21"/>
  <c r="BH187" i="21"/>
  <c r="BG187" i="21"/>
  <c r="BF187" i="21"/>
  <c r="T187" i="21"/>
  <c r="R187" i="21"/>
  <c r="P187" i="21"/>
  <c r="BI183" i="21"/>
  <c r="BH183" i="21"/>
  <c r="BG183" i="21"/>
  <c r="BF183" i="21"/>
  <c r="T183" i="21"/>
  <c r="R183" i="21"/>
  <c r="P183" i="21"/>
  <c r="BI179" i="21"/>
  <c r="BH179" i="21"/>
  <c r="BG179" i="21"/>
  <c r="BF179" i="21"/>
  <c r="T179" i="21"/>
  <c r="R179" i="21"/>
  <c r="P179" i="21"/>
  <c r="BI175" i="21"/>
  <c r="BH175" i="21"/>
  <c r="BG175" i="21"/>
  <c r="BF175" i="21"/>
  <c r="T175" i="21"/>
  <c r="R175" i="21"/>
  <c r="P175" i="21"/>
  <c r="BI171" i="21"/>
  <c r="BH171" i="21"/>
  <c r="BG171" i="21"/>
  <c r="BF171" i="21"/>
  <c r="T171" i="21"/>
  <c r="R171" i="21"/>
  <c r="P171" i="21"/>
  <c r="BI167" i="21"/>
  <c r="BH167" i="21"/>
  <c r="BG167" i="21"/>
  <c r="BF167" i="21"/>
  <c r="T167" i="21"/>
  <c r="R167" i="21"/>
  <c r="P167" i="21"/>
  <c r="BI163" i="21"/>
  <c r="BH163" i="21"/>
  <c r="BG163" i="21"/>
  <c r="BF163" i="21"/>
  <c r="T163" i="21"/>
  <c r="R163" i="21"/>
  <c r="P163" i="21"/>
  <c r="BI159" i="21"/>
  <c r="BH159" i="21"/>
  <c r="BG159" i="21"/>
  <c r="BF159" i="21"/>
  <c r="T159" i="21"/>
  <c r="R159" i="21"/>
  <c r="P159" i="21"/>
  <c r="BI155" i="21"/>
  <c r="BH155" i="21"/>
  <c r="BG155" i="21"/>
  <c r="BF155" i="21"/>
  <c r="T155" i="21"/>
  <c r="R155" i="21"/>
  <c r="P155" i="21"/>
  <c r="BI151" i="21"/>
  <c r="BH151" i="21"/>
  <c r="BG151" i="21"/>
  <c r="BF151" i="21"/>
  <c r="T151" i="21"/>
  <c r="R151" i="21"/>
  <c r="P151" i="21"/>
  <c r="BI147" i="21"/>
  <c r="BH147" i="21"/>
  <c r="BG147" i="21"/>
  <c r="BF147" i="21"/>
  <c r="T147" i="21"/>
  <c r="R147" i="21"/>
  <c r="P147" i="21"/>
  <c r="BI143" i="21"/>
  <c r="BH143" i="21"/>
  <c r="BG143" i="21"/>
  <c r="BF143" i="21"/>
  <c r="T143" i="21"/>
  <c r="R143" i="21"/>
  <c r="P143" i="21"/>
  <c r="BI139" i="21"/>
  <c r="BH139" i="21"/>
  <c r="BG139" i="21"/>
  <c r="BF139" i="21"/>
  <c r="T139" i="21"/>
  <c r="R139" i="21"/>
  <c r="P139" i="21"/>
  <c r="BI135" i="21"/>
  <c r="BH135" i="21"/>
  <c r="BG135" i="21"/>
  <c r="BF135" i="21"/>
  <c r="T135" i="21"/>
  <c r="R135" i="21"/>
  <c r="P135" i="21"/>
  <c r="F126" i="21"/>
  <c r="E124" i="21"/>
  <c r="F89" i="21"/>
  <c r="E87" i="21"/>
  <c r="J24" i="21"/>
  <c r="E24" i="21"/>
  <c r="J129" i="21"/>
  <c r="J23" i="21"/>
  <c r="J21" i="21"/>
  <c r="E21" i="21"/>
  <c r="J91" i="21"/>
  <c r="J20" i="21"/>
  <c r="J18" i="21"/>
  <c r="E18" i="21"/>
  <c r="F92" i="21"/>
  <c r="J17" i="21"/>
  <c r="J15" i="21"/>
  <c r="E15" i="21"/>
  <c r="F128" i="21"/>
  <c r="J14" i="21"/>
  <c r="J12" i="21"/>
  <c r="J126" i="21"/>
  <c r="E7" i="21"/>
  <c r="E122" i="21"/>
  <c r="J37" i="20"/>
  <c r="J36" i="20"/>
  <c r="AY116" i="1"/>
  <c r="J35" i="20"/>
  <c r="AX116" i="1"/>
  <c r="BI670" i="20"/>
  <c r="BH670" i="20"/>
  <c r="BG670" i="20"/>
  <c r="BF670" i="20"/>
  <c r="T670" i="20"/>
  <c r="R670" i="20"/>
  <c r="P670" i="20"/>
  <c r="BI667" i="20"/>
  <c r="BH667" i="20"/>
  <c r="BG667" i="20"/>
  <c r="BF667" i="20"/>
  <c r="T667" i="20"/>
  <c r="R667" i="20"/>
  <c r="P667" i="20"/>
  <c r="BI664" i="20"/>
  <c r="BH664" i="20"/>
  <c r="BG664" i="20"/>
  <c r="BF664" i="20"/>
  <c r="T664" i="20"/>
  <c r="R664" i="20"/>
  <c r="P664" i="20"/>
  <c r="BI661" i="20"/>
  <c r="BH661" i="20"/>
  <c r="BG661" i="20"/>
  <c r="BF661" i="20"/>
  <c r="T661" i="20"/>
  <c r="R661" i="20"/>
  <c r="P661" i="20"/>
  <c r="BI658" i="20"/>
  <c r="BH658" i="20"/>
  <c r="BG658" i="20"/>
  <c r="BF658" i="20"/>
  <c r="T658" i="20"/>
  <c r="R658" i="20"/>
  <c r="P658" i="20"/>
  <c r="BI655" i="20"/>
  <c r="BH655" i="20"/>
  <c r="BG655" i="20"/>
  <c r="BF655" i="20"/>
  <c r="T655" i="20"/>
  <c r="R655" i="20"/>
  <c r="P655" i="20"/>
  <c r="BI652" i="20"/>
  <c r="BH652" i="20"/>
  <c r="BG652" i="20"/>
  <c r="BF652" i="20"/>
  <c r="T652" i="20"/>
  <c r="R652" i="20"/>
  <c r="P652" i="20"/>
  <c r="BI649" i="20"/>
  <c r="BH649" i="20"/>
  <c r="BG649" i="20"/>
  <c r="BF649" i="20"/>
  <c r="T649" i="20"/>
  <c r="R649" i="20"/>
  <c r="P649" i="20"/>
  <c r="BI645" i="20"/>
  <c r="BH645" i="20"/>
  <c r="BG645" i="20"/>
  <c r="BF645" i="20"/>
  <c r="T645" i="20"/>
  <c r="R645" i="20"/>
  <c r="P645" i="20"/>
  <c r="BI642" i="20"/>
  <c r="BH642" i="20"/>
  <c r="BG642" i="20"/>
  <c r="BF642" i="20"/>
  <c r="T642" i="20"/>
  <c r="R642" i="20"/>
  <c r="P642" i="20"/>
  <c r="BI637" i="20"/>
  <c r="BH637" i="20"/>
  <c r="BG637" i="20"/>
  <c r="BF637" i="20"/>
  <c r="T637" i="20"/>
  <c r="R637" i="20"/>
  <c r="P637" i="20"/>
  <c r="BI633" i="20"/>
  <c r="BH633" i="20"/>
  <c r="BG633" i="20"/>
  <c r="BF633" i="20"/>
  <c r="T633" i="20"/>
  <c r="R633" i="20"/>
  <c r="P633" i="20"/>
  <c r="BI629" i="20"/>
  <c r="BH629" i="20"/>
  <c r="BG629" i="20"/>
  <c r="BF629" i="20"/>
  <c r="T629" i="20"/>
  <c r="R629" i="20"/>
  <c r="P629" i="20"/>
  <c r="BI625" i="20"/>
  <c r="BH625" i="20"/>
  <c r="BG625" i="20"/>
  <c r="BF625" i="20"/>
  <c r="T625" i="20"/>
  <c r="R625" i="20"/>
  <c r="P625" i="20"/>
  <c r="BI621" i="20"/>
  <c r="BH621" i="20"/>
  <c r="BG621" i="20"/>
  <c r="BF621" i="20"/>
  <c r="T621" i="20"/>
  <c r="R621" i="20"/>
  <c r="P621" i="20"/>
  <c r="BI617" i="20"/>
  <c r="BH617" i="20"/>
  <c r="BG617" i="20"/>
  <c r="BF617" i="20"/>
  <c r="T617" i="20"/>
  <c r="R617" i="20"/>
  <c r="P617" i="20"/>
  <c r="BI613" i="20"/>
  <c r="BH613" i="20"/>
  <c r="BG613" i="20"/>
  <c r="BF613" i="20"/>
  <c r="T613" i="20"/>
  <c r="R613" i="20"/>
  <c r="P613" i="20"/>
  <c r="BI609" i="20"/>
  <c r="BH609" i="20"/>
  <c r="BG609" i="20"/>
  <c r="BF609" i="20"/>
  <c r="T609" i="20"/>
  <c r="R609" i="20"/>
  <c r="P609" i="20"/>
  <c r="BI605" i="20"/>
  <c r="BH605" i="20"/>
  <c r="BG605" i="20"/>
  <c r="BF605" i="20"/>
  <c r="T605" i="20"/>
  <c r="R605" i="20"/>
  <c r="P605" i="20"/>
  <c r="BI601" i="20"/>
  <c r="BH601" i="20"/>
  <c r="BG601" i="20"/>
  <c r="BF601" i="20"/>
  <c r="T601" i="20"/>
  <c r="R601" i="20"/>
  <c r="P601" i="20"/>
  <c r="BI597" i="20"/>
  <c r="BH597" i="20"/>
  <c r="BG597" i="20"/>
  <c r="BF597" i="20"/>
  <c r="T597" i="20"/>
  <c r="R597" i="20"/>
  <c r="P597" i="20"/>
  <c r="BI593" i="20"/>
  <c r="BH593" i="20"/>
  <c r="BG593" i="20"/>
  <c r="BF593" i="20"/>
  <c r="T593" i="20"/>
  <c r="R593" i="20"/>
  <c r="P593" i="20"/>
  <c r="BI589" i="20"/>
  <c r="BH589" i="20"/>
  <c r="BG589" i="20"/>
  <c r="BF589" i="20"/>
  <c r="T589" i="20"/>
  <c r="R589" i="20"/>
  <c r="P589" i="20"/>
  <c r="BI585" i="20"/>
  <c r="BH585" i="20"/>
  <c r="BG585" i="20"/>
  <c r="BF585" i="20"/>
  <c r="T585" i="20"/>
  <c r="R585" i="20"/>
  <c r="P585" i="20"/>
  <c r="BI582" i="20"/>
  <c r="BH582" i="20"/>
  <c r="BG582" i="20"/>
  <c r="BF582" i="20"/>
  <c r="T582" i="20"/>
  <c r="R582" i="20"/>
  <c r="P582" i="20"/>
  <c r="BI578" i="20"/>
  <c r="BH578" i="20"/>
  <c r="BG578" i="20"/>
  <c r="BF578" i="20"/>
  <c r="T578" i="20"/>
  <c r="R578" i="20"/>
  <c r="P578" i="20"/>
  <c r="BI576" i="20"/>
  <c r="BH576" i="20"/>
  <c r="BG576" i="20"/>
  <c r="BF576" i="20"/>
  <c r="T576" i="20"/>
  <c r="R576" i="20"/>
  <c r="P576" i="20"/>
  <c r="BI572" i="20"/>
  <c r="BH572" i="20"/>
  <c r="BG572" i="20"/>
  <c r="BF572" i="20"/>
  <c r="T572" i="20"/>
  <c r="R572" i="20"/>
  <c r="P572" i="20"/>
  <c r="BI570" i="20"/>
  <c r="BH570" i="20"/>
  <c r="BG570" i="20"/>
  <c r="BF570" i="20"/>
  <c r="T570" i="20"/>
  <c r="R570" i="20"/>
  <c r="P570" i="20"/>
  <c r="BI566" i="20"/>
  <c r="BH566" i="20"/>
  <c r="BG566" i="20"/>
  <c r="BF566" i="20"/>
  <c r="T566" i="20"/>
  <c r="R566" i="20"/>
  <c r="P566" i="20"/>
  <c r="BI562" i="20"/>
  <c r="BH562" i="20"/>
  <c r="BG562" i="20"/>
  <c r="BF562" i="20"/>
  <c r="T562" i="20"/>
  <c r="R562" i="20"/>
  <c r="P562" i="20"/>
  <c r="BI558" i="20"/>
  <c r="BH558" i="20"/>
  <c r="BG558" i="20"/>
  <c r="BF558" i="20"/>
  <c r="T558" i="20"/>
  <c r="R558" i="20"/>
  <c r="P558" i="20"/>
  <c r="BI554" i="20"/>
  <c r="BH554" i="20"/>
  <c r="BG554" i="20"/>
  <c r="BF554" i="20"/>
  <c r="T554" i="20"/>
  <c r="R554" i="20"/>
  <c r="P554" i="20"/>
  <c r="BI550" i="20"/>
  <c r="BH550" i="20"/>
  <c r="BG550" i="20"/>
  <c r="BF550" i="20"/>
  <c r="T550" i="20"/>
  <c r="R550" i="20"/>
  <c r="P550" i="20"/>
  <c r="BI546" i="20"/>
  <c r="BH546" i="20"/>
  <c r="BG546" i="20"/>
  <c r="BF546" i="20"/>
  <c r="T546" i="20"/>
  <c r="R546" i="20"/>
  <c r="P546" i="20"/>
  <c r="BI542" i="20"/>
  <c r="BH542" i="20"/>
  <c r="BG542" i="20"/>
  <c r="BF542" i="20"/>
  <c r="T542" i="20"/>
  <c r="R542" i="20"/>
  <c r="P542" i="20"/>
  <c r="BI538" i="20"/>
  <c r="BH538" i="20"/>
  <c r="BG538" i="20"/>
  <c r="BF538" i="20"/>
  <c r="T538" i="20"/>
  <c r="R538" i="20"/>
  <c r="P538" i="20"/>
  <c r="BI534" i="20"/>
  <c r="BH534" i="20"/>
  <c r="BG534" i="20"/>
  <c r="BF534" i="20"/>
  <c r="T534" i="20"/>
  <c r="R534" i="20"/>
  <c r="P534" i="20"/>
  <c r="BI530" i="20"/>
  <c r="BH530" i="20"/>
  <c r="BG530" i="20"/>
  <c r="BF530" i="20"/>
  <c r="T530" i="20"/>
  <c r="R530" i="20"/>
  <c r="P530" i="20"/>
  <c r="BI526" i="20"/>
  <c r="BH526" i="20"/>
  <c r="BG526" i="20"/>
  <c r="BF526" i="20"/>
  <c r="T526" i="20"/>
  <c r="R526" i="20"/>
  <c r="P526" i="20"/>
  <c r="BI522" i="20"/>
  <c r="BH522" i="20"/>
  <c r="BG522" i="20"/>
  <c r="BF522" i="20"/>
  <c r="T522" i="20"/>
  <c r="R522" i="20"/>
  <c r="P522" i="20"/>
  <c r="BI518" i="20"/>
  <c r="BH518" i="20"/>
  <c r="BG518" i="20"/>
  <c r="BF518" i="20"/>
  <c r="T518" i="20"/>
  <c r="R518" i="20"/>
  <c r="P518" i="20"/>
  <c r="BI514" i="20"/>
  <c r="BH514" i="20"/>
  <c r="BG514" i="20"/>
  <c r="BF514" i="20"/>
  <c r="T514" i="20"/>
  <c r="R514" i="20"/>
  <c r="P514" i="20"/>
  <c r="BI510" i="20"/>
  <c r="BH510" i="20"/>
  <c r="BG510" i="20"/>
  <c r="BF510" i="20"/>
  <c r="T510" i="20"/>
  <c r="R510" i="20"/>
  <c r="P510" i="20"/>
  <c r="BI506" i="20"/>
  <c r="BH506" i="20"/>
  <c r="BG506" i="20"/>
  <c r="BF506" i="20"/>
  <c r="T506" i="20"/>
  <c r="R506" i="20"/>
  <c r="P506" i="20"/>
  <c r="BI502" i="20"/>
  <c r="BH502" i="20"/>
  <c r="BG502" i="20"/>
  <c r="BF502" i="20"/>
  <c r="T502" i="20"/>
  <c r="R502" i="20"/>
  <c r="P502" i="20"/>
  <c r="BI498" i="20"/>
  <c r="BH498" i="20"/>
  <c r="BG498" i="20"/>
  <c r="BF498" i="20"/>
  <c r="T498" i="20"/>
  <c r="R498" i="20"/>
  <c r="P498" i="20"/>
  <c r="BI494" i="20"/>
  <c r="BH494" i="20"/>
  <c r="BG494" i="20"/>
  <c r="BF494" i="20"/>
  <c r="T494" i="20"/>
  <c r="R494" i="20"/>
  <c r="P494" i="20"/>
  <c r="BI490" i="20"/>
  <c r="BH490" i="20"/>
  <c r="BG490" i="20"/>
  <c r="BF490" i="20"/>
  <c r="T490" i="20"/>
  <c r="R490" i="20"/>
  <c r="P490" i="20"/>
  <c r="BI486" i="20"/>
  <c r="BH486" i="20"/>
  <c r="BG486" i="20"/>
  <c r="BF486" i="20"/>
  <c r="T486" i="20"/>
  <c r="R486" i="20"/>
  <c r="P486" i="20"/>
  <c r="BI482" i="20"/>
  <c r="BH482" i="20"/>
  <c r="BG482" i="20"/>
  <c r="BF482" i="20"/>
  <c r="T482" i="20"/>
  <c r="R482" i="20"/>
  <c r="P482" i="20"/>
  <c r="BI478" i="20"/>
  <c r="BH478" i="20"/>
  <c r="BG478" i="20"/>
  <c r="BF478" i="20"/>
  <c r="T478" i="20"/>
  <c r="R478" i="20"/>
  <c r="P478" i="20"/>
  <c r="BI474" i="20"/>
  <c r="BH474" i="20"/>
  <c r="BG474" i="20"/>
  <c r="BF474" i="20"/>
  <c r="T474" i="20"/>
  <c r="R474" i="20"/>
  <c r="P474" i="20"/>
  <c r="BI471" i="20"/>
  <c r="BH471" i="20"/>
  <c r="BG471" i="20"/>
  <c r="BF471" i="20"/>
  <c r="T471" i="20"/>
  <c r="R471" i="20"/>
  <c r="P471" i="20"/>
  <c r="BI467" i="20"/>
  <c r="BH467" i="20"/>
  <c r="BG467" i="20"/>
  <c r="BF467" i="20"/>
  <c r="T467" i="20"/>
  <c r="R467" i="20"/>
  <c r="P467" i="20"/>
  <c r="BI465" i="20"/>
  <c r="BH465" i="20"/>
  <c r="BG465" i="20"/>
  <c r="BF465" i="20"/>
  <c r="T465" i="20"/>
  <c r="R465" i="20"/>
  <c r="P465" i="20"/>
  <c r="BI463" i="20"/>
  <c r="BH463" i="20"/>
  <c r="BG463" i="20"/>
  <c r="BF463" i="20"/>
  <c r="T463" i="20"/>
  <c r="R463" i="20"/>
  <c r="P463" i="20"/>
  <c r="BI461" i="20"/>
  <c r="BH461" i="20"/>
  <c r="BG461" i="20"/>
  <c r="BF461" i="20"/>
  <c r="T461" i="20"/>
  <c r="R461" i="20"/>
  <c r="P461" i="20"/>
  <c r="BI459" i="20"/>
  <c r="BH459" i="20"/>
  <c r="BG459" i="20"/>
  <c r="BF459" i="20"/>
  <c r="T459" i="20"/>
  <c r="R459" i="20"/>
  <c r="P459" i="20"/>
  <c r="BI455" i="20"/>
  <c r="BH455" i="20"/>
  <c r="BG455" i="20"/>
  <c r="BF455" i="20"/>
  <c r="T455" i="20"/>
  <c r="R455" i="20"/>
  <c r="P455" i="20"/>
  <c r="BI451" i="20"/>
  <c r="BH451" i="20"/>
  <c r="BG451" i="20"/>
  <c r="BF451" i="20"/>
  <c r="T451" i="20"/>
  <c r="R451" i="20"/>
  <c r="P451" i="20"/>
  <c r="BI447" i="20"/>
  <c r="BH447" i="20"/>
  <c r="BG447" i="20"/>
  <c r="BF447" i="20"/>
  <c r="T447" i="20"/>
  <c r="R447" i="20"/>
  <c r="P447" i="20"/>
  <c r="BI443" i="20"/>
  <c r="BH443" i="20"/>
  <c r="BG443" i="20"/>
  <c r="BF443" i="20"/>
  <c r="T443" i="20"/>
  <c r="R443" i="20"/>
  <c r="P443" i="20"/>
  <c r="BI439" i="20"/>
  <c r="BH439" i="20"/>
  <c r="BG439" i="20"/>
  <c r="BF439" i="20"/>
  <c r="T439" i="20"/>
  <c r="R439" i="20"/>
  <c r="P439" i="20"/>
  <c r="BI435" i="20"/>
  <c r="BH435" i="20"/>
  <c r="BG435" i="20"/>
  <c r="BF435" i="20"/>
  <c r="T435" i="20"/>
  <c r="R435" i="20"/>
  <c r="P435" i="20"/>
  <c r="BI431" i="20"/>
  <c r="BH431" i="20"/>
  <c r="BG431" i="20"/>
  <c r="BF431" i="20"/>
  <c r="T431" i="20"/>
  <c r="R431" i="20"/>
  <c r="P431" i="20"/>
  <c r="BI427" i="20"/>
  <c r="BH427" i="20"/>
  <c r="BG427" i="20"/>
  <c r="BF427" i="20"/>
  <c r="T427" i="20"/>
  <c r="R427" i="20"/>
  <c r="P427" i="20"/>
  <c r="BI423" i="20"/>
  <c r="BH423" i="20"/>
  <c r="BG423" i="20"/>
  <c r="BF423" i="20"/>
  <c r="T423" i="20"/>
  <c r="R423" i="20"/>
  <c r="P423" i="20"/>
  <c r="BI419" i="20"/>
  <c r="BH419" i="20"/>
  <c r="BG419" i="20"/>
  <c r="BF419" i="20"/>
  <c r="T419" i="20"/>
  <c r="R419" i="20"/>
  <c r="P419" i="20"/>
  <c r="BI415" i="20"/>
  <c r="BH415" i="20"/>
  <c r="BG415" i="20"/>
  <c r="BF415" i="20"/>
  <c r="T415" i="20"/>
  <c r="R415" i="20"/>
  <c r="P415" i="20"/>
  <c r="BI411" i="20"/>
  <c r="BH411" i="20"/>
  <c r="BG411" i="20"/>
  <c r="BF411" i="20"/>
  <c r="T411" i="20"/>
  <c r="R411" i="20"/>
  <c r="P411" i="20"/>
  <c r="BI407" i="20"/>
  <c r="BH407" i="20"/>
  <c r="BG407" i="20"/>
  <c r="BF407" i="20"/>
  <c r="T407" i="20"/>
  <c r="R407" i="20"/>
  <c r="P407" i="20"/>
  <c r="BI403" i="20"/>
  <c r="BH403" i="20"/>
  <c r="BG403" i="20"/>
  <c r="BF403" i="20"/>
  <c r="T403" i="20"/>
  <c r="R403" i="20"/>
  <c r="P403" i="20"/>
  <c r="BI399" i="20"/>
  <c r="BH399" i="20"/>
  <c r="BG399" i="20"/>
  <c r="BF399" i="20"/>
  <c r="T399" i="20"/>
  <c r="R399" i="20"/>
  <c r="P399" i="20"/>
  <c r="BI395" i="20"/>
  <c r="BH395" i="20"/>
  <c r="BG395" i="20"/>
  <c r="BF395" i="20"/>
  <c r="T395" i="20"/>
  <c r="R395" i="20"/>
  <c r="P395" i="20"/>
  <c r="BI391" i="20"/>
  <c r="BH391" i="20"/>
  <c r="BG391" i="20"/>
  <c r="BF391" i="20"/>
  <c r="T391" i="20"/>
  <c r="R391" i="20"/>
  <c r="P391" i="20"/>
  <c r="BI387" i="20"/>
  <c r="BH387" i="20"/>
  <c r="BG387" i="20"/>
  <c r="BF387" i="20"/>
  <c r="T387" i="20"/>
  <c r="R387" i="20"/>
  <c r="P387" i="20"/>
  <c r="BI383" i="20"/>
  <c r="BH383" i="20"/>
  <c r="BG383" i="20"/>
  <c r="BF383" i="20"/>
  <c r="T383" i="20"/>
  <c r="R383" i="20"/>
  <c r="P383" i="20"/>
  <c r="BI379" i="20"/>
  <c r="BH379" i="20"/>
  <c r="BG379" i="20"/>
  <c r="BF379" i="20"/>
  <c r="T379" i="20"/>
  <c r="R379" i="20"/>
  <c r="P379" i="20"/>
  <c r="BI375" i="20"/>
  <c r="BH375" i="20"/>
  <c r="BG375" i="20"/>
  <c r="BF375" i="20"/>
  <c r="T375" i="20"/>
  <c r="R375" i="20"/>
  <c r="P375" i="20"/>
  <c r="BI371" i="20"/>
  <c r="BH371" i="20"/>
  <c r="BG371" i="20"/>
  <c r="BF371" i="20"/>
  <c r="T371" i="20"/>
  <c r="R371" i="20"/>
  <c r="P371" i="20"/>
  <c r="BI367" i="20"/>
  <c r="BH367" i="20"/>
  <c r="BG367" i="20"/>
  <c r="BF367" i="20"/>
  <c r="T367" i="20"/>
  <c r="R367" i="20"/>
  <c r="P367" i="20"/>
  <c r="BI363" i="20"/>
  <c r="BH363" i="20"/>
  <c r="BG363" i="20"/>
  <c r="BF363" i="20"/>
  <c r="T363" i="20"/>
  <c r="R363" i="20"/>
  <c r="P363" i="20"/>
  <c r="BI359" i="20"/>
  <c r="BH359" i="20"/>
  <c r="BG359" i="20"/>
  <c r="BF359" i="20"/>
  <c r="T359" i="20"/>
  <c r="R359" i="20"/>
  <c r="P359" i="20"/>
  <c r="BI355" i="20"/>
  <c r="BH355" i="20"/>
  <c r="BG355" i="20"/>
  <c r="BF355" i="20"/>
  <c r="T355" i="20"/>
  <c r="R355" i="20"/>
  <c r="P355" i="20"/>
  <c r="BI351" i="20"/>
  <c r="BH351" i="20"/>
  <c r="BG351" i="20"/>
  <c r="BF351" i="20"/>
  <c r="T351" i="20"/>
  <c r="R351" i="20"/>
  <c r="P351" i="20"/>
  <c r="BI347" i="20"/>
  <c r="BH347" i="20"/>
  <c r="BG347" i="20"/>
  <c r="BF347" i="20"/>
  <c r="T347" i="20"/>
  <c r="R347" i="20"/>
  <c r="P347" i="20"/>
  <c r="BI343" i="20"/>
  <c r="BH343" i="20"/>
  <c r="BG343" i="20"/>
  <c r="BF343" i="20"/>
  <c r="T343" i="20"/>
  <c r="R343" i="20"/>
  <c r="P343" i="20"/>
  <c r="BI339" i="20"/>
  <c r="BH339" i="20"/>
  <c r="BG339" i="20"/>
  <c r="BF339" i="20"/>
  <c r="T339" i="20"/>
  <c r="R339" i="20"/>
  <c r="P339" i="20"/>
  <c r="BI335" i="20"/>
  <c r="BH335" i="20"/>
  <c r="BG335" i="20"/>
  <c r="BF335" i="20"/>
  <c r="T335" i="20"/>
  <c r="R335" i="20"/>
  <c r="P335" i="20"/>
  <c r="BI331" i="20"/>
  <c r="BH331" i="20"/>
  <c r="BG331" i="20"/>
  <c r="BF331" i="20"/>
  <c r="T331" i="20"/>
  <c r="R331" i="20"/>
  <c r="P331" i="20"/>
  <c r="BI327" i="20"/>
  <c r="BH327" i="20"/>
  <c r="BG327" i="20"/>
  <c r="BF327" i="20"/>
  <c r="T327" i="20"/>
  <c r="R327" i="20"/>
  <c r="P327" i="20"/>
  <c r="BI323" i="20"/>
  <c r="BH323" i="20"/>
  <c r="BG323" i="20"/>
  <c r="BF323" i="20"/>
  <c r="T323" i="20"/>
  <c r="R323" i="20"/>
  <c r="P323" i="20"/>
  <c r="BI319" i="20"/>
  <c r="BH319" i="20"/>
  <c r="BG319" i="20"/>
  <c r="BF319" i="20"/>
  <c r="T319" i="20"/>
  <c r="R319" i="20"/>
  <c r="P319" i="20"/>
  <c r="BI315" i="20"/>
  <c r="BH315" i="20"/>
  <c r="BG315" i="20"/>
  <c r="BF315" i="20"/>
  <c r="T315" i="20"/>
  <c r="R315" i="20"/>
  <c r="P315" i="20"/>
  <c r="BI311" i="20"/>
  <c r="BH311" i="20"/>
  <c r="BG311" i="20"/>
  <c r="BF311" i="20"/>
  <c r="T311" i="20"/>
  <c r="R311" i="20"/>
  <c r="P311" i="20"/>
  <c r="BI307" i="20"/>
  <c r="BH307" i="20"/>
  <c r="BG307" i="20"/>
  <c r="BF307" i="20"/>
  <c r="T307" i="20"/>
  <c r="R307" i="20"/>
  <c r="P307" i="20"/>
  <c r="BI303" i="20"/>
  <c r="BH303" i="20"/>
  <c r="BG303" i="20"/>
  <c r="BF303" i="20"/>
  <c r="T303" i="20"/>
  <c r="R303" i="20"/>
  <c r="P303" i="20"/>
  <c r="BI299" i="20"/>
  <c r="BH299" i="20"/>
  <c r="BG299" i="20"/>
  <c r="BF299" i="20"/>
  <c r="T299" i="20"/>
  <c r="R299" i="20"/>
  <c r="P299" i="20"/>
  <c r="BI295" i="20"/>
  <c r="BH295" i="20"/>
  <c r="BG295" i="20"/>
  <c r="BF295" i="20"/>
  <c r="T295" i="20"/>
  <c r="R295" i="20"/>
  <c r="P295" i="20"/>
  <c r="BI291" i="20"/>
  <c r="BH291" i="20"/>
  <c r="BG291" i="20"/>
  <c r="BF291" i="20"/>
  <c r="T291" i="20"/>
  <c r="R291" i="20"/>
  <c r="P291" i="20"/>
  <c r="BI287" i="20"/>
  <c r="BH287" i="20"/>
  <c r="BG287" i="20"/>
  <c r="BF287" i="20"/>
  <c r="T287" i="20"/>
  <c r="R287" i="20"/>
  <c r="P287" i="20"/>
  <c r="BI283" i="20"/>
  <c r="BH283" i="20"/>
  <c r="BG283" i="20"/>
  <c r="BF283" i="20"/>
  <c r="T283" i="20"/>
  <c r="R283" i="20"/>
  <c r="P283" i="20"/>
  <c r="BI279" i="20"/>
  <c r="BH279" i="20"/>
  <c r="BG279" i="20"/>
  <c r="BF279" i="20"/>
  <c r="T279" i="20"/>
  <c r="R279" i="20"/>
  <c r="P279" i="20"/>
  <c r="BI275" i="20"/>
  <c r="BH275" i="20"/>
  <c r="BG275" i="20"/>
  <c r="BF275" i="20"/>
  <c r="T275" i="20"/>
  <c r="R275" i="20"/>
  <c r="P275" i="20"/>
  <c r="BI271" i="20"/>
  <c r="BH271" i="20"/>
  <c r="BG271" i="20"/>
  <c r="BF271" i="20"/>
  <c r="T271" i="20"/>
  <c r="R271" i="20"/>
  <c r="P271" i="20"/>
  <c r="BI267" i="20"/>
  <c r="BH267" i="20"/>
  <c r="BG267" i="20"/>
  <c r="BF267" i="20"/>
  <c r="T267" i="20"/>
  <c r="R267" i="20"/>
  <c r="P267" i="20"/>
  <c r="BI263" i="20"/>
  <c r="BH263" i="20"/>
  <c r="BG263" i="20"/>
  <c r="BF263" i="20"/>
  <c r="T263" i="20"/>
  <c r="R263" i="20"/>
  <c r="P263" i="20"/>
  <c r="BI259" i="20"/>
  <c r="BH259" i="20"/>
  <c r="BG259" i="20"/>
  <c r="BF259" i="20"/>
  <c r="T259" i="20"/>
  <c r="R259" i="20"/>
  <c r="P259" i="20"/>
  <c r="BI255" i="20"/>
  <c r="BH255" i="20"/>
  <c r="BG255" i="20"/>
  <c r="BF255" i="20"/>
  <c r="T255" i="20"/>
  <c r="R255" i="20"/>
  <c r="P255" i="20"/>
  <c r="BI251" i="20"/>
  <c r="BH251" i="20"/>
  <c r="BG251" i="20"/>
  <c r="BF251" i="20"/>
  <c r="T251" i="20"/>
  <c r="R251" i="20"/>
  <c r="P251" i="20"/>
  <c r="BI247" i="20"/>
  <c r="BH247" i="20"/>
  <c r="BG247" i="20"/>
  <c r="BF247" i="20"/>
  <c r="T247" i="20"/>
  <c r="R247" i="20"/>
  <c r="P247" i="20"/>
  <c r="BI243" i="20"/>
  <c r="BH243" i="20"/>
  <c r="BG243" i="20"/>
  <c r="BF243" i="20"/>
  <c r="T243" i="20"/>
  <c r="R243" i="20"/>
  <c r="P243" i="20"/>
  <c r="BI239" i="20"/>
  <c r="BH239" i="20"/>
  <c r="BG239" i="20"/>
  <c r="BF239" i="20"/>
  <c r="T239" i="20"/>
  <c r="R239" i="20"/>
  <c r="P239" i="20"/>
  <c r="BI235" i="20"/>
  <c r="BH235" i="20"/>
  <c r="BG235" i="20"/>
  <c r="BF235" i="20"/>
  <c r="T235" i="20"/>
  <c r="R235" i="20"/>
  <c r="P235" i="20"/>
  <c r="BI231" i="20"/>
  <c r="BH231" i="20"/>
  <c r="BG231" i="20"/>
  <c r="BF231" i="20"/>
  <c r="T231" i="20"/>
  <c r="R231" i="20"/>
  <c r="P231" i="20"/>
  <c r="BI227" i="20"/>
  <c r="BH227" i="20"/>
  <c r="BG227" i="20"/>
  <c r="BF227" i="20"/>
  <c r="T227" i="20"/>
  <c r="R227" i="20"/>
  <c r="P227" i="20"/>
  <c r="BI223" i="20"/>
  <c r="BH223" i="20"/>
  <c r="BG223" i="20"/>
  <c r="BF223" i="20"/>
  <c r="T223" i="20"/>
  <c r="R223" i="20"/>
  <c r="P223" i="20"/>
  <c r="BI219" i="20"/>
  <c r="BH219" i="20"/>
  <c r="BG219" i="20"/>
  <c r="BF219" i="20"/>
  <c r="T219" i="20"/>
  <c r="R219" i="20"/>
  <c r="P219" i="20"/>
  <c r="BI215" i="20"/>
  <c r="BH215" i="20"/>
  <c r="BG215" i="20"/>
  <c r="BF215" i="20"/>
  <c r="T215" i="20"/>
  <c r="R215" i="20"/>
  <c r="P215" i="20"/>
  <c r="BI211" i="20"/>
  <c r="BH211" i="20"/>
  <c r="BG211" i="20"/>
  <c r="BF211" i="20"/>
  <c r="T211" i="20"/>
  <c r="R211" i="20"/>
  <c r="P211" i="20"/>
  <c r="BI207" i="20"/>
  <c r="BH207" i="20"/>
  <c r="BG207" i="20"/>
  <c r="BF207" i="20"/>
  <c r="T207" i="20"/>
  <c r="R207" i="20"/>
  <c r="P207" i="20"/>
  <c r="BI203" i="20"/>
  <c r="BH203" i="20"/>
  <c r="BG203" i="20"/>
  <c r="BF203" i="20"/>
  <c r="T203" i="20"/>
  <c r="R203" i="20"/>
  <c r="P203" i="20"/>
  <c r="BI199" i="20"/>
  <c r="BH199" i="20"/>
  <c r="BG199" i="20"/>
  <c r="BF199" i="20"/>
  <c r="T199" i="20"/>
  <c r="R199" i="20"/>
  <c r="P199" i="20"/>
  <c r="BI195" i="20"/>
  <c r="BH195" i="20"/>
  <c r="BG195" i="20"/>
  <c r="BF195" i="20"/>
  <c r="T195" i="20"/>
  <c r="R195" i="20"/>
  <c r="P195" i="20"/>
  <c r="BI191" i="20"/>
  <c r="BH191" i="20"/>
  <c r="BG191" i="20"/>
  <c r="BF191" i="20"/>
  <c r="T191" i="20"/>
  <c r="R191" i="20"/>
  <c r="P191" i="20"/>
  <c r="BI187" i="20"/>
  <c r="BH187" i="20"/>
  <c r="BG187" i="20"/>
  <c r="BF187" i="20"/>
  <c r="T187" i="20"/>
  <c r="R187" i="20"/>
  <c r="P187" i="20"/>
  <c r="BI183" i="20"/>
  <c r="BH183" i="20"/>
  <c r="BG183" i="20"/>
  <c r="BF183" i="20"/>
  <c r="T183" i="20"/>
  <c r="R183" i="20"/>
  <c r="P183" i="20"/>
  <c r="BI179" i="20"/>
  <c r="BH179" i="20"/>
  <c r="BG179" i="20"/>
  <c r="BF179" i="20"/>
  <c r="T179" i="20"/>
  <c r="R179" i="20"/>
  <c r="P179" i="20"/>
  <c r="BI175" i="20"/>
  <c r="BH175" i="20"/>
  <c r="BG175" i="20"/>
  <c r="BF175" i="20"/>
  <c r="T175" i="20"/>
  <c r="R175" i="20"/>
  <c r="P175" i="20"/>
  <c r="BI171" i="20"/>
  <c r="BH171" i="20"/>
  <c r="BG171" i="20"/>
  <c r="BF171" i="20"/>
  <c r="T171" i="20"/>
  <c r="R171" i="20"/>
  <c r="P171" i="20"/>
  <c r="BI167" i="20"/>
  <c r="BH167" i="20"/>
  <c r="BG167" i="20"/>
  <c r="BF167" i="20"/>
  <c r="T167" i="20"/>
  <c r="R167" i="20"/>
  <c r="P167" i="20"/>
  <c r="BI163" i="20"/>
  <c r="BH163" i="20"/>
  <c r="BG163" i="20"/>
  <c r="BF163" i="20"/>
  <c r="T163" i="20"/>
  <c r="R163" i="20"/>
  <c r="P163" i="20"/>
  <c r="BI159" i="20"/>
  <c r="BH159" i="20"/>
  <c r="BG159" i="20"/>
  <c r="BF159" i="20"/>
  <c r="T159" i="20"/>
  <c r="R159" i="20"/>
  <c r="P159" i="20"/>
  <c r="BI156" i="20"/>
  <c r="BH156" i="20"/>
  <c r="BG156" i="20"/>
  <c r="BF156" i="20"/>
  <c r="T156" i="20"/>
  <c r="R156" i="20"/>
  <c r="P156" i="20"/>
  <c r="BI152" i="20"/>
  <c r="BH152" i="20"/>
  <c r="BG152" i="20"/>
  <c r="BF152" i="20"/>
  <c r="T152" i="20"/>
  <c r="R152" i="20"/>
  <c r="P152" i="20"/>
  <c r="BI149" i="20"/>
  <c r="BH149" i="20"/>
  <c r="BG149" i="20"/>
  <c r="BF149" i="20"/>
  <c r="T149" i="20"/>
  <c r="R149" i="20"/>
  <c r="P149" i="20"/>
  <c r="BI145" i="20"/>
  <c r="BH145" i="20"/>
  <c r="BG145" i="20"/>
  <c r="BF145" i="20"/>
  <c r="T145" i="20"/>
  <c r="R145" i="20"/>
  <c r="P145" i="20"/>
  <c r="BI141" i="20"/>
  <c r="BH141" i="20"/>
  <c r="BG141" i="20"/>
  <c r="BF141" i="20"/>
  <c r="T141" i="20"/>
  <c r="R141" i="20"/>
  <c r="P141" i="20"/>
  <c r="BI137" i="20"/>
  <c r="BH137" i="20"/>
  <c r="BG137" i="20"/>
  <c r="BF137" i="20"/>
  <c r="T137" i="20"/>
  <c r="R137" i="20"/>
  <c r="P137" i="20"/>
  <c r="BI133" i="20"/>
  <c r="BH133" i="20"/>
  <c r="BG133" i="20"/>
  <c r="BF133" i="20"/>
  <c r="T133" i="20"/>
  <c r="R133" i="20"/>
  <c r="P133" i="20"/>
  <c r="BI131" i="20"/>
  <c r="BH131" i="20"/>
  <c r="BG131" i="20"/>
  <c r="BF131" i="20"/>
  <c r="T131" i="20"/>
  <c r="R131" i="20"/>
  <c r="P131" i="20"/>
  <c r="BI124" i="20"/>
  <c r="BH124" i="20"/>
  <c r="BG124" i="20"/>
  <c r="BF124" i="20"/>
  <c r="T124" i="20"/>
  <c r="R124" i="20"/>
  <c r="P124" i="20"/>
  <c r="BI122" i="20"/>
  <c r="BH122" i="20"/>
  <c r="BG122" i="20"/>
  <c r="BF122" i="20"/>
  <c r="T122" i="20"/>
  <c r="R122" i="20"/>
  <c r="P122" i="20"/>
  <c r="F114" i="20"/>
  <c r="E112" i="20"/>
  <c r="F89" i="20"/>
  <c r="E87" i="20"/>
  <c r="J24" i="20"/>
  <c r="E24" i="20"/>
  <c r="J117" i="20"/>
  <c r="J23" i="20"/>
  <c r="J21" i="20"/>
  <c r="E21" i="20"/>
  <c r="J91" i="20"/>
  <c r="J20" i="20"/>
  <c r="J18" i="20"/>
  <c r="E18" i="20"/>
  <c r="F92" i="20"/>
  <c r="J17" i="20"/>
  <c r="J15" i="20"/>
  <c r="E15" i="20"/>
  <c r="F116" i="20"/>
  <c r="J14" i="20"/>
  <c r="J12" i="20"/>
  <c r="J89" i="20"/>
  <c r="E7" i="20"/>
  <c r="E85" i="20"/>
  <c r="J37" i="19"/>
  <c r="J36" i="19"/>
  <c r="AY115" i="1"/>
  <c r="J35" i="19"/>
  <c r="AX115" i="1"/>
  <c r="BI161" i="19"/>
  <c r="BH161" i="19"/>
  <c r="BG161" i="19"/>
  <c r="BF161" i="19"/>
  <c r="T161" i="19"/>
  <c r="R161" i="19"/>
  <c r="P161" i="19"/>
  <c r="BI160" i="19"/>
  <c r="BH160" i="19"/>
  <c r="BG160" i="19"/>
  <c r="BF160" i="19"/>
  <c r="T160" i="19"/>
  <c r="R160" i="19"/>
  <c r="P160" i="19"/>
  <c r="BI159" i="19"/>
  <c r="BH159" i="19"/>
  <c r="BG159" i="19"/>
  <c r="BF159" i="19"/>
  <c r="T159" i="19"/>
  <c r="R159" i="19"/>
  <c r="P159" i="19"/>
  <c r="BI158" i="19"/>
  <c r="BH158" i="19"/>
  <c r="BG158" i="19"/>
  <c r="BF158" i="19"/>
  <c r="T158" i="19"/>
  <c r="R158" i="19"/>
  <c r="P158" i="19"/>
  <c r="BI157" i="19"/>
  <c r="BH157" i="19"/>
  <c r="BG157" i="19"/>
  <c r="BF157" i="19"/>
  <c r="T157" i="19"/>
  <c r="R157" i="19"/>
  <c r="P157" i="19"/>
  <c r="BI156" i="19"/>
  <c r="BH156" i="19"/>
  <c r="BG156" i="19"/>
  <c r="BF156" i="19"/>
  <c r="T156" i="19"/>
  <c r="R156" i="19"/>
  <c r="P156" i="19"/>
  <c r="BI155" i="19"/>
  <c r="BH155" i="19"/>
  <c r="BG155" i="19"/>
  <c r="BF155" i="19"/>
  <c r="T155" i="19"/>
  <c r="R155" i="19"/>
  <c r="P155" i="19"/>
  <c r="BI154" i="19"/>
  <c r="BH154" i="19"/>
  <c r="BG154" i="19"/>
  <c r="BF154" i="19"/>
  <c r="T154" i="19"/>
  <c r="R154" i="19"/>
  <c r="P154" i="19"/>
  <c r="BI153" i="19"/>
  <c r="BH153" i="19"/>
  <c r="BG153" i="19"/>
  <c r="BF153" i="19"/>
  <c r="T153" i="19"/>
  <c r="R153" i="19"/>
  <c r="P153" i="19"/>
  <c r="BI152" i="19"/>
  <c r="BH152" i="19"/>
  <c r="BG152" i="19"/>
  <c r="BF152" i="19"/>
  <c r="T152" i="19"/>
  <c r="R152" i="19"/>
  <c r="P152" i="19"/>
  <c r="BI151" i="19"/>
  <c r="BH151" i="19"/>
  <c r="BG151" i="19"/>
  <c r="BF151" i="19"/>
  <c r="T151" i="19"/>
  <c r="R151" i="19"/>
  <c r="P151" i="19"/>
  <c r="BI150" i="19"/>
  <c r="BH150" i="19"/>
  <c r="BG150" i="19"/>
  <c r="BF150" i="19"/>
  <c r="T150" i="19"/>
  <c r="R150" i="19"/>
  <c r="P150" i="19"/>
  <c r="BI149" i="19"/>
  <c r="BH149" i="19"/>
  <c r="BG149" i="19"/>
  <c r="BF149" i="19"/>
  <c r="T149" i="19"/>
  <c r="R149" i="19"/>
  <c r="P149" i="19"/>
  <c r="BI148" i="19"/>
  <c r="BH148" i="19"/>
  <c r="BG148" i="19"/>
  <c r="BF148" i="19"/>
  <c r="T148" i="19"/>
  <c r="R148" i="19"/>
  <c r="P148" i="19"/>
  <c r="BI147" i="19"/>
  <c r="BH147" i="19"/>
  <c r="BG147" i="19"/>
  <c r="BF147" i="19"/>
  <c r="T147" i="19"/>
  <c r="R147" i="19"/>
  <c r="P147" i="19"/>
  <c r="BI146" i="19"/>
  <c r="BH146" i="19"/>
  <c r="BG146" i="19"/>
  <c r="BF146" i="19"/>
  <c r="T146" i="19"/>
  <c r="R146" i="19"/>
  <c r="P146" i="19"/>
  <c r="BI145" i="19"/>
  <c r="BH145" i="19"/>
  <c r="BG145" i="19"/>
  <c r="BF145" i="19"/>
  <c r="T145" i="19"/>
  <c r="R145" i="19"/>
  <c r="P145" i="19"/>
  <c r="BI144" i="19"/>
  <c r="BH144" i="19"/>
  <c r="BG144" i="19"/>
  <c r="BF144" i="19"/>
  <c r="T144" i="19"/>
  <c r="R144" i="19"/>
  <c r="P144" i="19"/>
  <c r="BI143" i="19"/>
  <c r="BH143" i="19"/>
  <c r="BG143" i="19"/>
  <c r="BF143" i="19"/>
  <c r="T143" i="19"/>
  <c r="R143" i="19"/>
  <c r="P143" i="19"/>
  <c r="BI142" i="19"/>
  <c r="BH142" i="19"/>
  <c r="BG142" i="19"/>
  <c r="BF142" i="19"/>
  <c r="T142" i="19"/>
  <c r="R142" i="19"/>
  <c r="P142" i="19"/>
  <c r="BI141" i="19"/>
  <c r="BH141" i="19"/>
  <c r="BG141" i="19"/>
  <c r="BF141" i="19"/>
  <c r="T141" i="19"/>
  <c r="R141" i="19"/>
  <c r="P141" i="19"/>
  <c r="BI140" i="19"/>
  <c r="BH140" i="19"/>
  <c r="BG140" i="19"/>
  <c r="BF140" i="19"/>
  <c r="T140" i="19"/>
  <c r="R140" i="19"/>
  <c r="P140" i="19"/>
  <c r="BI139" i="19"/>
  <c r="BH139" i="19"/>
  <c r="BG139" i="19"/>
  <c r="BF139" i="19"/>
  <c r="T139" i="19"/>
  <c r="R139" i="19"/>
  <c r="P139" i="19"/>
  <c r="BI138" i="19"/>
  <c r="BH138" i="19"/>
  <c r="BG138" i="19"/>
  <c r="BF138" i="19"/>
  <c r="T138" i="19"/>
  <c r="R138" i="19"/>
  <c r="P138" i="19"/>
  <c r="BI137" i="19"/>
  <c r="BH137" i="19"/>
  <c r="BG137" i="19"/>
  <c r="BF137" i="19"/>
  <c r="T137" i="19"/>
  <c r="R137" i="19"/>
  <c r="P137" i="19"/>
  <c r="BI136" i="19"/>
  <c r="BH136" i="19"/>
  <c r="BG136" i="19"/>
  <c r="BF136" i="19"/>
  <c r="T136" i="19"/>
  <c r="R136" i="19"/>
  <c r="P136" i="19"/>
  <c r="BI135" i="19"/>
  <c r="BH135" i="19"/>
  <c r="BG135" i="19"/>
  <c r="BF135" i="19"/>
  <c r="T135" i="19"/>
  <c r="R135" i="19"/>
  <c r="P135" i="19"/>
  <c r="BI134" i="19"/>
  <c r="BH134" i="19"/>
  <c r="BG134" i="19"/>
  <c r="BF134" i="19"/>
  <c r="T134" i="19"/>
  <c r="R134" i="19"/>
  <c r="P134" i="19"/>
  <c r="BI133" i="19"/>
  <c r="BH133" i="19"/>
  <c r="BG133" i="19"/>
  <c r="BF133" i="19"/>
  <c r="T133" i="19"/>
  <c r="R133" i="19"/>
  <c r="P133" i="19"/>
  <c r="BI132" i="19"/>
  <c r="BH132" i="19"/>
  <c r="BG132" i="19"/>
  <c r="BF132" i="19"/>
  <c r="T132" i="19"/>
  <c r="R132" i="19"/>
  <c r="P132" i="19"/>
  <c r="BI131" i="19"/>
  <c r="BH131" i="19"/>
  <c r="BG131" i="19"/>
  <c r="BF131" i="19"/>
  <c r="T131" i="19"/>
  <c r="R131" i="19"/>
  <c r="P131" i="19"/>
  <c r="BI130" i="19"/>
  <c r="BH130" i="19"/>
  <c r="BG130" i="19"/>
  <c r="BF130" i="19"/>
  <c r="T130" i="19"/>
  <c r="R130" i="19"/>
  <c r="P130" i="19"/>
  <c r="BI129" i="19"/>
  <c r="BH129" i="19"/>
  <c r="BG129" i="19"/>
  <c r="BF129" i="19"/>
  <c r="T129" i="19"/>
  <c r="R129" i="19"/>
  <c r="P129" i="19"/>
  <c r="BI128" i="19"/>
  <c r="BH128" i="19"/>
  <c r="BG128" i="19"/>
  <c r="BF128" i="19"/>
  <c r="T128" i="19"/>
  <c r="R128" i="19"/>
  <c r="P128" i="19"/>
  <c r="BI127" i="19"/>
  <c r="BH127" i="19"/>
  <c r="BG127" i="19"/>
  <c r="BF127" i="19"/>
  <c r="T127" i="19"/>
  <c r="R127" i="19"/>
  <c r="P127" i="19"/>
  <c r="BI126" i="19"/>
  <c r="BH126" i="19"/>
  <c r="BG126" i="19"/>
  <c r="BF126" i="19"/>
  <c r="T126" i="19"/>
  <c r="R126" i="19"/>
  <c r="P126" i="19"/>
  <c r="BI125" i="19"/>
  <c r="BH125" i="19"/>
  <c r="BG125" i="19"/>
  <c r="BF125" i="19"/>
  <c r="T125" i="19"/>
  <c r="R125" i="19"/>
  <c r="P125" i="19"/>
  <c r="BI124" i="19"/>
  <c r="BH124" i="19"/>
  <c r="BG124" i="19"/>
  <c r="BF124" i="19"/>
  <c r="T124" i="19"/>
  <c r="R124" i="19"/>
  <c r="P124" i="19"/>
  <c r="BI123" i="19"/>
  <c r="BH123" i="19"/>
  <c r="BG123" i="19"/>
  <c r="BF123" i="19"/>
  <c r="T123" i="19"/>
  <c r="R123" i="19"/>
  <c r="P123" i="19"/>
  <c r="BI122" i="19"/>
  <c r="BH122" i="19"/>
  <c r="BG122" i="19"/>
  <c r="BF122" i="19"/>
  <c r="T122" i="19"/>
  <c r="R122" i="19"/>
  <c r="P122" i="19"/>
  <c r="BI121" i="19"/>
  <c r="BH121" i="19"/>
  <c r="BG121" i="19"/>
  <c r="BF121" i="19"/>
  <c r="T121" i="19"/>
  <c r="R121" i="19"/>
  <c r="P121" i="19"/>
  <c r="BI120" i="19"/>
  <c r="BH120" i="19"/>
  <c r="BG120" i="19"/>
  <c r="BF120" i="19"/>
  <c r="T120" i="19"/>
  <c r="R120" i="19"/>
  <c r="P120" i="19"/>
  <c r="BI119" i="19"/>
  <c r="BH119" i="19"/>
  <c r="BG119" i="19"/>
  <c r="BF119" i="19"/>
  <c r="T119" i="19"/>
  <c r="R119" i="19"/>
  <c r="P119" i="19"/>
  <c r="F111" i="19"/>
  <c r="E109" i="19"/>
  <c r="F89" i="19"/>
  <c r="E87" i="19"/>
  <c r="J24" i="19"/>
  <c r="E24" i="19"/>
  <c r="J114" i="19"/>
  <c r="J23" i="19"/>
  <c r="J21" i="19"/>
  <c r="E21" i="19"/>
  <c r="J91" i="19"/>
  <c r="J20" i="19"/>
  <c r="J18" i="19"/>
  <c r="E18" i="19"/>
  <c r="F114" i="19"/>
  <c r="J17" i="19"/>
  <c r="J15" i="19"/>
  <c r="E15" i="19"/>
  <c r="F91" i="19"/>
  <c r="J14" i="19"/>
  <c r="J12" i="19"/>
  <c r="J89" i="19"/>
  <c r="E7" i="19"/>
  <c r="E107" i="19"/>
  <c r="J39" i="18"/>
  <c r="J38" i="18"/>
  <c r="AY114" i="1"/>
  <c r="J37" i="18"/>
  <c r="AX114" i="1"/>
  <c r="BI167" i="18"/>
  <c r="BH167" i="18"/>
  <c r="BG167" i="18"/>
  <c r="BF167" i="18"/>
  <c r="T167" i="18"/>
  <c r="R167" i="18"/>
  <c r="P167" i="18"/>
  <c r="BI166" i="18"/>
  <c r="BH166" i="18"/>
  <c r="BG166" i="18"/>
  <c r="BF166" i="18"/>
  <c r="T166" i="18"/>
  <c r="R166" i="18"/>
  <c r="P166" i="18"/>
  <c r="BI165" i="18"/>
  <c r="BH165" i="18"/>
  <c r="BG165" i="18"/>
  <c r="BF165" i="18"/>
  <c r="T165" i="18"/>
  <c r="R165" i="18"/>
  <c r="P165" i="18"/>
  <c r="BI162" i="18"/>
  <c r="BH162" i="18"/>
  <c r="BG162" i="18"/>
  <c r="BF162" i="18"/>
  <c r="T162" i="18"/>
  <c r="R162" i="18"/>
  <c r="P162" i="18"/>
  <c r="BI160" i="18"/>
  <c r="BH160" i="18"/>
  <c r="BG160" i="18"/>
  <c r="BF160" i="18"/>
  <c r="T160" i="18"/>
  <c r="R160" i="18"/>
  <c r="P160" i="18"/>
  <c r="BI158" i="18"/>
  <c r="BH158" i="18"/>
  <c r="BG158" i="18"/>
  <c r="BF158" i="18"/>
  <c r="T158" i="18"/>
  <c r="R158" i="18"/>
  <c r="P158" i="18"/>
  <c r="BI156" i="18"/>
  <c r="BH156" i="18"/>
  <c r="BG156" i="18"/>
  <c r="BF156" i="18"/>
  <c r="T156" i="18"/>
  <c r="R156" i="18"/>
  <c r="P156" i="18"/>
  <c r="BI154" i="18"/>
  <c r="BH154" i="18"/>
  <c r="BG154" i="18"/>
  <c r="BF154" i="18"/>
  <c r="T154" i="18"/>
  <c r="R154" i="18"/>
  <c r="P154" i="18"/>
  <c r="BI152" i="18"/>
  <c r="BH152" i="18"/>
  <c r="BG152" i="18"/>
  <c r="BF152" i="18"/>
  <c r="T152" i="18"/>
  <c r="R152" i="18"/>
  <c r="P152" i="18"/>
  <c r="BI150" i="18"/>
  <c r="BH150" i="18"/>
  <c r="BG150" i="18"/>
  <c r="BF150" i="18"/>
  <c r="T150" i="18"/>
  <c r="R150" i="18"/>
  <c r="P150" i="18"/>
  <c r="BI148" i="18"/>
  <c r="BH148" i="18"/>
  <c r="BG148" i="18"/>
  <c r="BF148" i="18"/>
  <c r="T148" i="18"/>
  <c r="R148" i="18"/>
  <c r="P148" i="18"/>
  <c r="BI146" i="18"/>
  <c r="BH146" i="18"/>
  <c r="BG146" i="18"/>
  <c r="BF146" i="18"/>
  <c r="T146" i="18"/>
  <c r="R146" i="18"/>
  <c r="P146" i="18"/>
  <c r="BI144" i="18"/>
  <c r="BH144" i="18"/>
  <c r="BG144" i="18"/>
  <c r="BF144" i="18"/>
  <c r="T144" i="18"/>
  <c r="R144" i="18"/>
  <c r="P144" i="18"/>
  <c r="BI142" i="18"/>
  <c r="BH142" i="18"/>
  <c r="BG142" i="18"/>
  <c r="BF142" i="18"/>
  <c r="T142" i="18"/>
  <c r="R142" i="18"/>
  <c r="P142" i="18"/>
  <c r="BI140" i="18"/>
  <c r="BH140" i="18"/>
  <c r="BG140" i="18"/>
  <c r="BF140" i="18"/>
  <c r="T140" i="18"/>
  <c r="R140" i="18"/>
  <c r="P140" i="18"/>
  <c r="BI138" i="18"/>
  <c r="BH138" i="18"/>
  <c r="BG138" i="18"/>
  <c r="BF138" i="18"/>
  <c r="T138" i="18"/>
  <c r="R138" i="18"/>
  <c r="P138" i="18"/>
  <c r="BI136" i="18"/>
  <c r="BH136" i="18"/>
  <c r="BG136" i="18"/>
  <c r="BF136" i="18"/>
  <c r="T136" i="18"/>
  <c r="R136" i="18"/>
  <c r="P136" i="18"/>
  <c r="BI134" i="18"/>
  <c r="BH134" i="18"/>
  <c r="BG134" i="18"/>
  <c r="BF134" i="18"/>
  <c r="T134" i="18"/>
  <c r="R134" i="18"/>
  <c r="P134" i="18"/>
  <c r="BI132" i="18"/>
  <c r="BH132" i="18"/>
  <c r="BG132" i="18"/>
  <c r="BF132" i="18"/>
  <c r="T132" i="18"/>
  <c r="R132" i="18"/>
  <c r="P132" i="18"/>
  <c r="BI130" i="18"/>
  <c r="BH130" i="18"/>
  <c r="BG130" i="18"/>
  <c r="BF130" i="18"/>
  <c r="T130" i="18"/>
  <c r="R130" i="18"/>
  <c r="P130" i="18"/>
  <c r="BI128" i="18"/>
  <c r="BH128" i="18"/>
  <c r="BG128" i="18"/>
  <c r="BF128" i="18"/>
  <c r="T128" i="18"/>
  <c r="R128" i="18"/>
  <c r="P128" i="18"/>
  <c r="BI126" i="18"/>
  <c r="BH126" i="18"/>
  <c r="BG126" i="18"/>
  <c r="BF126" i="18"/>
  <c r="T126" i="18"/>
  <c r="R126" i="18"/>
  <c r="P126" i="18"/>
  <c r="BI124" i="18"/>
  <c r="BH124" i="18"/>
  <c r="BG124" i="18"/>
  <c r="BF124" i="18"/>
  <c r="T124" i="18"/>
  <c r="R124" i="18"/>
  <c r="P124" i="18"/>
  <c r="F116" i="18"/>
  <c r="E114" i="18"/>
  <c r="F91" i="18"/>
  <c r="E89" i="18"/>
  <c r="J26" i="18"/>
  <c r="E26" i="18"/>
  <c r="J119" i="18"/>
  <c r="J25" i="18"/>
  <c r="J23" i="18"/>
  <c r="E23" i="18"/>
  <c r="J118" i="18"/>
  <c r="J22" i="18"/>
  <c r="J20" i="18"/>
  <c r="E20" i="18"/>
  <c r="F94" i="18"/>
  <c r="J19" i="18"/>
  <c r="J17" i="18"/>
  <c r="E17" i="18"/>
  <c r="F118" i="18"/>
  <c r="J16" i="18"/>
  <c r="J14" i="18"/>
  <c r="J91" i="18"/>
  <c r="E7" i="18"/>
  <c r="E110" i="18"/>
  <c r="J39" i="17"/>
  <c r="J38" i="17"/>
  <c r="AY113" i="1"/>
  <c r="J37" i="17"/>
  <c r="AX113" i="1"/>
  <c r="BI127" i="17"/>
  <c r="BH127" i="17"/>
  <c r="BG127" i="17"/>
  <c r="BF127" i="17"/>
  <c r="T127" i="17"/>
  <c r="R127" i="17"/>
  <c r="P127" i="17"/>
  <c r="BI125" i="17"/>
  <c r="BH125" i="17"/>
  <c r="BG125" i="17"/>
  <c r="BF125" i="17"/>
  <c r="T125" i="17"/>
  <c r="R125" i="17"/>
  <c r="P125" i="17"/>
  <c r="BI123" i="17"/>
  <c r="BH123" i="17"/>
  <c r="BG123" i="17"/>
  <c r="BF123" i="17"/>
  <c r="T123" i="17"/>
  <c r="R123" i="17"/>
  <c r="P123" i="17"/>
  <c r="F115" i="17"/>
  <c r="E113" i="17"/>
  <c r="F91" i="17"/>
  <c r="E89" i="17"/>
  <c r="J26" i="17"/>
  <c r="E26" i="17"/>
  <c r="J94" i="17"/>
  <c r="J25" i="17"/>
  <c r="J23" i="17"/>
  <c r="E23" i="17"/>
  <c r="J93" i="17"/>
  <c r="J22" i="17"/>
  <c r="J20" i="17"/>
  <c r="E20" i="17"/>
  <c r="F118" i="17"/>
  <c r="J19" i="17"/>
  <c r="J17" i="17"/>
  <c r="E17" i="17"/>
  <c r="F117" i="17"/>
  <c r="J16" i="17"/>
  <c r="J14" i="17"/>
  <c r="J91" i="17"/>
  <c r="E7" i="17"/>
  <c r="E109" i="17"/>
  <c r="J39" i="16"/>
  <c r="J38" i="16"/>
  <c r="AY112" i="1"/>
  <c r="J37" i="16"/>
  <c r="AX112" i="1"/>
  <c r="BI176" i="16"/>
  <c r="BH176" i="16"/>
  <c r="BG176" i="16"/>
  <c r="BF176" i="16"/>
  <c r="T176" i="16"/>
  <c r="R176" i="16"/>
  <c r="P176" i="16"/>
  <c r="BI175" i="16"/>
  <c r="BH175" i="16"/>
  <c r="BG175" i="16"/>
  <c r="BF175" i="16"/>
  <c r="T175" i="16"/>
  <c r="R175" i="16"/>
  <c r="P175" i="16"/>
  <c r="BI172" i="16"/>
  <c r="BH172" i="16"/>
  <c r="BG172" i="16"/>
  <c r="BF172" i="16"/>
  <c r="T172" i="16"/>
  <c r="R172" i="16"/>
  <c r="P172" i="16"/>
  <c r="BI170" i="16"/>
  <c r="BH170" i="16"/>
  <c r="BG170" i="16"/>
  <c r="BF170" i="16"/>
  <c r="T170" i="16"/>
  <c r="R170" i="16"/>
  <c r="P170" i="16"/>
  <c r="BI168" i="16"/>
  <c r="BH168" i="16"/>
  <c r="BG168" i="16"/>
  <c r="BF168" i="16"/>
  <c r="T168" i="16"/>
  <c r="R168" i="16"/>
  <c r="P168" i="16"/>
  <c r="BI166" i="16"/>
  <c r="BH166" i="16"/>
  <c r="BG166" i="16"/>
  <c r="BF166" i="16"/>
  <c r="T166" i="16"/>
  <c r="R166" i="16"/>
  <c r="P166" i="16"/>
  <c r="BI164" i="16"/>
  <c r="BH164" i="16"/>
  <c r="BG164" i="16"/>
  <c r="BF164" i="16"/>
  <c r="T164" i="16"/>
  <c r="R164" i="16"/>
  <c r="P164" i="16"/>
  <c r="BI162" i="16"/>
  <c r="BH162" i="16"/>
  <c r="BG162" i="16"/>
  <c r="BF162" i="16"/>
  <c r="T162" i="16"/>
  <c r="R162" i="16"/>
  <c r="P162" i="16"/>
  <c r="BI160" i="16"/>
  <c r="BH160" i="16"/>
  <c r="BG160" i="16"/>
  <c r="BF160" i="16"/>
  <c r="T160" i="16"/>
  <c r="R160" i="16"/>
  <c r="P160" i="16"/>
  <c r="BI158" i="16"/>
  <c r="BH158" i="16"/>
  <c r="BG158" i="16"/>
  <c r="BF158" i="16"/>
  <c r="T158" i="16"/>
  <c r="R158" i="16"/>
  <c r="P158" i="16"/>
  <c r="BI156" i="16"/>
  <c r="BH156" i="16"/>
  <c r="BG156" i="16"/>
  <c r="BF156" i="16"/>
  <c r="T156" i="16"/>
  <c r="R156" i="16"/>
  <c r="P156" i="16"/>
  <c r="BI154" i="16"/>
  <c r="BH154" i="16"/>
  <c r="BG154" i="16"/>
  <c r="BF154" i="16"/>
  <c r="T154" i="16"/>
  <c r="R154" i="16"/>
  <c r="P154" i="16"/>
  <c r="BI152" i="16"/>
  <c r="BH152" i="16"/>
  <c r="BG152" i="16"/>
  <c r="BF152" i="16"/>
  <c r="T152" i="16"/>
  <c r="R152" i="16"/>
  <c r="P152" i="16"/>
  <c r="BI150" i="16"/>
  <c r="BH150" i="16"/>
  <c r="BG150" i="16"/>
  <c r="BF150" i="16"/>
  <c r="T150" i="16"/>
  <c r="R150" i="16"/>
  <c r="P150" i="16"/>
  <c r="BI148" i="16"/>
  <c r="BH148" i="16"/>
  <c r="BG148" i="16"/>
  <c r="BF148" i="16"/>
  <c r="T148" i="16"/>
  <c r="R148" i="16"/>
  <c r="P148" i="16"/>
  <c r="BI146" i="16"/>
  <c r="BH146" i="16"/>
  <c r="BG146" i="16"/>
  <c r="BF146" i="16"/>
  <c r="T146" i="16"/>
  <c r="R146" i="16"/>
  <c r="P146" i="16"/>
  <c r="BI144" i="16"/>
  <c r="BH144" i="16"/>
  <c r="BG144" i="16"/>
  <c r="BF144" i="16"/>
  <c r="T144" i="16"/>
  <c r="R144" i="16"/>
  <c r="P144" i="16"/>
  <c r="BI142" i="16"/>
  <c r="BH142" i="16"/>
  <c r="BG142" i="16"/>
  <c r="BF142" i="16"/>
  <c r="T142" i="16"/>
  <c r="R142" i="16"/>
  <c r="P142" i="16"/>
  <c r="BI140" i="16"/>
  <c r="BH140" i="16"/>
  <c r="BG140" i="16"/>
  <c r="BF140" i="16"/>
  <c r="T140" i="16"/>
  <c r="R140" i="16"/>
  <c r="P140" i="16"/>
  <c r="BI138" i="16"/>
  <c r="BH138" i="16"/>
  <c r="BG138" i="16"/>
  <c r="BF138" i="16"/>
  <c r="T138" i="16"/>
  <c r="R138" i="16"/>
  <c r="P138" i="16"/>
  <c r="BI136" i="16"/>
  <c r="BH136" i="16"/>
  <c r="BG136" i="16"/>
  <c r="BF136" i="16"/>
  <c r="T136" i="16"/>
  <c r="R136" i="16"/>
  <c r="P136" i="16"/>
  <c r="BI134" i="16"/>
  <c r="BH134" i="16"/>
  <c r="BG134" i="16"/>
  <c r="BF134" i="16"/>
  <c r="T134" i="16"/>
  <c r="R134" i="16"/>
  <c r="P134" i="16"/>
  <c r="BI132" i="16"/>
  <c r="BH132" i="16"/>
  <c r="BG132" i="16"/>
  <c r="BF132" i="16"/>
  <c r="T132" i="16"/>
  <c r="R132" i="16"/>
  <c r="P132" i="16"/>
  <c r="BI130" i="16"/>
  <c r="BH130" i="16"/>
  <c r="BG130" i="16"/>
  <c r="BF130" i="16"/>
  <c r="T130" i="16"/>
  <c r="R130" i="16"/>
  <c r="P130" i="16"/>
  <c r="BI128" i="16"/>
  <c r="BH128" i="16"/>
  <c r="BG128" i="16"/>
  <c r="BF128" i="16"/>
  <c r="T128" i="16"/>
  <c r="R128" i="16"/>
  <c r="P128" i="16"/>
  <c r="BI126" i="16"/>
  <c r="BH126" i="16"/>
  <c r="BG126" i="16"/>
  <c r="BF126" i="16"/>
  <c r="T126" i="16"/>
  <c r="R126" i="16"/>
  <c r="P126" i="16"/>
  <c r="BI124" i="16"/>
  <c r="BH124" i="16"/>
  <c r="BG124" i="16"/>
  <c r="BF124" i="16"/>
  <c r="T124" i="16"/>
  <c r="R124" i="16"/>
  <c r="P124" i="16"/>
  <c r="F116" i="16"/>
  <c r="E114" i="16"/>
  <c r="F91" i="16"/>
  <c r="E89" i="16"/>
  <c r="J26" i="16"/>
  <c r="E26" i="16"/>
  <c r="J119" i="16"/>
  <c r="J25" i="16"/>
  <c r="J23" i="16"/>
  <c r="E23" i="16"/>
  <c r="J93" i="16"/>
  <c r="J22" i="16"/>
  <c r="J20" i="16"/>
  <c r="E20" i="16"/>
  <c r="F94" i="16"/>
  <c r="J19" i="16"/>
  <c r="J17" i="16"/>
  <c r="E17" i="16"/>
  <c r="F93" i="16"/>
  <c r="J16" i="16"/>
  <c r="J14" i="16"/>
  <c r="J116" i="16"/>
  <c r="E7" i="16"/>
  <c r="E85" i="16"/>
  <c r="J39" i="15"/>
  <c r="J38" i="15"/>
  <c r="AY111" i="1"/>
  <c r="J37" i="15"/>
  <c r="AX111" i="1"/>
  <c r="BI162" i="15"/>
  <c r="BH162" i="15"/>
  <c r="BG162" i="15"/>
  <c r="BF162" i="15"/>
  <c r="T162" i="15"/>
  <c r="R162" i="15"/>
  <c r="P162" i="15"/>
  <c r="BI161" i="15"/>
  <c r="BH161" i="15"/>
  <c r="BG161" i="15"/>
  <c r="BF161" i="15"/>
  <c r="T161" i="15"/>
  <c r="R161" i="15"/>
  <c r="P161" i="15"/>
  <c r="BI160" i="15"/>
  <c r="BH160" i="15"/>
  <c r="BG160" i="15"/>
  <c r="BF160" i="15"/>
  <c r="T160" i="15"/>
  <c r="R160" i="15"/>
  <c r="P160" i="15"/>
  <c r="BI159" i="15"/>
  <c r="BH159" i="15"/>
  <c r="BG159" i="15"/>
  <c r="BF159" i="15"/>
  <c r="T159" i="15"/>
  <c r="R159" i="15"/>
  <c r="P159" i="15"/>
  <c r="BI158" i="15"/>
  <c r="BH158" i="15"/>
  <c r="BG158" i="15"/>
  <c r="BF158" i="15"/>
  <c r="T158" i="15"/>
  <c r="R158" i="15"/>
  <c r="P158" i="15"/>
  <c r="BI157" i="15"/>
  <c r="BH157" i="15"/>
  <c r="BG157" i="15"/>
  <c r="BF157" i="15"/>
  <c r="T157" i="15"/>
  <c r="R157" i="15"/>
  <c r="P157" i="15"/>
  <c r="BI154" i="15"/>
  <c r="BH154" i="15"/>
  <c r="BG154" i="15"/>
  <c r="BF154" i="15"/>
  <c r="T154" i="15"/>
  <c r="R154" i="15"/>
  <c r="P154" i="15"/>
  <c r="BI152" i="15"/>
  <c r="BH152" i="15"/>
  <c r="BG152" i="15"/>
  <c r="BF152" i="15"/>
  <c r="T152" i="15"/>
  <c r="R152" i="15"/>
  <c r="P152" i="15"/>
  <c r="BI150" i="15"/>
  <c r="BH150" i="15"/>
  <c r="BG150" i="15"/>
  <c r="BF150" i="15"/>
  <c r="T150" i="15"/>
  <c r="R150" i="15"/>
  <c r="P150" i="15"/>
  <c r="BI148" i="15"/>
  <c r="BH148" i="15"/>
  <c r="BG148" i="15"/>
  <c r="BF148" i="15"/>
  <c r="T148" i="15"/>
  <c r="R148" i="15"/>
  <c r="P148" i="15"/>
  <c r="BI146" i="15"/>
  <c r="BH146" i="15"/>
  <c r="BG146" i="15"/>
  <c r="BF146" i="15"/>
  <c r="T146" i="15"/>
  <c r="R146" i="15"/>
  <c r="P146" i="15"/>
  <c r="BI143" i="15"/>
  <c r="BH143" i="15"/>
  <c r="BG143" i="15"/>
  <c r="BF143" i="15"/>
  <c r="T143" i="15"/>
  <c r="R143" i="15"/>
  <c r="P143" i="15"/>
  <c r="BI141" i="15"/>
  <c r="BH141" i="15"/>
  <c r="BG141" i="15"/>
  <c r="BF141" i="15"/>
  <c r="T141" i="15"/>
  <c r="R141" i="15"/>
  <c r="P141" i="15"/>
  <c r="BI139" i="15"/>
  <c r="BH139" i="15"/>
  <c r="BG139" i="15"/>
  <c r="BF139" i="15"/>
  <c r="T139" i="15"/>
  <c r="R139" i="15"/>
  <c r="P139" i="15"/>
  <c r="BI137" i="15"/>
  <c r="BH137" i="15"/>
  <c r="BG137" i="15"/>
  <c r="BF137" i="15"/>
  <c r="T137" i="15"/>
  <c r="R137" i="15"/>
  <c r="P137" i="15"/>
  <c r="BI135" i="15"/>
  <c r="BH135" i="15"/>
  <c r="BG135" i="15"/>
  <c r="BF135" i="15"/>
  <c r="T135" i="15"/>
  <c r="R135" i="15"/>
  <c r="P135" i="15"/>
  <c r="BI133" i="15"/>
  <c r="BH133" i="15"/>
  <c r="BG133" i="15"/>
  <c r="BF133" i="15"/>
  <c r="T133" i="15"/>
  <c r="R133" i="15"/>
  <c r="P133" i="15"/>
  <c r="BI131" i="15"/>
  <c r="BH131" i="15"/>
  <c r="BG131" i="15"/>
  <c r="BF131" i="15"/>
  <c r="T131" i="15"/>
  <c r="R131" i="15"/>
  <c r="P131" i="15"/>
  <c r="BI129" i="15"/>
  <c r="BH129" i="15"/>
  <c r="BG129" i="15"/>
  <c r="BF129" i="15"/>
  <c r="T129" i="15"/>
  <c r="R129" i="15"/>
  <c r="P129" i="15"/>
  <c r="BI127" i="15"/>
  <c r="BH127" i="15"/>
  <c r="BG127" i="15"/>
  <c r="BF127" i="15"/>
  <c r="T127" i="15"/>
  <c r="R127" i="15"/>
  <c r="P127" i="15"/>
  <c r="BI125" i="15"/>
  <c r="BH125" i="15"/>
  <c r="BG125" i="15"/>
  <c r="BF125" i="15"/>
  <c r="T125" i="15"/>
  <c r="R125" i="15"/>
  <c r="P125" i="15"/>
  <c r="F117" i="15"/>
  <c r="E115" i="15"/>
  <c r="F91" i="15"/>
  <c r="E89" i="15"/>
  <c r="J26" i="15"/>
  <c r="E26" i="15"/>
  <c r="J94" i="15"/>
  <c r="J25" i="15"/>
  <c r="J23" i="15"/>
  <c r="E23" i="15"/>
  <c r="J119" i="15"/>
  <c r="J22" i="15"/>
  <c r="J20" i="15"/>
  <c r="E20" i="15"/>
  <c r="F120" i="15"/>
  <c r="J19" i="15"/>
  <c r="J17" i="15"/>
  <c r="E17" i="15"/>
  <c r="F93" i="15"/>
  <c r="J16" i="15"/>
  <c r="J14" i="15"/>
  <c r="J117" i="15"/>
  <c r="E7" i="15"/>
  <c r="E85" i="15"/>
  <c r="J39" i="14"/>
  <c r="J38" i="14"/>
  <c r="AY110" i="1"/>
  <c r="J37" i="14"/>
  <c r="AX110" i="1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5" i="14"/>
  <c r="BH135" i="14"/>
  <c r="BG135" i="14"/>
  <c r="BF135" i="14"/>
  <c r="T135" i="14"/>
  <c r="R135" i="14"/>
  <c r="P135" i="14"/>
  <c r="BI132" i="14"/>
  <c r="BH132" i="14"/>
  <c r="BG132" i="14"/>
  <c r="BF132" i="14"/>
  <c r="T132" i="14"/>
  <c r="R132" i="14"/>
  <c r="P132" i="14"/>
  <c r="BI130" i="14"/>
  <c r="BH130" i="14"/>
  <c r="BG130" i="14"/>
  <c r="BF130" i="14"/>
  <c r="T130" i="14"/>
  <c r="R130" i="14"/>
  <c r="P130" i="14"/>
  <c r="BI128" i="14"/>
  <c r="BH128" i="14"/>
  <c r="BG128" i="14"/>
  <c r="BF128" i="14"/>
  <c r="T128" i="14"/>
  <c r="R128" i="14"/>
  <c r="P128" i="14"/>
  <c r="BI126" i="14"/>
  <c r="BH126" i="14"/>
  <c r="BG126" i="14"/>
  <c r="BF126" i="14"/>
  <c r="T126" i="14"/>
  <c r="R126" i="14"/>
  <c r="P126" i="14"/>
  <c r="BI124" i="14"/>
  <c r="BH124" i="14"/>
  <c r="BG124" i="14"/>
  <c r="BF124" i="14"/>
  <c r="T124" i="14"/>
  <c r="R124" i="14"/>
  <c r="P124" i="14"/>
  <c r="F116" i="14"/>
  <c r="E114" i="14"/>
  <c r="F91" i="14"/>
  <c r="E89" i="14"/>
  <c r="J26" i="14"/>
  <c r="E26" i="14"/>
  <c r="J119" i="14"/>
  <c r="J25" i="14"/>
  <c r="J23" i="14"/>
  <c r="E23" i="14"/>
  <c r="J118" i="14"/>
  <c r="J22" i="14"/>
  <c r="J20" i="14"/>
  <c r="E20" i="14"/>
  <c r="F94" i="14"/>
  <c r="J19" i="14"/>
  <c r="J17" i="14"/>
  <c r="E17" i="14"/>
  <c r="F118" i="14"/>
  <c r="J16" i="14"/>
  <c r="J14" i="14"/>
  <c r="J116" i="14"/>
  <c r="E7" i="14"/>
  <c r="E110" i="14"/>
  <c r="J39" i="13"/>
  <c r="J38" i="13"/>
  <c r="AY109" i="1"/>
  <c r="J37" i="13"/>
  <c r="AX109" i="1"/>
  <c r="BI159" i="13"/>
  <c r="BH159" i="13"/>
  <c r="BG159" i="13"/>
  <c r="BF159" i="13"/>
  <c r="T159" i="13"/>
  <c r="R159" i="13"/>
  <c r="P159" i="13"/>
  <c r="BI158" i="13"/>
  <c r="BH158" i="13"/>
  <c r="BG158" i="13"/>
  <c r="BF158" i="13"/>
  <c r="T158" i="13"/>
  <c r="R158" i="13"/>
  <c r="P158" i="13"/>
  <c r="BI157" i="13"/>
  <c r="BH157" i="13"/>
  <c r="BG157" i="13"/>
  <c r="BF157" i="13"/>
  <c r="T157" i="13"/>
  <c r="R157" i="13"/>
  <c r="P157" i="13"/>
  <c r="BI156" i="13"/>
  <c r="BH156" i="13"/>
  <c r="BG156" i="13"/>
  <c r="BF156" i="13"/>
  <c r="T156" i="13"/>
  <c r="R156" i="13"/>
  <c r="P156" i="13"/>
  <c r="BI155" i="13"/>
  <c r="BH155" i="13"/>
  <c r="BG155" i="13"/>
  <c r="BF155" i="13"/>
  <c r="T155" i="13"/>
  <c r="R155" i="13"/>
  <c r="P155" i="13"/>
  <c r="BI152" i="13"/>
  <c r="BH152" i="13"/>
  <c r="BG152" i="13"/>
  <c r="BF152" i="13"/>
  <c r="T152" i="13"/>
  <c r="R152" i="13"/>
  <c r="P152" i="13"/>
  <c r="BI150" i="13"/>
  <c r="BH150" i="13"/>
  <c r="BG150" i="13"/>
  <c r="BF150" i="13"/>
  <c r="T150" i="13"/>
  <c r="R150" i="13"/>
  <c r="P150" i="13"/>
  <c r="BI148" i="13"/>
  <c r="BH148" i="13"/>
  <c r="BG148" i="13"/>
  <c r="BF148" i="13"/>
  <c r="T148" i="13"/>
  <c r="R148" i="13"/>
  <c r="P148" i="13"/>
  <c r="BI146" i="13"/>
  <c r="BH146" i="13"/>
  <c r="BG146" i="13"/>
  <c r="BF146" i="13"/>
  <c r="T146" i="13"/>
  <c r="R146" i="13"/>
  <c r="P146" i="13"/>
  <c r="BI144" i="13"/>
  <c r="BH144" i="13"/>
  <c r="BG144" i="13"/>
  <c r="BF144" i="13"/>
  <c r="T144" i="13"/>
  <c r="R144" i="13"/>
  <c r="P144" i="13"/>
  <c r="BI142" i="13"/>
  <c r="BH142" i="13"/>
  <c r="BG142" i="13"/>
  <c r="BF142" i="13"/>
  <c r="T142" i="13"/>
  <c r="R142" i="13"/>
  <c r="P142" i="13"/>
  <c r="BI139" i="13"/>
  <c r="BH139" i="13"/>
  <c r="BG139" i="13"/>
  <c r="BF139" i="13"/>
  <c r="T139" i="13"/>
  <c r="R139" i="13"/>
  <c r="P139" i="13"/>
  <c r="BI137" i="13"/>
  <c r="BH137" i="13"/>
  <c r="BG137" i="13"/>
  <c r="BF137" i="13"/>
  <c r="T137" i="13"/>
  <c r="R137" i="13"/>
  <c r="P137" i="13"/>
  <c r="BI135" i="13"/>
  <c r="BH135" i="13"/>
  <c r="BG135" i="13"/>
  <c r="BF135" i="13"/>
  <c r="T135" i="13"/>
  <c r="R135" i="13"/>
  <c r="P135" i="13"/>
  <c r="BI133" i="13"/>
  <c r="BH133" i="13"/>
  <c r="BG133" i="13"/>
  <c r="BF133" i="13"/>
  <c r="T133" i="13"/>
  <c r="R133" i="13"/>
  <c r="P133" i="13"/>
  <c r="BI131" i="13"/>
  <c r="BH131" i="13"/>
  <c r="BG131" i="13"/>
  <c r="BF131" i="13"/>
  <c r="T131" i="13"/>
  <c r="R131" i="13"/>
  <c r="P131" i="13"/>
  <c r="BI129" i="13"/>
  <c r="BH129" i="13"/>
  <c r="BG129" i="13"/>
  <c r="BF129" i="13"/>
  <c r="T129" i="13"/>
  <c r="R129" i="13"/>
  <c r="P129" i="13"/>
  <c r="BI127" i="13"/>
  <c r="BH127" i="13"/>
  <c r="BG127" i="13"/>
  <c r="BF127" i="13"/>
  <c r="T127" i="13"/>
  <c r="R127" i="13"/>
  <c r="P127" i="13"/>
  <c r="BI125" i="13"/>
  <c r="BH125" i="13"/>
  <c r="BG125" i="13"/>
  <c r="BF125" i="13"/>
  <c r="T125" i="13"/>
  <c r="R125" i="13"/>
  <c r="P125" i="13"/>
  <c r="F117" i="13"/>
  <c r="E115" i="13"/>
  <c r="F91" i="13"/>
  <c r="E89" i="13"/>
  <c r="J26" i="13"/>
  <c r="E26" i="13"/>
  <c r="J94" i="13"/>
  <c r="J25" i="13"/>
  <c r="J23" i="13"/>
  <c r="E23" i="13"/>
  <c r="J119" i="13"/>
  <c r="J22" i="13"/>
  <c r="J20" i="13"/>
  <c r="E20" i="13"/>
  <c r="F120" i="13"/>
  <c r="J19" i="13"/>
  <c r="J17" i="13"/>
  <c r="E17" i="13"/>
  <c r="F119" i="13"/>
  <c r="J16" i="13"/>
  <c r="J14" i="13"/>
  <c r="J117" i="13"/>
  <c r="E7" i="13"/>
  <c r="E111" i="13"/>
  <c r="J39" i="12"/>
  <c r="J38" i="12"/>
  <c r="AY108" i="1"/>
  <c r="J37" i="12"/>
  <c r="AX108" i="1"/>
  <c r="BI196" i="12"/>
  <c r="BH196" i="12"/>
  <c r="BG196" i="12"/>
  <c r="BF196" i="12"/>
  <c r="T196" i="12"/>
  <c r="R196" i="12"/>
  <c r="P196" i="12"/>
  <c r="BI195" i="12"/>
  <c r="BH195" i="12"/>
  <c r="BG195" i="12"/>
  <c r="BF195" i="12"/>
  <c r="T195" i="12"/>
  <c r="R195" i="12"/>
  <c r="P195" i="12"/>
  <c r="BI194" i="12"/>
  <c r="BH194" i="12"/>
  <c r="BG194" i="12"/>
  <c r="BF194" i="12"/>
  <c r="T194" i="12"/>
  <c r="R194" i="12"/>
  <c r="P194" i="12"/>
  <c r="BI193" i="12"/>
  <c r="BH193" i="12"/>
  <c r="BG193" i="12"/>
  <c r="BF193" i="12"/>
  <c r="T193" i="12"/>
  <c r="R193" i="12"/>
  <c r="P193" i="12"/>
  <c r="BI192" i="12"/>
  <c r="BH192" i="12"/>
  <c r="BG192" i="12"/>
  <c r="BF192" i="12"/>
  <c r="T192" i="12"/>
  <c r="R192" i="12"/>
  <c r="P192" i="12"/>
  <c r="BI191" i="12"/>
  <c r="BH191" i="12"/>
  <c r="BG191" i="12"/>
  <c r="BF191" i="12"/>
  <c r="T191" i="12"/>
  <c r="R191" i="12"/>
  <c r="P191" i="12"/>
  <c r="BI188" i="12"/>
  <c r="BH188" i="12"/>
  <c r="BG188" i="12"/>
  <c r="BF188" i="12"/>
  <c r="T188" i="12"/>
  <c r="R188" i="12"/>
  <c r="P188" i="12"/>
  <c r="BI186" i="12"/>
  <c r="BH186" i="12"/>
  <c r="BG186" i="12"/>
  <c r="BF186" i="12"/>
  <c r="T186" i="12"/>
  <c r="R186" i="12"/>
  <c r="P186" i="12"/>
  <c r="BI184" i="12"/>
  <c r="BH184" i="12"/>
  <c r="BG184" i="12"/>
  <c r="BF184" i="12"/>
  <c r="T184" i="12"/>
  <c r="R184" i="12"/>
  <c r="P184" i="12"/>
  <c r="BI182" i="12"/>
  <c r="BH182" i="12"/>
  <c r="BG182" i="12"/>
  <c r="BF182" i="12"/>
  <c r="T182" i="12"/>
  <c r="R182" i="12"/>
  <c r="P182" i="12"/>
  <c r="BI180" i="12"/>
  <c r="BH180" i="12"/>
  <c r="BG180" i="12"/>
  <c r="BF180" i="12"/>
  <c r="T180" i="12"/>
  <c r="R180" i="12"/>
  <c r="P180" i="12"/>
  <c r="BI178" i="12"/>
  <c r="BH178" i="12"/>
  <c r="BG178" i="12"/>
  <c r="BF178" i="12"/>
  <c r="T178" i="12"/>
  <c r="R178" i="12"/>
  <c r="P178" i="12"/>
  <c r="BI175" i="12"/>
  <c r="BH175" i="12"/>
  <c r="BG175" i="12"/>
  <c r="BF175" i="12"/>
  <c r="T175" i="12"/>
  <c r="R175" i="12"/>
  <c r="P175" i="12"/>
  <c r="BI173" i="12"/>
  <c r="BH173" i="12"/>
  <c r="BG173" i="12"/>
  <c r="BF173" i="12"/>
  <c r="T173" i="12"/>
  <c r="R173" i="12"/>
  <c r="P173" i="12"/>
  <c r="BI171" i="12"/>
  <c r="BH171" i="12"/>
  <c r="BG171" i="12"/>
  <c r="BF171" i="12"/>
  <c r="T171" i="12"/>
  <c r="R171" i="12"/>
  <c r="P171" i="12"/>
  <c r="BI169" i="12"/>
  <c r="BH169" i="12"/>
  <c r="BG169" i="12"/>
  <c r="BF169" i="12"/>
  <c r="T169" i="12"/>
  <c r="R169" i="12"/>
  <c r="P169" i="12"/>
  <c r="BI167" i="12"/>
  <c r="BH167" i="12"/>
  <c r="BG167" i="12"/>
  <c r="BF167" i="12"/>
  <c r="T167" i="12"/>
  <c r="R167" i="12"/>
  <c r="P167" i="12"/>
  <c r="BI165" i="12"/>
  <c r="BH165" i="12"/>
  <c r="BG165" i="12"/>
  <c r="BF165" i="12"/>
  <c r="T165" i="12"/>
  <c r="R165" i="12"/>
  <c r="P165" i="12"/>
  <c r="BI163" i="12"/>
  <c r="BH163" i="12"/>
  <c r="BG163" i="12"/>
  <c r="BF163" i="12"/>
  <c r="T163" i="12"/>
  <c r="R163" i="12"/>
  <c r="P163" i="12"/>
  <c r="BI160" i="12"/>
  <c r="BH160" i="12"/>
  <c r="BG160" i="12"/>
  <c r="BF160" i="12"/>
  <c r="T160" i="12"/>
  <c r="R160" i="12"/>
  <c r="P160" i="12"/>
  <c r="BI158" i="12"/>
  <c r="BH158" i="12"/>
  <c r="BG158" i="12"/>
  <c r="BF158" i="12"/>
  <c r="T158" i="12"/>
  <c r="R158" i="12"/>
  <c r="P158" i="12"/>
  <c r="BI156" i="12"/>
  <c r="BH156" i="12"/>
  <c r="BG156" i="12"/>
  <c r="BF156" i="12"/>
  <c r="T156" i="12"/>
  <c r="R156" i="12"/>
  <c r="P156" i="12"/>
  <c r="BI154" i="12"/>
  <c r="BH154" i="12"/>
  <c r="BG154" i="12"/>
  <c r="BF154" i="12"/>
  <c r="T154" i="12"/>
  <c r="R154" i="12"/>
  <c r="P154" i="12"/>
  <c r="BI152" i="12"/>
  <c r="BH152" i="12"/>
  <c r="BG152" i="12"/>
  <c r="BF152" i="12"/>
  <c r="T152" i="12"/>
  <c r="R152" i="12"/>
  <c r="P152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6" i="12"/>
  <c r="BH146" i="12"/>
  <c r="BG146" i="12"/>
  <c r="BF146" i="12"/>
  <c r="T146" i="12"/>
  <c r="R146" i="12"/>
  <c r="P146" i="12"/>
  <c r="BI144" i="12"/>
  <c r="BH144" i="12"/>
  <c r="BG144" i="12"/>
  <c r="BF144" i="12"/>
  <c r="T144" i="12"/>
  <c r="R144" i="12"/>
  <c r="P144" i="12"/>
  <c r="BI142" i="12"/>
  <c r="BH142" i="12"/>
  <c r="BG142" i="12"/>
  <c r="BF142" i="12"/>
  <c r="T142" i="12"/>
  <c r="R142" i="12"/>
  <c r="P142" i="12"/>
  <c r="BI140" i="12"/>
  <c r="BH140" i="12"/>
  <c r="BG140" i="12"/>
  <c r="BF140" i="12"/>
  <c r="T140" i="12"/>
  <c r="R140" i="12"/>
  <c r="P140" i="12"/>
  <c r="BI138" i="12"/>
  <c r="BH138" i="12"/>
  <c r="BG138" i="12"/>
  <c r="BF138" i="12"/>
  <c r="T138" i="12"/>
  <c r="R138" i="12"/>
  <c r="P138" i="12"/>
  <c r="BI136" i="12"/>
  <c r="BH136" i="12"/>
  <c r="BG136" i="12"/>
  <c r="BF136" i="12"/>
  <c r="T136" i="12"/>
  <c r="R136" i="12"/>
  <c r="P136" i="12"/>
  <c r="BI134" i="12"/>
  <c r="BH134" i="12"/>
  <c r="BG134" i="12"/>
  <c r="BF134" i="12"/>
  <c r="T134" i="12"/>
  <c r="R134" i="12"/>
  <c r="P134" i="12"/>
  <c r="BI132" i="12"/>
  <c r="BH132" i="12"/>
  <c r="BG132" i="12"/>
  <c r="BF132" i="12"/>
  <c r="T132" i="12"/>
  <c r="R132" i="12"/>
  <c r="P132" i="12"/>
  <c r="BI130" i="12"/>
  <c r="BH130" i="12"/>
  <c r="BG130" i="12"/>
  <c r="BF130" i="12"/>
  <c r="T130" i="12"/>
  <c r="R130" i="12"/>
  <c r="P130" i="12"/>
  <c r="BI128" i="12"/>
  <c r="BH128" i="12"/>
  <c r="BG128" i="12"/>
  <c r="BF128" i="12"/>
  <c r="T128" i="12"/>
  <c r="R128" i="12"/>
  <c r="P128" i="12"/>
  <c r="BI126" i="12"/>
  <c r="BH126" i="12"/>
  <c r="BG126" i="12"/>
  <c r="BF126" i="12"/>
  <c r="T126" i="12"/>
  <c r="R126" i="12"/>
  <c r="P126" i="12"/>
  <c r="F118" i="12"/>
  <c r="E116" i="12"/>
  <c r="F91" i="12"/>
  <c r="E89" i="12"/>
  <c r="J26" i="12"/>
  <c r="E26" i="12"/>
  <c r="J121" i="12"/>
  <c r="J25" i="12"/>
  <c r="J23" i="12"/>
  <c r="E23" i="12"/>
  <c r="J93" i="12"/>
  <c r="J22" i="12"/>
  <c r="J20" i="12"/>
  <c r="E20" i="12"/>
  <c r="F121" i="12"/>
  <c r="J19" i="12"/>
  <c r="J17" i="12"/>
  <c r="E17" i="12"/>
  <c r="F93" i="12"/>
  <c r="J16" i="12"/>
  <c r="J14" i="12"/>
  <c r="J118" i="12"/>
  <c r="E7" i="12"/>
  <c r="E85" i="12"/>
  <c r="J39" i="11"/>
  <c r="J38" i="11"/>
  <c r="AY107" i="1"/>
  <c r="J37" i="11"/>
  <c r="AX107" i="1"/>
  <c r="BI167" i="11"/>
  <c r="BH167" i="11"/>
  <c r="BG167" i="11"/>
  <c r="BF167" i="11"/>
  <c r="T167" i="11"/>
  <c r="R167" i="11"/>
  <c r="P167" i="11"/>
  <c r="BI166" i="11"/>
  <c r="BH166" i="11"/>
  <c r="BG166" i="11"/>
  <c r="BF166" i="11"/>
  <c r="T166" i="11"/>
  <c r="R166" i="11"/>
  <c r="P166" i="11"/>
  <c r="BI165" i="11"/>
  <c r="BH165" i="11"/>
  <c r="BG165" i="11"/>
  <c r="BF165" i="11"/>
  <c r="T165" i="11"/>
  <c r="R165" i="11"/>
  <c r="P165" i="11"/>
  <c r="BI164" i="11"/>
  <c r="BH164" i="11"/>
  <c r="BG164" i="11"/>
  <c r="BF164" i="11"/>
  <c r="T164" i="11"/>
  <c r="R164" i="11"/>
  <c r="P164" i="11"/>
  <c r="BI163" i="11"/>
  <c r="BH163" i="11"/>
  <c r="BG163" i="11"/>
  <c r="BF163" i="11"/>
  <c r="T163" i="11"/>
  <c r="R163" i="11"/>
  <c r="P163" i="11"/>
  <c r="BI160" i="11"/>
  <c r="BH160" i="11"/>
  <c r="BG160" i="11"/>
  <c r="BF160" i="11"/>
  <c r="T160" i="11"/>
  <c r="R160" i="11"/>
  <c r="P160" i="11"/>
  <c r="BI158" i="11"/>
  <c r="BH158" i="11"/>
  <c r="BG158" i="11"/>
  <c r="BF158" i="11"/>
  <c r="T158" i="11"/>
  <c r="R158" i="11"/>
  <c r="P158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2" i="11"/>
  <c r="BH152" i="11"/>
  <c r="BG152" i="11"/>
  <c r="BF152" i="11"/>
  <c r="T152" i="11"/>
  <c r="R152" i="11"/>
  <c r="P152" i="11"/>
  <c r="BI149" i="11"/>
  <c r="BH149" i="11"/>
  <c r="BG149" i="11"/>
  <c r="BF149" i="11"/>
  <c r="T149" i="11"/>
  <c r="R149" i="11"/>
  <c r="P149" i="11"/>
  <c r="BI147" i="11"/>
  <c r="BH147" i="11"/>
  <c r="BG147" i="11"/>
  <c r="BF147" i="11"/>
  <c r="T147" i="11"/>
  <c r="R147" i="11"/>
  <c r="P147" i="11"/>
  <c r="BI145" i="11"/>
  <c r="BH145" i="11"/>
  <c r="BG145" i="11"/>
  <c r="BF145" i="11"/>
  <c r="T145" i="11"/>
  <c r="R145" i="11"/>
  <c r="P145" i="11"/>
  <c r="BI143" i="11"/>
  <c r="BH143" i="11"/>
  <c r="BG143" i="11"/>
  <c r="BF143" i="11"/>
  <c r="T143" i="11"/>
  <c r="R143" i="11"/>
  <c r="P143" i="11"/>
  <c r="BI141" i="11"/>
  <c r="BH141" i="11"/>
  <c r="BG141" i="11"/>
  <c r="BF141" i="11"/>
  <c r="T141" i="11"/>
  <c r="R141" i="11"/>
  <c r="P141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3" i="11"/>
  <c r="BH133" i="11"/>
  <c r="BG133" i="11"/>
  <c r="BF133" i="11"/>
  <c r="T133" i="11"/>
  <c r="R133" i="11"/>
  <c r="P133" i="11"/>
  <c r="BI131" i="11"/>
  <c r="BH131" i="11"/>
  <c r="BG131" i="11"/>
  <c r="BF131" i="11"/>
  <c r="T131" i="11"/>
  <c r="R131" i="11"/>
  <c r="P131" i="11"/>
  <c r="BI129" i="11"/>
  <c r="BH129" i="11"/>
  <c r="BG129" i="11"/>
  <c r="BF129" i="11"/>
  <c r="T129" i="11"/>
  <c r="R129" i="11"/>
  <c r="P129" i="11"/>
  <c r="BI127" i="11"/>
  <c r="BH127" i="11"/>
  <c r="BG127" i="11"/>
  <c r="BF127" i="11"/>
  <c r="T127" i="11"/>
  <c r="R127" i="11"/>
  <c r="P127" i="11"/>
  <c r="BI125" i="11"/>
  <c r="BH125" i="11"/>
  <c r="BG125" i="11"/>
  <c r="BF125" i="11"/>
  <c r="T125" i="11"/>
  <c r="R125" i="11"/>
  <c r="P125" i="11"/>
  <c r="F117" i="11"/>
  <c r="E115" i="11"/>
  <c r="F91" i="11"/>
  <c r="E89" i="11"/>
  <c r="J26" i="11"/>
  <c r="E26" i="11"/>
  <c r="J120" i="11"/>
  <c r="J25" i="11"/>
  <c r="J23" i="11"/>
  <c r="E23" i="11"/>
  <c r="J119" i="11"/>
  <c r="J22" i="11"/>
  <c r="J20" i="11"/>
  <c r="E20" i="11"/>
  <c r="F94" i="11"/>
  <c r="J19" i="11"/>
  <c r="J17" i="11"/>
  <c r="E17" i="11"/>
  <c r="F119" i="11"/>
  <c r="J16" i="11"/>
  <c r="J14" i="11"/>
  <c r="J117" i="11"/>
  <c r="E7" i="11"/>
  <c r="E85" i="11"/>
  <c r="J39" i="10"/>
  <c r="J38" i="10"/>
  <c r="AY106" i="1"/>
  <c r="J37" i="10"/>
  <c r="AX106" i="1"/>
  <c r="BI163" i="10"/>
  <c r="BH163" i="10"/>
  <c r="BG163" i="10"/>
  <c r="BF163" i="10"/>
  <c r="T163" i="10"/>
  <c r="R163" i="10"/>
  <c r="P163" i="10"/>
  <c r="BI162" i="10"/>
  <c r="BH162" i="10"/>
  <c r="BG162" i="10"/>
  <c r="BF162" i="10"/>
  <c r="T162" i="10"/>
  <c r="R162" i="10"/>
  <c r="P162" i="10"/>
  <c r="BI161" i="10"/>
  <c r="BH161" i="10"/>
  <c r="BG161" i="10"/>
  <c r="BF161" i="10"/>
  <c r="T161" i="10"/>
  <c r="R161" i="10"/>
  <c r="P161" i="10"/>
  <c r="BI160" i="10"/>
  <c r="BH160" i="10"/>
  <c r="BG160" i="10"/>
  <c r="BF160" i="10"/>
  <c r="T160" i="10"/>
  <c r="R160" i="10"/>
  <c r="P160" i="10"/>
  <c r="BI159" i="10"/>
  <c r="BH159" i="10"/>
  <c r="BG159" i="10"/>
  <c r="BF159" i="10"/>
  <c r="T159" i="10"/>
  <c r="R159" i="10"/>
  <c r="P159" i="10"/>
  <c r="BI156" i="10"/>
  <c r="BH156" i="10"/>
  <c r="BG156" i="10"/>
  <c r="BF156" i="10"/>
  <c r="T156" i="10"/>
  <c r="R156" i="10"/>
  <c r="P156" i="10"/>
  <c r="BI154" i="10"/>
  <c r="BH154" i="10"/>
  <c r="BG154" i="10"/>
  <c r="BF154" i="10"/>
  <c r="T154" i="10"/>
  <c r="R154" i="10"/>
  <c r="P154" i="10"/>
  <c r="BI152" i="10"/>
  <c r="BH152" i="10"/>
  <c r="BG152" i="10"/>
  <c r="BF152" i="10"/>
  <c r="T152" i="10"/>
  <c r="R152" i="10"/>
  <c r="P152" i="10"/>
  <c r="BI150" i="10"/>
  <c r="BH150" i="10"/>
  <c r="BG150" i="10"/>
  <c r="BF150" i="10"/>
  <c r="T150" i="10"/>
  <c r="R150" i="10"/>
  <c r="P150" i="10"/>
  <c r="BI147" i="10"/>
  <c r="BH147" i="10"/>
  <c r="BG147" i="10"/>
  <c r="BF147" i="10"/>
  <c r="T147" i="10"/>
  <c r="R147" i="10"/>
  <c r="P147" i="10"/>
  <c r="BI145" i="10"/>
  <c r="BH145" i="10"/>
  <c r="BG145" i="10"/>
  <c r="BF145" i="10"/>
  <c r="T145" i="10"/>
  <c r="R145" i="10"/>
  <c r="P145" i="10"/>
  <c r="BI143" i="10"/>
  <c r="BH143" i="10"/>
  <c r="BG143" i="10"/>
  <c r="BF143" i="10"/>
  <c r="T143" i="10"/>
  <c r="R143" i="10"/>
  <c r="P143" i="10"/>
  <c r="BI141" i="10"/>
  <c r="BH141" i="10"/>
  <c r="BG141" i="10"/>
  <c r="BF141" i="10"/>
  <c r="T141" i="10"/>
  <c r="R141" i="10"/>
  <c r="P141" i="10"/>
  <c r="BI139" i="10"/>
  <c r="BH139" i="10"/>
  <c r="BG139" i="10"/>
  <c r="BF139" i="10"/>
  <c r="T139" i="10"/>
  <c r="R139" i="10"/>
  <c r="P139" i="10"/>
  <c r="BI137" i="10"/>
  <c r="BH137" i="10"/>
  <c r="BG137" i="10"/>
  <c r="BF137" i="10"/>
  <c r="T137" i="10"/>
  <c r="R137" i="10"/>
  <c r="P137" i="10"/>
  <c r="BI135" i="10"/>
  <c r="BH135" i="10"/>
  <c r="BG135" i="10"/>
  <c r="BF135" i="10"/>
  <c r="T135" i="10"/>
  <c r="R135" i="10"/>
  <c r="P135" i="10"/>
  <c r="BI133" i="10"/>
  <c r="BH133" i="10"/>
  <c r="BG133" i="10"/>
  <c r="BF133" i="10"/>
  <c r="T133" i="10"/>
  <c r="R133" i="10"/>
  <c r="P133" i="10"/>
  <c r="BI131" i="10"/>
  <c r="BH131" i="10"/>
  <c r="BG131" i="10"/>
  <c r="BF131" i="10"/>
  <c r="T131" i="10"/>
  <c r="R131" i="10"/>
  <c r="P131" i="10"/>
  <c r="BI129" i="10"/>
  <c r="BH129" i="10"/>
  <c r="BG129" i="10"/>
  <c r="BF129" i="10"/>
  <c r="T129" i="10"/>
  <c r="R129" i="10"/>
  <c r="P129" i="10"/>
  <c r="BI127" i="10"/>
  <c r="BH127" i="10"/>
  <c r="BG127" i="10"/>
  <c r="BF127" i="10"/>
  <c r="T127" i="10"/>
  <c r="R127" i="10"/>
  <c r="P127" i="10"/>
  <c r="BI125" i="10"/>
  <c r="BH125" i="10"/>
  <c r="BG125" i="10"/>
  <c r="BF125" i="10"/>
  <c r="T125" i="10"/>
  <c r="R125" i="10"/>
  <c r="P125" i="10"/>
  <c r="F117" i="10"/>
  <c r="E115" i="10"/>
  <c r="F91" i="10"/>
  <c r="E89" i="10"/>
  <c r="J26" i="10"/>
  <c r="E26" i="10"/>
  <c r="J120" i="10"/>
  <c r="J25" i="10"/>
  <c r="J23" i="10"/>
  <c r="E23" i="10"/>
  <c r="J119" i="10"/>
  <c r="J22" i="10"/>
  <c r="J20" i="10"/>
  <c r="E20" i="10"/>
  <c r="F120" i="10"/>
  <c r="J19" i="10"/>
  <c r="J17" i="10"/>
  <c r="E17" i="10"/>
  <c r="F93" i="10"/>
  <c r="J16" i="10"/>
  <c r="J14" i="10"/>
  <c r="J117" i="10"/>
  <c r="E7" i="10"/>
  <c r="E111" i="10"/>
  <c r="J39" i="9"/>
  <c r="J38" i="9"/>
  <c r="AY105" i="1"/>
  <c r="J37" i="9"/>
  <c r="AX105" i="1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4" i="9"/>
  <c r="BH194" i="9"/>
  <c r="BG194" i="9"/>
  <c r="BF194" i="9"/>
  <c r="T194" i="9"/>
  <c r="R194" i="9"/>
  <c r="P194" i="9"/>
  <c r="BI192" i="9"/>
  <c r="BH192" i="9"/>
  <c r="BG192" i="9"/>
  <c r="BF192" i="9"/>
  <c r="T192" i="9"/>
  <c r="R192" i="9"/>
  <c r="P192" i="9"/>
  <c r="BI190" i="9"/>
  <c r="BH190" i="9"/>
  <c r="BG190" i="9"/>
  <c r="BF190" i="9"/>
  <c r="T190" i="9"/>
  <c r="R190" i="9"/>
  <c r="P190" i="9"/>
  <c r="BI188" i="9"/>
  <c r="BH188" i="9"/>
  <c r="BG188" i="9"/>
  <c r="BF188" i="9"/>
  <c r="T188" i="9"/>
  <c r="R188" i="9"/>
  <c r="P188" i="9"/>
  <c r="BI186" i="9"/>
  <c r="BH186" i="9"/>
  <c r="BG186" i="9"/>
  <c r="BF186" i="9"/>
  <c r="T186" i="9"/>
  <c r="R186" i="9"/>
  <c r="P186" i="9"/>
  <c r="BI184" i="9"/>
  <c r="BH184" i="9"/>
  <c r="BG184" i="9"/>
  <c r="BF184" i="9"/>
  <c r="T184" i="9"/>
  <c r="R184" i="9"/>
  <c r="P184" i="9"/>
  <c r="BI182" i="9"/>
  <c r="BH182" i="9"/>
  <c r="BG182" i="9"/>
  <c r="BF182" i="9"/>
  <c r="T182" i="9"/>
  <c r="R182" i="9"/>
  <c r="P182" i="9"/>
  <c r="BI180" i="9"/>
  <c r="BH180" i="9"/>
  <c r="BG180" i="9"/>
  <c r="BF180" i="9"/>
  <c r="T180" i="9"/>
  <c r="R180" i="9"/>
  <c r="P180" i="9"/>
  <c r="BI178" i="9"/>
  <c r="BH178" i="9"/>
  <c r="BG178" i="9"/>
  <c r="BF178" i="9"/>
  <c r="T178" i="9"/>
  <c r="R178" i="9"/>
  <c r="P178" i="9"/>
  <c r="BI175" i="9"/>
  <c r="BH175" i="9"/>
  <c r="BG175" i="9"/>
  <c r="BF175" i="9"/>
  <c r="T175" i="9"/>
  <c r="R175" i="9"/>
  <c r="P175" i="9"/>
  <c r="BI173" i="9"/>
  <c r="BH173" i="9"/>
  <c r="BG173" i="9"/>
  <c r="BF173" i="9"/>
  <c r="T173" i="9"/>
  <c r="R173" i="9"/>
  <c r="P173" i="9"/>
  <c r="BI171" i="9"/>
  <c r="BH171" i="9"/>
  <c r="BG171" i="9"/>
  <c r="BF171" i="9"/>
  <c r="T171" i="9"/>
  <c r="R171" i="9"/>
  <c r="P171" i="9"/>
  <c r="BI169" i="9"/>
  <c r="BH169" i="9"/>
  <c r="BG169" i="9"/>
  <c r="BF169" i="9"/>
  <c r="T169" i="9"/>
  <c r="R169" i="9"/>
  <c r="P169" i="9"/>
  <c r="BI167" i="9"/>
  <c r="BH167" i="9"/>
  <c r="BG167" i="9"/>
  <c r="BF167" i="9"/>
  <c r="T167" i="9"/>
  <c r="R167" i="9"/>
  <c r="P167" i="9"/>
  <c r="BI165" i="9"/>
  <c r="BH165" i="9"/>
  <c r="BG165" i="9"/>
  <c r="BF165" i="9"/>
  <c r="T165" i="9"/>
  <c r="R165" i="9"/>
  <c r="P165" i="9"/>
  <c r="BI163" i="9"/>
  <c r="BH163" i="9"/>
  <c r="BG163" i="9"/>
  <c r="BF163" i="9"/>
  <c r="T163" i="9"/>
  <c r="R163" i="9"/>
  <c r="P163" i="9"/>
  <c r="BI161" i="9"/>
  <c r="BH161" i="9"/>
  <c r="BG161" i="9"/>
  <c r="BF161" i="9"/>
  <c r="T161" i="9"/>
  <c r="R161" i="9"/>
  <c r="P161" i="9"/>
  <c r="BI159" i="9"/>
  <c r="BH159" i="9"/>
  <c r="BG159" i="9"/>
  <c r="BF159" i="9"/>
  <c r="T159" i="9"/>
  <c r="R159" i="9"/>
  <c r="P159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3" i="9"/>
  <c r="BH153" i="9"/>
  <c r="BG153" i="9"/>
  <c r="BF153" i="9"/>
  <c r="T153" i="9"/>
  <c r="R153" i="9"/>
  <c r="P153" i="9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7" i="9"/>
  <c r="BH147" i="9"/>
  <c r="BG147" i="9"/>
  <c r="BF147" i="9"/>
  <c r="T147" i="9"/>
  <c r="R147" i="9"/>
  <c r="P147" i="9"/>
  <c r="BI145" i="9"/>
  <c r="BH145" i="9"/>
  <c r="BG145" i="9"/>
  <c r="BF145" i="9"/>
  <c r="T145" i="9"/>
  <c r="R145" i="9"/>
  <c r="P145" i="9"/>
  <c r="BI143" i="9"/>
  <c r="BH143" i="9"/>
  <c r="BG143" i="9"/>
  <c r="BF143" i="9"/>
  <c r="T143" i="9"/>
  <c r="R143" i="9"/>
  <c r="P143" i="9"/>
  <c r="BI141" i="9"/>
  <c r="BH141" i="9"/>
  <c r="BG141" i="9"/>
  <c r="BF141" i="9"/>
  <c r="T141" i="9"/>
  <c r="R141" i="9"/>
  <c r="P141" i="9"/>
  <c r="BI139" i="9"/>
  <c r="BH139" i="9"/>
  <c r="BG139" i="9"/>
  <c r="BF139" i="9"/>
  <c r="T139" i="9"/>
  <c r="R139" i="9"/>
  <c r="P139" i="9"/>
  <c r="BI137" i="9"/>
  <c r="BH137" i="9"/>
  <c r="BG137" i="9"/>
  <c r="BF137" i="9"/>
  <c r="T137" i="9"/>
  <c r="R137" i="9"/>
  <c r="P137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BI127" i="9"/>
  <c r="BH127" i="9"/>
  <c r="BG127" i="9"/>
  <c r="BF127" i="9"/>
  <c r="T127" i="9"/>
  <c r="R127" i="9"/>
  <c r="P127" i="9"/>
  <c r="BI125" i="9"/>
  <c r="BH125" i="9"/>
  <c r="BG125" i="9"/>
  <c r="BF125" i="9"/>
  <c r="T125" i="9"/>
  <c r="R125" i="9"/>
  <c r="P125" i="9"/>
  <c r="F117" i="9"/>
  <c r="E115" i="9"/>
  <c r="F91" i="9"/>
  <c r="E89" i="9"/>
  <c r="J26" i="9"/>
  <c r="E26" i="9"/>
  <c r="J120" i="9"/>
  <c r="J25" i="9"/>
  <c r="J23" i="9"/>
  <c r="E23" i="9"/>
  <c r="J93" i="9"/>
  <c r="J22" i="9"/>
  <c r="J20" i="9"/>
  <c r="E20" i="9"/>
  <c r="F120" i="9"/>
  <c r="J19" i="9"/>
  <c r="J17" i="9"/>
  <c r="E17" i="9"/>
  <c r="F93" i="9"/>
  <c r="J16" i="9"/>
  <c r="J14" i="9"/>
  <c r="J117" i="9"/>
  <c r="E7" i="9"/>
  <c r="E111" i="9"/>
  <c r="J37" i="8"/>
  <c r="J36" i="8"/>
  <c r="AY103" i="1"/>
  <c r="J35" i="8"/>
  <c r="AX103" i="1"/>
  <c r="BI314" i="8"/>
  <c r="BH314" i="8"/>
  <c r="BG314" i="8"/>
  <c r="BF314" i="8"/>
  <c r="T314" i="8"/>
  <c r="R314" i="8"/>
  <c r="P314" i="8"/>
  <c r="BI313" i="8"/>
  <c r="BH313" i="8"/>
  <c r="BG313" i="8"/>
  <c r="BF313" i="8"/>
  <c r="T313" i="8"/>
  <c r="R313" i="8"/>
  <c r="P313" i="8"/>
  <c r="BI312" i="8"/>
  <c r="BH312" i="8"/>
  <c r="BG312" i="8"/>
  <c r="BF312" i="8"/>
  <c r="T312" i="8"/>
  <c r="R312" i="8"/>
  <c r="P312" i="8"/>
  <c r="BI311" i="8"/>
  <c r="BH311" i="8"/>
  <c r="BG311" i="8"/>
  <c r="BF311" i="8"/>
  <c r="T311" i="8"/>
  <c r="R311" i="8"/>
  <c r="P311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4" i="8"/>
  <c r="BH304" i="8"/>
  <c r="BG304" i="8"/>
  <c r="BF304" i="8"/>
  <c r="T304" i="8"/>
  <c r="R304" i="8"/>
  <c r="P304" i="8"/>
  <c r="BI302" i="8"/>
  <c r="BH302" i="8"/>
  <c r="BG302" i="8"/>
  <c r="BF302" i="8"/>
  <c r="T302" i="8"/>
  <c r="R302" i="8"/>
  <c r="P302" i="8"/>
  <c r="BI300" i="8"/>
  <c r="BH300" i="8"/>
  <c r="BG300" i="8"/>
  <c r="BF300" i="8"/>
  <c r="T300" i="8"/>
  <c r="R300" i="8"/>
  <c r="P300" i="8"/>
  <c r="BI298" i="8"/>
  <c r="BH298" i="8"/>
  <c r="BG298" i="8"/>
  <c r="BF298" i="8"/>
  <c r="T298" i="8"/>
  <c r="R298" i="8"/>
  <c r="P298" i="8"/>
  <c r="BI296" i="8"/>
  <c r="BH296" i="8"/>
  <c r="BG296" i="8"/>
  <c r="BF296" i="8"/>
  <c r="T296" i="8"/>
  <c r="R296" i="8"/>
  <c r="P296" i="8"/>
  <c r="BI294" i="8"/>
  <c r="BH294" i="8"/>
  <c r="BG294" i="8"/>
  <c r="BF294" i="8"/>
  <c r="T294" i="8"/>
  <c r="R294" i="8"/>
  <c r="P294" i="8"/>
  <c r="BI292" i="8"/>
  <c r="BH292" i="8"/>
  <c r="BG292" i="8"/>
  <c r="BF292" i="8"/>
  <c r="T292" i="8"/>
  <c r="R292" i="8"/>
  <c r="P292" i="8"/>
  <c r="BI290" i="8"/>
  <c r="BH290" i="8"/>
  <c r="BG290" i="8"/>
  <c r="BF290" i="8"/>
  <c r="T290" i="8"/>
  <c r="R290" i="8"/>
  <c r="P290" i="8"/>
  <c r="BI288" i="8"/>
  <c r="BH288" i="8"/>
  <c r="BG288" i="8"/>
  <c r="BF288" i="8"/>
  <c r="T288" i="8"/>
  <c r="R288" i="8"/>
  <c r="P288" i="8"/>
  <c r="BI286" i="8"/>
  <c r="BH286" i="8"/>
  <c r="BG286" i="8"/>
  <c r="BF286" i="8"/>
  <c r="T286" i="8"/>
  <c r="R286" i="8"/>
  <c r="P286" i="8"/>
  <c r="BI284" i="8"/>
  <c r="BH284" i="8"/>
  <c r="BG284" i="8"/>
  <c r="BF284" i="8"/>
  <c r="T284" i="8"/>
  <c r="R284" i="8"/>
  <c r="P284" i="8"/>
  <c r="BI282" i="8"/>
  <c r="BH282" i="8"/>
  <c r="BG282" i="8"/>
  <c r="BF282" i="8"/>
  <c r="T282" i="8"/>
  <c r="R282" i="8"/>
  <c r="P282" i="8"/>
  <c r="BI280" i="8"/>
  <c r="BH280" i="8"/>
  <c r="BG280" i="8"/>
  <c r="BF280" i="8"/>
  <c r="T280" i="8"/>
  <c r="R280" i="8"/>
  <c r="P280" i="8"/>
  <c r="BI278" i="8"/>
  <c r="BH278" i="8"/>
  <c r="BG278" i="8"/>
  <c r="BF278" i="8"/>
  <c r="T278" i="8"/>
  <c r="R278" i="8"/>
  <c r="P278" i="8"/>
  <c r="BI276" i="8"/>
  <c r="BH276" i="8"/>
  <c r="BG276" i="8"/>
  <c r="BF276" i="8"/>
  <c r="T276" i="8"/>
  <c r="R276" i="8"/>
  <c r="P276" i="8"/>
  <c r="BI274" i="8"/>
  <c r="BH274" i="8"/>
  <c r="BG274" i="8"/>
  <c r="BF274" i="8"/>
  <c r="T274" i="8"/>
  <c r="R274" i="8"/>
  <c r="P274" i="8"/>
  <c r="BI272" i="8"/>
  <c r="BH272" i="8"/>
  <c r="BG272" i="8"/>
  <c r="BF272" i="8"/>
  <c r="T272" i="8"/>
  <c r="R272" i="8"/>
  <c r="P272" i="8"/>
  <c r="BI270" i="8"/>
  <c r="BH270" i="8"/>
  <c r="BG270" i="8"/>
  <c r="BF270" i="8"/>
  <c r="T270" i="8"/>
  <c r="R270" i="8"/>
  <c r="P270" i="8"/>
  <c r="BI268" i="8"/>
  <c r="BH268" i="8"/>
  <c r="BG268" i="8"/>
  <c r="BF268" i="8"/>
  <c r="T268" i="8"/>
  <c r="R268" i="8"/>
  <c r="P268" i="8"/>
  <c r="BI266" i="8"/>
  <c r="BH266" i="8"/>
  <c r="BG266" i="8"/>
  <c r="BF266" i="8"/>
  <c r="T266" i="8"/>
  <c r="R266" i="8"/>
  <c r="P266" i="8"/>
  <c r="BI264" i="8"/>
  <c r="BH264" i="8"/>
  <c r="BG264" i="8"/>
  <c r="BF264" i="8"/>
  <c r="T264" i="8"/>
  <c r="R264" i="8"/>
  <c r="P264" i="8"/>
  <c r="BI262" i="8"/>
  <c r="BH262" i="8"/>
  <c r="BG262" i="8"/>
  <c r="BF262" i="8"/>
  <c r="T262" i="8"/>
  <c r="R262" i="8"/>
  <c r="P262" i="8"/>
  <c r="BI260" i="8"/>
  <c r="BH260" i="8"/>
  <c r="BG260" i="8"/>
  <c r="BF260" i="8"/>
  <c r="T260" i="8"/>
  <c r="R260" i="8"/>
  <c r="P260" i="8"/>
  <c r="BI258" i="8"/>
  <c r="BH258" i="8"/>
  <c r="BG258" i="8"/>
  <c r="BF258" i="8"/>
  <c r="T258" i="8"/>
  <c r="R258" i="8"/>
  <c r="P258" i="8"/>
  <c r="BI256" i="8"/>
  <c r="BH256" i="8"/>
  <c r="BG256" i="8"/>
  <c r="BF256" i="8"/>
  <c r="T256" i="8"/>
  <c r="R256" i="8"/>
  <c r="P256" i="8"/>
  <c r="BI254" i="8"/>
  <c r="BH254" i="8"/>
  <c r="BG254" i="8"/>
  <c r="BF254" i="8"/>
  <c r="T254" i="8"/>
  <c r="R254" i="8"/>
  <c r="P254" i="8"/>
  <c r="BI251" i="8"/>
  <c r="BH251" i="8"/>
  <c r="BG251" i="8"/>
  <c r="BF251" i="8"/>
  <c r="T251" i="8"/>
  <c r="R251" i="8"/>
  <c r="P251" i="8"/>
  <c r="BI249" i="8"/>
  <c r="BH249" i="8"/>
  <c r="BG249" i="8"/>
  <c r="BF249" i="8"/>
  <c r="T249" i="8"/>
  <c r="R249" i="8"/>
  <c r="P249" i="8"/>
  <c r="BI247" i="8"/>
  <c r="BH247" i="8"/>
  <c r="BG247" i="8"/>
  <c r="BF247" i="8"/>
  <c r="T247" i="8"/>
  <c r="R247" i="8"/>
  <c r="P247" i="8"/>
  <c r="BI245" i="8"/>
  <c r="BH245" i="8"/>
  <c r="BG245" i="8"/>
  <c r="BF245" i="8"/>
  <c r="T245" i="8"/>
  <c r="R245" i="8"/>
  <c r="P245" i="8"/>
  <c r="BI243" i="8"/>
  <c r="BH243" i="8"/>
  <c r="BG243" i="8"/>
  <c r="BF243" i="8"/>
  <c r="T243" i="8"/>
  <c r="R243" i="8"/>
  <c r="P243" i="8"/>
  <c r="BI241" i="8"/>
  <c r="BH241" i="8"/>
  <c r="BG241" i="8"/>
  <c r="BF241" i="8"/>
  <c r="T241" i="8"/>
  <c r="R241" i="8"/>
  <c r="P241" i="8"/>
  <c r="BI239" i="8"/>
  <c r="BH239" i="8"/>
  <c r="BG239" i="8"/>
  <c r="BF239" i="8"/>
  <c r="T239" i="8"/>
  <c r="R239" i="8"/>
  <c r="P239" i="8"/>
  <c r="BI237" i="8"/>
  <c r="BH237" i="8"/>
  <c r="BG237" i="8"/>
  <c r="BF237" i="8"/>
  <c r="T237" i="8"/>
  <c r="R237" i="8"/>
  <c r="P237" i="8"/>
  <c r="BI235" i="8"/>
  <c r="BH235" i="8"/>
  <c r="BG235" i="8"/>
  <c r="BF235" i="8"/>
  <c r="T235" i="8"/>
  <c r="R235" i="8"/>
  <c r="P235" i="8"/>
  <c r="BI233" i="8"/>
  <c r="BH233" i="8"/>
  <c r="BG233" i="8"/>
  <c r="BF233" i="8"/>
  <c r="T233" i="8"/>
  <c r="R233" i="8"/>
  <c r="P233" i="8"/>
  <c r="BI231" i="8"/>
  <c r="BH231" i="8"/>
  <c r="BG231" i="8"/>
  <c r="BF231" i="8"/>
  <c r="T231" i="8"/>
  <c r="R231" i="8"/>
  <c r="P231" i="8"/>
  <c r="BI229" i="8"/>
  <c r="BH229" i="8"/>
  <c r="BG229" i="8"/>
  <c r="BF229" i="8"/>
  <c r="T229" i="8"/>
  <c r="R229" i="8"/>
  <c r="P229" i="8"/>
  <c r="BI227" i="8"/>
  <c r="BH227" i="8"/>
  <c r="BG227" i="8"/>
  <c r="BF227" i="8"/>
  <c r="T227" i="8"/>
  <c r="R227" i="8"/>
  <c r="P227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21" i="8"/>
  <c r="BH221" i="8"/>
  <c r="BG221" i="8"/>
  <c r="BF221" i="8"/>
  <c r="T221" i="8"/>
  <c r="R221" i="8"/>
  <c r="P221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09" i="8"/>
  <c r="BH209" i="8"/>
  <c r="BG209" i="8"/>
  <c r="BF209" i="8"/>
  <c r="T209" i="8"/>
  <c r="R209" i="8"/>
  <c r="P209" i="8"/>
  <c r="BI207" i="8"/>
  <c r="BH207" i="8"/>
  <c r="BG207" i="8"/>
  <c r="BF207" i="8"/>
  <c r="T207" i="8"/>
  <c r="R207" i="8"/>
  <c r="P207" i="8"/>
  <c r="BI205" i="8"/>
  <c r="BH205" i="8"/>
  <c r="BG205" i="8"/>
  <c r="BF205" i="8"/>
  <c r="T205" i="8"/>
  <c r="R205" i="8"/>
  <c r="P205" i="8"/>
  <c r="BI203" i="8"/>
  <c r="BH203" i="8"/>
  <c r="BG203" i="8"/>
  <c r="BF203" i="8"/>
  <c r="T203" i="8"/>
  <c r="R203" i="8"/>
  <c r="P203" i="8"/>
  <c r="BI201" i="8"/>
  <c r="BH201" i="8"/>
  <c r="BG201" i="8"/>
  <c r="BF201" i="8"/>
  <c r="T201" i="8"/>
  <c r="R201" i="8"/>
  <c r="P201" i="8"/>
  <c r="BI199" i="8"/>
  <c r="BH199" i="8"/>
  <c r="BG199" i="8"/>
  <c r="BF199" i="8"/>
  <c r="T199" i="8"/>
  <c r="R199" i="8"/>
  <c r="P199" i="8"/>
  <c r="BI197" i="8"/>
  <c r="BH197" i="8"/>
  <c r="BG197" i="8"/>
  <c r="BF197" i="8"/>
  <c r="T197" i="8"/>
  <c r="R197" i="8"/>
  <c r="P197" i="8"/>
  <c r="BI195" i="8"/>
  <c r="BH195" i="8"/>
  <c r="BG195" i="8"/>
  <c r="BF195" i="8"/>
  <c r="T195" i="8"/>
  <c r="R195" i="8"/>
  <c r="P195" i="8"/>
  <c r="BI193" i="8"/>
  <c r="BH193" i="8"/>
  <c r="BG193" i="8"/>
  <c r="BF193" i="8"/>
  <c r="T193" i="8"/>
  <c r="R193" i="8"/>
  <c r="P193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7" i="8"/>
  <c r="BH187" i="8"/>
  <c r="BG187" i="8"/>
  <c r="BF187" i="8"/>
  <c r="T187" i="8"/>
  <c r="R187" i="8"/>
  <c r="P187" i="8"/>
  <c r="BI185" i="8"/>
  <c r="BH185" i="8"/>
  <c r="BG185" i="8"/>
  <c r="BF185" i="8"/>
  <c r="T185" i="8"/>
  <c r="R185" i="8"/>
  <c r="P185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7" i="8"/>
  <c r="BH177" i="8"/>
  <c r="BG177" i="8"/>
  <c r="BF177" i="8"/>
  <c r="T177" i="8"/>
  <c r="R177" i="8"/>
  <c r="P177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71" i="8"/>
  <c r="BH171" i="8"/>
  <c r="BG171" i="8"/>
  <c r="BF171" i="8"/>
  <c r="T171" i="8"/>
  <c r="R171" i="8"/>
  <c r="P171" i="8"/>
  <c r="BI169" i="8"/>
  <c r="BH169" i="8"/>
  <c r="BG169" i="8"/>
  <c r="BF169" i="8"/>
  <c r="T169" i="8"/>
  <c r="R169" i="8"/>
  <c r="P169" i="8"/>
  <c r="BI167" i="8"/>
  <c r="BH167" i="8"/>
  <c r="BG167" i="8"/>
  <c r="BF167" i="8"/>
  <c r="T167" i="8"/>
  <c r="R167" i="8"/>
  <c r="P167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61" i="8"/>
  <c r="BH161" i="8"/>
  <c r="BG161" i="8"/>
  <c r="BF161" i="8"/>
  <c r="T161" i="8"/>
  <c r="R161" i="8"/>
  <c r="P161" i="8"/>
  <c r="BI159" i="8"/>
  <c r="BH159" i="8"/>
  <c r="BG159" i="8"/>
  <c r="BF159" i="8"/>
  <c r="T159" i="8"/>
  <c r="R159" i="8"/>
  <c r="P159" i="8"/>
  <c r="BI157" i="8"/>
  <c r="BH157" i="8"/>
  <c r="BG157" i="8"/>
  <c r="BF157" i="8"/>
  <c r="T157" i="8"/>
  <c r="R157" i="8"/>
  <c r="P157" i="8"/>
  <c r="BI155" i="8"/>
  <c r="BH155" i="8"/>
  <c r="BG155" i="8"/>
  <c r="BF155" i="8"/>
  <c r="T155" i="8"/>
  <c r="R155" i="8"/>
  <c r="P155" i="8"/>
  <c r="BI153" i="8"/>
  <c r="BH153" i="8"/>
  <c r="BG153" i="8"/>
  <c r="BF153" i="8"/>
  <c r="T153" i="8"/>
  <c r="R153" i="8"/>
  <c r="P153" i="8"/>
  <c r="BI151" i="8"/>
  <c r="BH151" i="8"/>
  <c r="BG151" i="8"/>
  <c r="BF151" i="8"/>
  <c r="T151" i="8"/>
  <c r="R151" i="8"/>
  <c r="P151" i="8"/>
  <c r="BI149" i="8"/>
  <c r="BH149" i="8"/>
  <c r="BG149" i="8"/>
  <c r="BF149" i="8"/>
  <c r="T149" i="8"/>
  <c r="R149" i="8"/>
  <c r="P149" i="8"/>
  <c r="BI147" i="8"/>
  <c r="BH147" i="8"/>
  <c r="BG147" i="8"/>
  <c r="BF147" i="8"/>
  <c r="T147" i="8"/>
  <c r="R147" i="8"/>
  <c r="P147" i="8"/>
  <c r="BI145" i="8"/>
  <c r="BH145" i="8"/>
  <c r="BG145" i="8"/>
  <c r="BF145" i="8"/>
  <c r="T145" i="8"/>
  <c r="R145" i="8"/>
  <c r="P145" i="8"/>
  <c r="BI143" i="8"/>
  <c r="BH143" i="8"/>
  <c r="BG143" i="8"/>
  <c r="BF143" i="8"/>
  <c r="T143" i="8"/>
  <c r="R143" i="8"/>
  <c r="P143" i="8"/>
  <c r="BI141" i="8"/>
  <c r="BH141" i="8"/>
  <c r="BG141" i="8"/>
  <c r="BF141" i="8"/>
  <c r="T141" i="8"/>
  <c r="R141" i="8"/>
  <c r="P141" i="8"/>
  <c r="BI139" i="8"/>
  <c r="BH139" i="8"/>
  <c r="BG139" i="8"/>
  <c r="BF139" i="8"/>
  <c r="T139" i="8"/>
  <c r="R139" i="8"/>
  <c r="P139" i="8"/>
  <c r="BI137" i="8"/>
  <c r="BH137" i="8"/>
  <c r="BG137" i="8"/>
  <c r="BF137" i="8"/>
  <c r="T137" i="8"/>
  <c r="R137" i="8"/>
  <c r="P137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F115" i="8"/>
  <c r="E113" i="8"/>
  <c r="F89" i="8"/>
  <c r="E87" i="8"/>
  <c r="J24" i="8"/>
  <c r="E24" i="8"/>
  <c r="J92" i="8"/>
  <c r="J23" i="8"/>
  <c r="J21" i="8"/>
  <c r="E21" i="8"/>
  <c r="J117" i="8"/>
  <c r="J20" i="8"/>
  <c r="J18" i="8"/>
  <c r="E18" i="8"/>
  <c r="F92" i="8"/>
  <c r="J17" i="8"/>
  <c r="J15" i="8"/>
  <c r="E15" i="8"/>
  <c r="F117" i="8"/>
  <c r="J14" i="8"/>
  <c r="J12" i="8"/>
  <c r="J115" i="8"/>
  <c r="E7" i="8"/>
  <c r="E85" i="8"/>
  <c r="J39" i="7"/>
  <c r="J38" i="7"/>
  <c r="AY102" i="1"/>
  <c r="J37" i="7"/>
  <c r="AX102" i="1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F119" i="7"/>
  <c r="E117" i="7"/>
  <c r="F91" i="7"/>
  <c r="E89" i="7"/>
  <c r="J26" i="7"/>
  <c r="E26" i="7"/>
  <c r="J122" i="7"/>
  <c r="J25" i="7"/>
  <c r="J23" i="7"/>
  <c r="E23" i="7"/>
  <c r="J93" i="7"/>
  <c r="J22" i="7"/>
  <c r="J20" i="7"/>
  <c r="E20" i="7"/>
  <c r="F122" i="7"/>
  <c r="J19" i="7"/>
  <c r="J17" i="7"/>
  <c r="E17" i="7"/>
  <c r="F93" i="7"/>
  <c r="J16" i="7"/>
  <c r="J14" i="7"/>
  <c r="J91" i="7"/>
  <c r="E7" i="7"/>
  <c r="E85" i="7"/>
  <c r="J39" i="6"/>
  <c r="J38" i="6"/>
  <c r="AY101" i="1"/>
  <c r="J37" i="6"/>
  <c r="AX101" i="1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7" i="6"/>
  <c r="BH187" i="6"/>
  <c r="BG187" i="6"/>
  <c r="BF187" i="6"/>
  <c r="T187" i="6"/>
  <c r="R187" i="6"/>
  <c r="P187" i="6"/>
  <c r="BI185" i="6"/>
  <c r="BH185" i="6"/>
  <c r="BG185" i="6"/>
  <c r="BF185" i="6"/>
  <c r="T185" i="6"/>
  <c r="R185" i="6"/>
  <c r="P185" i="6"/>
  <c r="BI183" i="6"/>
  <c r="BH183" i="6"/>
  <c r="BG183" i="6"/>
  <c r="BF183" i="6"/>
  <c r="T183" i="6"/>
  <c r="R183" i="6"/>
  <c r="P183" i="6"/>
  <c r="BI181" i="6"/>
  <c r="BH181" i="6"/>
  <c r="BG181" i="6"/>
  <c r="BF181" i="6"/>
  <c r="T181" i="6"/>
  <c r="R181" i="6"/>
  <c r="P181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F121" i="6"/>
  <c r="E119" i="6"/>
  <c r="F91" i="6"/>
  <c r="E89" i="6"/>
  <c r="J26" i="6"/>
  <c r="E26" i="6"/>
  <c r="J124" i="6"/>
  <c r="J25" i="6"/>
  <c r="J23" i="6"/>
  <c r="E23" i="6"/>
  <c r="J123" i="6"/>
  <c r="J22" i="6"/>
  <c r="J20" i="6"/>
  <c r="E20" i="6"/>
  <c r="F94" i="6"/>
  <c r="J19" i="6"/>
  <c r="J17" i="6"/>
  <c r="E17" i="6"/>
  <c r="F93" i="6"/>
  <c r="J16" i="6"/>
  <c r="J14" i="6"/>
  <c r="J91" i="6"/>
  <c r="E7" i="6"/>
  <c r="E85" i="6"/>
  <c r="J39" i="5"/>
  <c r="J38" i="5"/>
  <c r="AY100" i="1"/>
  <c r="J37" i="5"/>
  <c r="AX100" i="1"/>
  <c r="BI257" i="5"/>
  <c r="BH257" i="5"/>
  <c r="BG257" i="5"/>
  <c r="BF257" i="5"/>
  <c r="T257" i="5"/>
  <c r="R257" i="5"/>
  <c r="P257" i="5"/>
  <c r="BI256" i="5"/>
  <c r="BH256" i="5"/>
  <c r="BG256" i="5"/>
  <c r="BF256" i="5"/>
  <c r="T256" i="5"/>
  <c r="R256" i="5"/>
  <c r="P256" i="5"/>
  <c r="BI255" i="5"/>
  <c r="BH255" i="5"/>
  <c r="BG255" i="5"/>
  <c r="BF255" i="5"/>
  <c r="T255" i="5"/>
  <c r="R255" i="5"/>
  <c r="P255" i="5"/>
  <c r="BI254" i="5"/>
  <c r="BH254" i="5"/>
  <c r="BG254" i="5"/>
  <c r="BF254" i="5"/>
  <c r="T254" i="5"/>
  <c r="R254" i="5"/>
  <c r="P254" i="5"/>
  <c r="BI252" i="5"/>
  <c r="BH252" i="5"/>
  <c r="BG252" i="5"/>
  <c r="BF252" i="5"/>
  <c r="T252" i="5"/>
  <c r="T251" i="5"/>
  <c r="R252" i="5"/>
  <c r="R251" i="5"/>
  <c r="P252" i="5"/>
  <c r="P251" i="5"/>
  <c r="BI250" i="5"/>
  <c r="BH250" i="5"/>
  <c r="BG250" i="5"/>
  <c r="BF250" i="5"/>
  <c r="T250" i="5"/>
  <c r="R250" i="5"/>
  <c r="P250" i="5"/>
  <c r="BI249" i="5"/>
  <c r="BH249" i="5"/>
  <c r="BG249" i="5"/>
  <c r="BF249" i="5"/>
  <c r="T249" i="5"/>
  <c r="R249" i="5"/>
  <c r="P249" i="5"/>
  <c r="BI247" i="5"/>
  <c r="BH247" i="5"/>
  <c r="BG247" i="5"/>
  <c r="BF247" i="5"/>
  <c r="T247" i="5"/>
  <c r="R247" i="5"/>
  <c r="P247" i="5"/>
  <c r="BI246" i="5"/>
  <c r="BH246" i="5"/>
  <c r="BG246" i="5"/>
  <c r="BF246" i="5"/>
  <c r="T246" i="5"/>
  <c r="R246" i="5"/>
  <c r="P246" i="5"/>
  <c r="BI245" i="5"/>
  <c r="BH245" i="5"/>
  <c r="BG245" i="5"/>
  <c r="BF245" i="5"/>
  <c r="T245" i="5"/>
  <c r="R245" i="5"/>
  <c r="P245" i="5"/>
  <c r="BI244" i="5"/>
  <c r="BH244" i="5"/>
  <c r="BG244" i="5"/>
  <c r="BF244" i="5"/>
  <c r="T244" i="5"/>
  <c r="R244" i="5"/>
  <c r="P244" i="5"/>
  <c r="BI243" i="5"/>
  <c r="BH243" i="5"/>
  <c r="BG243" i="5"/>
  <c r="BF243" i="5"/>
  <c r="T243" i="5"/>
  <c r="R243" i="5"/>
  <c r="P243" i="5"/>
  <c r="BI242" i="5"/>
  <c r="BH242" i="5"/>
  <c r="BG242" i="5"/>
  <c r="BF242" i="5"/>
  <c r="T242" i="5"/>
  <c r="R242" i="5"/>
  <c r="P242" i="5"/>
  <c r="BI241" i="5"/>
  <c r="BH241" i="5"/>
  <c r="BG241" i="5"/>
  <c r="BF241" i="5"/>
  <c r="T241" i="5"/>
  <c r="R241" i="5"/>
  <c r="P241" i="5"/>
  <c r="BI239" i="5"/>
  <c r="BH239" i="5"/>
  <c r="BG239" i="5"/>
  <c r="BF239" i="5"/>
  <c r="T239" i="5"/>
  <c r="R239" i="5"/>
  <c r="P239" i="5"/>
  <c r="BI237" i="5"/>
  <c r="BH237" i="5"/>
  <c r="BG237" i="5"/>
  <c r="BF237" i="5"/>
  <c r="T237" i="5"/>
  <c r="R237" i="5"/>
  <c r="P237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29" i="5"/>
  <c r="BH229" i="5"/>
  <c r="BG229" i="5"/>
  <c r="BF229" i="5"/>
  <c r="T229" i="5"/>
  <c r="R229" i="5"/>
  <c r="P229" i="5"/>
  <c r="BI227" i="5"/>
  <c r="BH227" i="5"/>
  <c r="BG227" i="5"/>
  <c r="BF227" i="5"/>
  <c r="T227" i="5"/>
  <c r="R227" i="5"/>
  <c r="P227" i="5"/>
  <c r="BI225" i="5"/>
  <c r="BH225" i="5"/>
  <c r="BG225" i="5"/>
  <c r="BF225" i="5"/>
  <c r="T225" i="5"/>
  <c r="R225" i="5"/>
  <c r="P225" i="5"/>
  <c r="BI223" i="5"/>
  <c r="BH223" i="5"/>
  <c r="BG223" i="5"/>
  <c r="BF223" i="5"/>
  <c r="T223" i="5"/>
  <c r="R223" i="5"/>
  <c r="P223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2" i="5"/>
  <c r="BH202" i="5"/>
  <c r="BG202" i="5"/>
  <c r="BF202" i="5"/>
  <c r="T202" i="5"/>
  <c r="R202" i="5"/>
  <c r="P202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F123" i="5"/>
  <c r="E121" i="5"/>
  <c r="F91" i="5"/>
  <c r="E89" i="5"/>
  <c r="J26" i="5"/>
  <c r="E26" i="5"/>
  <c r="J94" i="5"/>
  <c r="J25" i="5"/>
  <c r="J23" i="5"/>
  <c r="E23" i="5"/>
  <c r="J93" i="5"/>
  <c r="J22" i="5"/>
  <c r="J20" i="5"/>
  <c r="E20" i="5"/>
  <c r="F94" i="5"/>
  <c r="J19" i="5"/>
  <c r="J17" i="5"/>
  <c r="E17" i="5"/>
  <c r="F93" i="5"/>
  <c r="J16" i="5"/>
  <c r="J14" i="5"/>
  <c r="J91" i="5"/>
  <c r="E7" i="5"/>
  <c r="E117" i="5"/>
  <c r="J37" i="4"/>
  <c r="J36" i="4"/>
  <c r="AY98" i="1"/>
  <c r="J35" i="4"/>
  <c r="AX98" i="1"/>
  <c r="BI602" i="4"/>
  <c r="BH602" i="4"/>
  <c r="BG602" i="4"/>
  <c r="BF602" i="4"/>
  <c r="T602" i="4"/>
  <c r="R602" i="4"/>
  <c r="P602" i="4"/>
  <c r="BI595" i="4"/>
  <c r="BH595" i="4"/>
  <c r="BG595" i="4"/>
  <c r="BF595" i="4"/>
  <c r="T595" i="4"/>
  <c r="R595" i="4"/>
  <c r="P595" i="4"/>
  <c r="BI590" i="4"/>
  <c r="BH590" i="4"/>
  <c r="BG590" i="4"/>
  <c r="BF590" i="4"/>
  <c r="T590" i="4"/>
  <c r="R590" i="4"/>
  <c r="P590" i="4"/>
  <c r="BI586" i="4"/>
  <c r="BH586" i="4"/>
  <c r="BG586" i="4"/>
  <c r="BF586" i="4"/>
  <c r="T586" i="4"/>
  <c r="R586" i="4"/>
  <c r="P586" i="4"/>
  <c r="BI582" i="4"/>
  <c r="BH582" i="4"/>
  <c r="BG582" i="4"/>
  <c r="BF582" i="4"/>
  <c r="T582" i="4"/>
  <c r="R582" i="4"/>
  <c r="P582" i="4"/>
  <c r="BI574" i="4"/>
  <c r="BH574" i="4"/>
  <c r="BG574" i="4"/>
  <c r="BF574" i="4"/>
  <c r="T574" i="4"/>
  <c r="T573" i="4"/>
  <c r="R574" i="4"/>
  <c r="R573" i="4"/>
  <c r="P574" i="4"/>
  <c r="P573" i="4"/>
  <c r="BI572" i="4"/>
  <c r="BH572" i="4"/>
  <c r="BG572" i="4"/>
  <c r="BF572" i="4"/>
  <c r="T572" i="4"/>
  <c r="R572" i="4"/>
  <c r="P572" i="4"/>
  <c r="BI568" i="4"/>
  <c r="BH568" i="4"/>
  <c r="BG568" i="4"/>
  <c r="BF568" i="4"/>
  <c r="T568" i="4"/>
  <c r="R568" i="4"/>
  <c r="P568" i="4"/>
  <c r="BI561" i="4"/>
  <c r="BH561" i="4"/>
  <c r="BG561" i="4"/>
  <c r="BF561" i="4"/>
  <c r="T561" i="4"/>
  <c r="R561" i="4"/>
  <c r="P561" i="4"/>
  <c r="BI556" i="4"/>
  <c r="BH556" i="4"/>
  <c r="BG556" i="4"/>
  <c r="BF556" i="4"/>
  <c r="T556" i="4"/>
  <c r="R556" i="4"/>
  <c r="P556" i="4"/>
  <c r="BI551" i="4"/>
  <c r="BH551" i="4"/>
  <c r="BG551" i="4"/>
  <c r="BF551" i="4"/>
  <c r="T551" i="4"/>
  <c r="R551" i="4"/>
  <c r="P551" i="4"/>
  <c r="BI544" i="4"/>
  <c r="BH544" i="4"/>
  <c r="BG544" i="4"/>
  <c r="BF544" i="4"/>
  <c r="T544" i="4"/>
  <c r="R544" i="4"/>
  <c r="P544" i="4"/>
  <c r="BI539" i="4"/>
  <c r="BH539" i="4"/>
  <c r="BG539" i="4"/>
  <c r="BF539" i="4"/>
  <c r="T539" i="4"/>
  <c r="R539" i="4"/>
  <c r="P539" i="4"/>
  <c r="BI534" i="4"/>
  <c r="BH534" i="4"/>
  <c r="BG534" i="4"/>
  <c r="BF534" i="4"/>
  <c r="T534" i="4"/>
  <c r="R534" i="4"/>
  <c r="P534" i="4"/>
  <c r="BI530" i="4"/>
  <c r="BH530" i="4"/>
  <c r="BG530" i="4"/>
  <c r="BF530" i="4"/>
  <c r="T530" i="4"/>
  <c r="R530" i="4"/>
  <c r="P530" i="4"/>
  <c r="BI526" i="4"/>
  <c r="BH526" i="4"/>
  <c r="BG526" i="4"/>
  <c r="BF526" i="4"/>
  <c r="T526" i="4"/>
  <c r="R526" i="4"/>
  <c r="P526" i="4"/>
  <c r="BI518" i="4"/>
  <c r="BH518" i="4"/>
  <c r="BG518" i="4"/>
  <c r="BF518" i="4"/>
  <c r="T518" i="4"/>
  <c r="R518" i="4"/>
  <c r="P518" i="4"/>
  <c r="BI514" i="4"/>
  <c r="BH514" i="4"/>
  <c r="BG514" i="4"/>
  <c r="BF514" i="4"/>
  <c r="T514" i="4"/>
  <c r="R514" i="4"/>
  <c r="P514" i="4"/>
  <c r="BI510" i="4"/>
  <c r="BH510" i="4"/>
  <c r="BG510" i="4"/>
  <c r="BF510" i="4"/>
  <c r="T510" i="4"/>
  <c r="R510" i="4"/>
  <c r="P510" i="4"/>
  <c r="BI506" i="4"/>
  <c r="BH506" i="4"/>
  <c r="BG506" i="4"/>
  <c r="BF506" i="4"/>
  <c r="T506" i="4"/>
  <c r="R506" i="4"/>
  <c r="P506" i="4"/>
  <c r="BI498" i="4"/>
  <c r="BH498" i="4"/>
  <c r="BG498" i="4"/>
  <c r="BF498" i="4"/>
  <c r="T498" i="4"/>
  <c r="R498" i="4"/>
  <c r="P498" i="4"/>
  <c r="BI492" i="4"/>
  <c r="BH492" i="4"/>
  <c r="BG492" i="4"/>
  <c r="BF492" i="4"/>
  <c r="T492" i="4"/>
  <c r="R492" i="4"/>
  <c r="P492" i="4"/>
  <c r="BI488" i="4"/>
  <c r="BH488" i="4"/>
  <c r="BG488" i="4"/>
  <c r="BF488" i="4"/>
  <c r="T488" i="4"/>
  <c r="R488" i="4"/>
  <c r="P488" i="4"/>
  <c r="BI481" i="4"/>
  <c r="BH481" i="4"/>
  <c r="BG481" i="4"/>
  <c r="BF481" i="4"/>
  <c r="T481" i="4"/>
  <c r="R481" i="4"/>
  <c r="P481" i="4"/>
  <c r="BI476" i="4"/>
  <c r="BH476" i="4"/>
  <c r="BG476" i="4"/>
  <c r="BF476" i="4"/>
  <c r="T476" i="4"/>
  <c r="R476" i="4"/>
  <c r="P476" i="4"/>
  <c r="BI472" i="4"/>
  <c r="BH472" i="4"/>
  <c r="BG472" i="4"/>
  <c r="BF472" i="4"/>
  <c r="T472" i="4"/>
  <c r="R472" i="4"/>
  <c r="P472" i="4"/>
  <c r="BI466" i="4"/>
  <c r="BH466" i="4"/>
  <c r="BG466" i="4"/>
  <c r="BF466" i="4"/>
  <c r="T466" i="4"/>
  <c r="R466" i="4"/>
  <c r="P466" i="4"/>
  <c r="BI460" i="4"/>
  <c r="BH460" i="4"/>
  <c r="BG460" i="4"/>
  <c r="BF460" i="4"/>
  <c r="T460" i="4"/>
  <c r="R460" i="4"/>
  <c r="P460" i="4"/>
  <c r="BI449" i="4"/>
  <c r="BH449" i="4"/>
  <c r="BG449" i="4"/>
  <c r="BF449" i="4"/>
  <c r="T449" i="4"/>
  <c r="R449" i="4"/>
  <c r="P449" i="4"/>
  <c r="BI445" i="4"/>
  <c r="BH445" i="4"/>
  <c r="BG445" i="4"/>
  <c r="BF445" i="4"/>
  <c r="T445" i="4"/>
  <c r="R445" i="4"/>
  <c r="P445" i="4"/>
  <c r="BI441" i="4"/>
  <c r="BH441" i="4"/>
  <c r="BG441" i="4"/>
  <c r="BF441" i="4"/>
  <c r="T441" i="4"/>
  <c r="R441" i="4"/>
  <c r="P441" i="4"/>
  <c r="BI436" i="4"/>
  <c r="BH436" i="4"/>
  <c r="BG436" i="4"/>
  <c r="BF436" i="4"/>
  <c r="T436" i="4"/>
  <c r="R436" i="4"/>
  <c r="P436" i="4"/>
  <c r="BI432" i="4"/>
  <c r="BH432" i="4"/>
  <c r="BG432" i="4"/>
  <c r="BF432" i="4"/>
  <c r="T432" i="4"/>
  <c r="R432" i="4"/>
  <c r="P432" i="4"/>
  <c r="BI430" i="4"/>
  <c r="BH430" i="4"/>
  <c r="BG430" i="4"/>
  <c r="BF430" i="4"/>
  <c r="T430" i="4"/>
  <c r="R430" i="4"/>
  <c r="P430" i="4"/>
  <c r="BI426" i="4"/>
  <c r="BH426" i="4"/>
  <c r="BG426" i="4"/>
  <c r="BF426" i="4"/>
  <c r="T426" i="4"/>
  <c r="R426" i="4"/>
  <c r="P426" i="4"/>
  <c r="BI422" i="4"/>
  <c r="BH422" i="4"/>
  <c r="BG422" i="4"/>
  <c r="BF422" i="4"/>
  <c r="T422" i="4"/>
  <c r="R422" i="4"/>
  <c r="P422" i="4"/>
  <c r="BI418" i="4"/>
  <c r="BH418" i="4"/>
  <c r="BG418" i="4"/>
  <c r="BF418" i="4"/>
  <c r="T418" i="4"/>
  <c r="R418" i="4"/>
  <c r="P418" i="4"/>
  <c r="BI413" i="4"/>
  <c r="BH413" i="4"/>
  <c r="BG413" i="4"/>
  <c r="BF413" i="4"/>
  <c r="T413" i="4"/>
  <c r="R413" i="4"/>
  <c r="P413" i="4"/>
  <c r="BI408" i="4"/>
  <c r="BH408" i="4"/>
  <c r="BG408" i="4"/>
  <c r="BF408" i="4"/>
  <c r="T408" i="4"/>
  <c r="R408" i="4"/>
  <c r="P408" i="4"/>
  <c r="BI404" i="4"/>
  <c r="BH404" i="4"/>
  <c r="BG404" i="4"/>
  <c r="BF404" i="4"/>
  <c r="T404" i="4"/>
  <c r="R404" i="4"/>
  <c r="P404" i="4"/>
  <c r="BI400" i="4"/>
  <c r="BH400" i="4"/>
  <c r="BG400" i="4"/>
  <c r="BF400" i="4"/>
  <c r="T400" i="4"/>
  <c r="R400" i="4"/>
  <c r="P400" i="4"/>
  <c r="BI396" i="4"/>
  <c r="BH396" i="4"/>
  <c r="BG396" i="4"/>
  <c r="BF396" i="4"/>
  <c r="T396" i="4"/>
  <c r="R396" i="4"/>
  <c r="P396" i="4"/>
  <c r="BI390" i="4"/>
  <c r="BH390" i="4"/>
  <c r="BG390" i="4"/>
  <c r="BF390" i="4"/>
  <c r="T390" i="4"/>
  <c r="R390" i="4"/>
  <c r="P390" i="4"/>
  <c r="BI386" i="4"/>
  <c r="BH386" i="4"/>
  <c r="BG386" i="4"/>
  <c r="BF386" i="4"/>
  <c r="T386" i="4"/>
  <c r="R386" i="4"/>
  <c r="P386" i="4"/>
  <c r="BI381" i="4"/>
  <c r="BH381" i="4"/>
  <c r="BG381" i="4"/>
  <c r="BF381" i="4"/>
  <c r="T381" i="4"/>
  <c r="R381" i="4"/>
  <c r="P381" i="4"/>
  <c r="BI376" i="4"/>
  <c r="BH376" i="4"/>
  <c r="BG376" i="4"/>
  <c r="BF376" i="4"/>
  <c r="T376" i="4"/>
  <c r="R376" i="4"/>
  <c r="P376" i="4"/>
  <c r="BI371" i="4"/>
  <c r="BH371" i="4"/>
  <c r="BG371" i="4"/>
  <c r="BF371" i="4"/>
  <c r="T371" i="4"/>
  <c r="R371" i="4"/>
  <c r="P371" i="4"/>
  <c r="BI366" i="4"/>
  <c r="BH366" i="4"/>
  <c r="BG366" i="4"/>
  <c r="BF366" i="4"/>
  <c r="T366" i="4"/>
  <c r="R366" i="4"/>
  <c r="P366" i="4"/>
  <c r="BI359" i="4"/>
  <c r="BH359" i="4"/>
  <c r="BG359" i="4"/>
  <c r="BF359" i="4"/>
  <c r="T359" i="4"/>
  <c r="R359" i="4"/>
  <c r="P359" i="4"/>
  <c r="BI354" i="4"/>
  <c r="BH354" i="4"/>
  <c r="BG354" i="4"/>
  <c r="BF354" i="4"/>
  <c r="T354" i="4"/>
  <c r="R354" i="4"/>
  <c r="P354" i="4"/>
  <c r="BI347" i="4"/>
  <c r="BH347" i="4"/>
  <c r="BG347" i="4"/>
  <c r="BF347" i="4"/>
  <c r="T347" i="4"/>
  <c r="R347" i="4"/>
  <c r="P347" i="4"/>
  <c r="BI342" i="4"/>
  <c r="BH342" i="4"/>
  <c r="BG342" i="4"/>
  <c r="BF342" i="4"/>
  <c r="T342" i="4"/>
  <c r="R342" i="4"/>
  <c r="P342" i="4"/>
  <c r="BI333" i="4"/>
  <c r="BH333" i="4"/>
  <c r="BG333" i="4"/>
  <c r="BF333" i="4"/>
  <c r="T333" i="4"/>
  <c r="R333" i="4"/>
  <c r="P333" i="4"/>
  <c r="BI328" i="4"/>
  <c r="BH328" i="4"/>
  <c r="BG328" i="4"/>
  <c r="BF328" i="4"/>
  <c r="T328" i="4"/>
  <c r="R328" i="4"/>
  <c r="P328" i="4"/>
  <c r="BI323" i="4"/>
  <c r="BH323" i="4"/>
  <c r="BG323" i="4"/>
  <c r="BF323" i="4"/>
  <c r="T323" i="4"/>
  <c r="R323" i="4"/>
  <c r="P323" i="4"/>
  <c r="BI318" i="4"/>
  <c r="BH318" i="4"/>
  <c r="BG318" i="4"/>
  <c r="BF318" i="4"/>
  <c r="T318" i="4"/>
  <c r="R318" i="4"/>
  <c r="P318" i="4"/>
  <c r="BI313" i="4"/>
  <c r="BH313" i="4"/>
  <c r="BG313" i="4"/>
  <c r="BF313" i="4"/>
  <c r="T313" i="4"/>
  <c r="R313" i="4"/>
  <c r="P313" i="4"/>
  <c r="BI308" i="4"/>
  <c r="BH308" i="4"/>
  <c r="BG308" i="4"/>
  <c r="BF308" i="4"/>
  <c r="T308" i="4"/>
  <c r="R308" i="4"/>
  <c r="P308" i="4"/>
  <c r="BI303" i="4"/>
  <c r="BH303" i="4"/>
  <c r="BG303" i="4"/>
  <c r="BF303" i="4"/>
  <c r="T303" i="4"/>
  <c r="R303" i="4"/>
  <c r="P303" i="4"/>
  <c r="BI298" i="4"/>
  <c r="BH298" i="4"/>
  <c r="BG298" i="4"/>
  <c r="BF298" i="4"/>
  <c r="T298" i="4"/>
  <c r="R298" i="4"/>
  <c r="P298" i="4"/>
  <c r="BI293" i="4"/>
  <c r="BH293" i="4"/>
  <c r="BG293" i="4"/>
  <c r="BF293" i="4"/>
  <c r="T293" i="4"/>
  <c r="R293" i="4"/>
  <c r="P293" i="4"/>
  <c r="BI289" i="4"/>
  <c r="BH289" i="4"/>
  <c r="BG289" i="4"/>
  <c r="BF289" i="4"/>
  <c r="T289" i="4"/>
  <c r="R289" i="4"/>
  <c r="P289" i="4"/>
  <c r="BI285" i="4"/>
  <c r="BH285" i="4"/>
  <c r="BG285" i="4"/>
  <c r="BF285" i="4"/>
  <c r="T285" i="4"/>
  <c r="R285" i="4"/>
  <c r="P285" i="4"/>
  <c r="BI281" i="4"/>
  <c r="BH281" i="4"/>
  <c r="BG281" i="4"/>
  <c r="BF281" i="4"/>
  <c r="T281" i="4"/>
  <c r="R281" i="4"/>
  <c r="P281" i="4"/>
  <c r="BI277" i="4"/>
  <c r="BH277" i="4"/>
  <c r="BG277" i="4"/>
  <c r="BF277" i="4"/>
  <c r="T277" i="4"/>
  <c r="R277" i="4"/>
  <c r="P277" i="4"/>
  <c r="BI273" i="4"/>
  <c r="BH273" i="4"/>
  <c r="BG273" i="4"/>
  <c r="BF273" i="4"/>
  <c r="T273" i="4"/>
  <c r="R273" i="4"/>
  <c r="P273" i="4"/>
  <c r="BI269" i="4"/>
  <c r="BH269" i="4"/>
  <c r="BG269" i="4"/>
  <c r="BF269" i="4"/>
  <c r="T269" i="4"/>
  <c r="R269" i="4"/>
  <c r="P269" i="4"/>
  <c r="BI265" i="4"/>
  <c r="BH265" i="4"/>
  <c r="BG265" i="4"/>
  <c r="BF265" i="4"/>
  <c r="T265" i="4"/>
  <c r="R265" i="4"/>
  <c r="P265" i="4"/>
  <c r="BI261" i="4"/>
  <c r="BH261" i="4"/>
  <c r="BG261" i="4"/>
  <c r="BF261" i="4"/>
  <c r="T261" i="4"/>
  <c r="R261" i="4"/>
  <c r="P261" i="4"/>
  <c r="BI257" i="4"/>
  <c r="BH257" i="4"/>
  <c r="BG257" i="4"/>
  <c r="BF257" i="4"/>
  <c r="T257" i="4"/>
  <c r="R257" i="4"/>
  <c r="P257" i="4"/>
  <c r="BI253" i="4"/>
  <c r="BH253" i="4"/>
  <c r="BG253" i="4"/>
  <c r="BF253" i="4"/>
  <c r="T253" i="4"/>
  <c r="R253" i="4"/>
  <c r="P253" i="4"/>
  <c r="BI249" i="4"/>
  <c r="BH249" i="4"/>
  <c r="BG249" i="4"/>
  <c r="BF249" i="4"/>
  <c r="T249" i="4"/>
  <c r="R249" i="4"/>
  <c r="P249" i="4"/>
  <c r="BI244" i="4"/>
  <c r="BH244" i="4"/>
  <c r="BG244" i="4"/>
  <c r="BF244" i="4"/>
  <c r="T244" i="4"/>
  <c r="R244" i="4"/>
  <c r="P244" i="4"/>
  <c r="BI239" i="4"/>
  <c r="BH239" i="4"/>
  <c r="BG239" i="4"/>
  <c r="BF239" i="4"/>
  <c r="T239" i="4"/>
  <c r="R239" i="4"/>
  <c r="P239" i="4"/>
  <c r="BI234" i="4"/>
  <c r="BH234" i="4"/>
  <c r="BG234" i="4"/>
  <c r="BF234" i="4"/>
  <c r="T234" i="4"/>
  <c r="R234" i="4"/>
  <c r="P234" i="4"/>
  <c r="BI230" i="4"/>
  <c r="BH230" i="4"/>
  <c r="BG230" i="4"/>
  <c r="BF230" i="4"/>
  <c r="T230" i="4"/>
  <c r="R230" i="4"/>
  <c r="P230" i="4"/>
  <c r="BI225" i="4"/>
  <c r="BH225" i="4"/>
  <c r="BG225" i="4"/>
  <c r="BF225" i="4"/>
  <c r="T225" i="4"/>
  <c r="R225" i="4"/>
  <c r="P225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4" i="4"/>
  <c r="BH214" i="4"/>
  <c r="BG214" i="4"/>
  <c r="BF214" i="4"/>
  <c r="T214" i="4"/>
  <c r="R214" i="4"/>
  <c r="P214" i="4"/>
  <c r="BI210" i="4"/>
  <c r="BH210" i="4"/>
  <c r="BG210" i="4"/>
  <c r="BF210" i="4"/>
  <c r="T210" i="4"/>
  <c r="R210" i="4"/>
  <c r="P210" i="4"/>
  <c r="BI206" i="4"/>
  <c r="BH206" i="4"/>
  <c r="BG206" i="4"/>
  <c r="BF206" i="4"/>
  <c r="T206" i="4"/>
  <c r="R206" i="4"/>
  <c r="P206" i="4"/>
  <c r="BI202" i="4"/>
  <c r="BH202" i="4"/>
  <c r="BG202" i="4"/>
  <c r="BF202" i="4"/>
  <c r="T202" i="4"/>
  <c r="R202" i="4"/>
  <c r="P202" i="4"/>
  <c r="BI194" i="4"/>
  <c r="BH194" i="4"/>
  <c r="BG194" i="4"/>
  <c r="BF194" i="4"/>
  <c r="T194" i="4"/>
  <c r="R194" i="4"/>
  <c r="P194" i="4"/>
  <c r="BI189" i="4"/>
  <c r="BH189" i="4"/>
  <c r="BG189" i="4"/>
  <c r="BF189" i="4"/>
  <c r="T189" i="4"/>
  <c r="R189" i="4"/>
  <c r="P189" i="4"/>
  <c r="BI184" i="4"/>
  <c r="BH184" i="4"/>
  <c r="BG184" i="4"/>
  <c r="BF184" i="4"/>
  <c r="T184" i="4"/>
  <c r="R184" i="4"/>
  <c r="P184" i="4"/>
  <c r="BI179" i="4"/>
  <c r="BH179" i="4"/>
  <c r="BG179" i="4"/>
  <c r="BF179" i="4"/>
  <c r="T179" i="4"/>
  <c r="R179" i="4"/>
  <c r="P179" i="4"/>
  <c r="BI175" i="4"/>
  <c r="BH175" i="4"/>
  <c r="BG175" i="4"/>
  <c r="BF175" i="4"/>
  <c r="T175" i="4"/>
  <c r="R175" i="4"/>
  <c r="P175" i="4"/>
  <c r="BI171" i="4"/>
  <c r="BH171" i="4"/>
  <c r="BG171" i="4"/>
  <c r="BF171" i="4"/>
  <c r="T171" i="4"/>
  <c r="R171" i="4"/>
  <c r="P171" i="4"/>
  <c r="BI167" i="4"/>
  <c r="BH167" i="4"/>
  <c r="BG167" i="4"/>
  <c r="BF167" i="4"/>
  <c r="T167" i="4"/>
  <c r="R167" i="4"/>
  <c r="P167" i="4"/>
  <c r="BI163" i="4"/>
  <c r="BH163" i="4"/>
  <c r="BG163" i="4"/>
  <c r="BF163" i="4"/>
  <c r="T163" i="4"/>
  <c r="R163" i="4"/>
  <c r="P163" i="4"/>
  <c r="BI159" i="4"/>
  <c r="BH159" i="4"/>
  <c r="BG159" i="4"/>
  <c r="BF159" i="4"/>
  <c r="T159" i="4"/>
  <c r="R159" i="4"/>
  <c r="P159" i="4"/>
  <c r="BI155" i="4"/>
  <c r="BH155" i="4"/>
  <c r="BG155" i="4"/>
  <c r="BF155" i="4"/>
  <c r="T155" i="4"/>
  <c r="R155" i="4"/>
  <c r="P155" i="4"/>
  <c r="BI151" i="4"/>
  <c r="BH151" i="4"/>
  <c r="BG151" i="4"/>
  <c r="BF151" i="4"/>
  <c r="T151" i="4"/>
  <c r="R151" i="4"/>
  <c r="P151" i="4"/>
  <c r="BI147" i="4"/>
  <c r="BH147" i="4"/>
  <c r="BG147" i="4"/>
  <c r="BF147" i="4"/>
  <c r="T147" i="4"/>
  <c r="R147" i="4"/>
  <c r="P147" i="4"/>
  <c r="BI142" i="4"/>
  <c r="BH142" i="4"/>
  <c r="BG142" i="4"/>
  <c r="BF142" i="4"/>
  <c r="T142" i="4"/>
  <c r="R142" i="4"/>
  <c r="P142" i="4"/>
  <c r="BI138" i="4"/>
  <c r="BH138" i="4"/>
  <c r="BG138" i="4"/>
  <c r="BF138" i="4"/>
  <c r="T138" i="4"/>
  <c r="R138" i="4"/>
  <c r="P138" i="4"/>
  <c r="BI133" i="4"/>
  <c r="BH133" i="4"/>
  <c r="BG133" i="4"/>
  <c r="BF133" i="4"/>
  <c r="T133" i="4"/>
  <c r="R133" i="4"/>
  <c r="P133" i="4"/>
  <c r="BI129" i="4"/>
  <c r="BH129" i="4"/>
  <c r="BG129" i="4"/>
  <c r="BF129" i="4"/>
  <c r="T129" i="4"/>
  <c r="R129" i="4"/>
  <c r="P129" i="4"/>
  <c r="BI124" i="4"/>
  <c r="BH124" i="4"/>
  <c r="BG124" i="4"/>
  <c r="BF124" i="4"/>
  <c r="T124" i="4"/>
  <c r="R124" i="4"/>
  <c r="P124" i="4"/>
  <c r="J119" i="4"/>
  <c r="J118" i="4"/>
  <c r="F118" i="4"/>
  <c r="F116" i="4"/>
  <c r="E114" i="4"/>
  <c r="J92" i="4"/>
  <c r="J91" i="4"/>
  <c r="F91" i="4"/>
  <c r="F89" i="4"/>
  <c r="E87" i="4"/>
  <c r="J18" i="4"/>
  <c r="E18" i="4"/>
  <c r="F92" i="4"/>
  <c r="J17" i="4"/>
  <c r="J12" i="4"/>
  <c r="J116" i="4"/>
  <c r="E7" i="4"/>
  <c r="E85" i="4"/>
  <c r="J39" i="3"/>
  <c r="J38" i="3"/>
  <c r="AY97" i="1"/>
  <c r="J37" i="3"/>
  <c r="AX97" i="1"/>
  <c r="BI470" i="3"/>
  <c r="BH470" i="3"/>
  <c r="BG470" i="3"/>
  <c r="BF470" i="3"/>
  <c r="T470" i="3"/>
  <c r="T469" i="3"/>
  <c r="R470" i="3"/>
  <c r="R469" i="3"/>
  <c r="P470" i="3"/>
  <c r="P469" i="3"/>
  <c r="BI438" i="3"/>
  <c r="BH438" i="3"/>
  <c r="BG438" i="3"/>
  <c r="BF438" i="3"/>
  <c r="T438" i="3"/>
  <c r="T437" i="3"/>
  <c r="R438" i="3"/>
  <c r="R437" i="3"/>
  <c r="P438" i="3"/>
  <c r="P437" i="3"/>
  <c r="BI432" i="3"/>
  <c r="BH432" i="3"/>
  <c r="BG432" i="3"/>
  <c r="BF432" i="3"/>
  <c r="T432" i="3"/>
  <c r="R432" i="3"/>
  <c r="P432" i="3"/>
  <c r="BI427" i="3"/>
  <c r="BH427" i="3"/>
  <c r="BG427" i="3"/>
  <c r="BF427" i="3"/>
  <c r="T427" i="3"/>
  <c r="R427" i="3"/>
  <c r="P427" i="3"/>
  <c r="BI423" i="3"/>
  <c r="BH423" i="3"/>
  <c r="BG423" i="3"/>
  <c r="BF423" i="3"/>
  <c r="T423" i="3"/>
  <c r="R423" i="3"/>
  <c r="P423" i="3"/>
  <c r="BI416" i="3"/>
  <c r="BH416" i="3"/>
  <c r="BG416" i="3"/>
  <c r="BF416" i="3"/>
  <c r="T416" i="3"/>
  <c r="R416" i="3"/>
  <c r="P416" i="3"/>
  <c r="BI415" i="3"/>
  <c r="BH415" i="3"/>
  <c r="BG415" i="3"/>
  <c r="BF415" i="3"/>
  <c r="T415" i="3"/>
  <c r="R415" i="3"/>
  <c r="P415" i="3"/>
  <c r="BI381" i="3"/>
  <c r="BH381" i="3"/>
  <c r="BG381" i="3"/>
  <c r="BF381" i="3"/>
  <c r="T381" i="3"/>
  <c r="R381" i="3"/>
  <c r="P381" i="3"/>
  <c r="BI374" i="3"/>
  <c r="BH374" i="3"/>
  <c r="BG374" i="3"/>
  <c r="BF374" i="3"/>
  <c r="T374" i="3"/>
  <c r="R374" i="3"/>
  <c r="P374" i="3"/>
  <c r="BI373" i="3"/>
  <c r="BH373" i="3"/>
  <c r="BG373" i="3"/>
  <c r="BF373" i="3"/>
  <c r="T373" i="3"/>
  <c r="R373" i="3"/>
  <c r="P373" i="3"/>
  <c r="BI368" i="3"/>
  <c r="BH368" i="3"/>
  <c r="BG368" i="3"/>
  <c r="BF368" i="3"/>
  <c r="T368" i="3"/>
  <c r="R368" i="3"/>
  <c r="P368" i="3"/>
  <c r="BI361" i="3"/>
  <c r="BH361" i="3"/>
  <c r="BG361" i="3"/>
  <c r="BF361" i="3"/>
  <c r="T361" i="3"/>
  <c r="T360" i="3"/>
  <c r="R361" i="3"/>
  <c r="R360" i="3"/>
  <c r="P361" i="3"/>
  <c r="P360" i="3"/>
  <c r="BI359" i="3"/>
  <c r="BH359" i="3"/>
  <c r="BG359" i="3"/>
  <c r="BF359" i="3"/>
  <c r="T359" i="3"/>
  <c r="R359" i="3"/>
  <c r="P359" i="3"/>
  <c r="BI353" i="3"/>
  <c r="BH353" i="3"/>
  <c r="BG353" i="3"/>
  <c r="BF353" i="3"/>
  <c r="T353" i="3"/>
  <c r="R353" i="3"/>
  <c r="P353" i="3"/>
  <c r="BI348" i="3"/>
  <c r="BH348" i="3"/>
  <c r="BG348" i="3"/>
  <c r="BF348" i="3"/>
  <c r="T348" i="3"/>
  <c r="R348" i="3"/>
  <c r="P348" i="3"/>
  <c r="BI347" i="3"/>
  <c r="BH347" i="3"/>
  <c r="BG347" i="3"/>
  <c r="BF347" i="3"/>
  <c r="T347" i="3"/>
  <c r="R347" i="3"/>
  <c r="P347" i="3"/>
  <c r="BI346" i="3"/>
  <c r="BH346" i="3"/>
  <c r="BG346" i="3"/>
  <c r="BF346" i="3"/>
  <c r="T346" i="3"/>
  <c r="R346" i="3"/>
  <c r="P346" i="3"/>
  <c r="BI345" i="3"/>
  <c r="BH345" i="3"/>
  <c r="BG345" i="3"/>
  <c r="BF345" i="3"/>
  <c r="T345" i="3"/>
  <c r="R345" i="3"/>
  <c r="P345" i="3"/>
  <c r="BI343" i="3"/>
  <c r="BH343" i="3"/>
  <c r="BG343" i="3"/>
  <c r="BF343" i="3"/>
  <c r="T343" i="3"/>
  <c r="R343" i="3"/>
  <c r="P343" i="3"/>
  <c r="BI342" i="3"/>
  <c r="BH342" i="3"/>
  <c r="BG342" i="3"/>
  <c r="BF342" i="3"/>
  <c r="T342" i="3"/>
  <c r="R342" i="3"/>
  <c r="P342" i="3"/>
  <c r="BI341" i="3"/>
  <c r="BH341" i="3"/>
  <c r="BG341" i="3"/>
  <c r="BF341" i="3"/>
  <c r="T341" i="3"/>
  <c r="R341" i="3"/>
  <c r="P341" i="3"/>
  <c r="BI335" i="3"/>
  <c r="BH335" i="3"/>
  <c r="BG335" i="3"/>
  <c r="BF335" i="3"/>
  <c r="T335" i="3"/>
  <c r="R335" i="3"/>
  <c r="P335" i="3"/>
  <c r="BI331" i="3"/>
  <c r="BH331" i="3"/>
  <c r="BG331" i="3"/>
  <c r="BF331" i="3"/>
  <c r="T331" i="3"/>
  <c r="R331" i="3"/>
  <c r="P331" i="3"/>
  <c r="BI326" i="3"/>
  <c r="BH326" i="3"/>
  <c r="BG326" i="3"/>
  <c r="BF326" i="3"/>
  <c r="T326" i="3"/>
  <c r="R326" i="3"/>
  <c r="P326" i="3"/>
  <c r="BI319" i="3"/>
  <c r="BH319" i="3"/>
  <c r="BG319" i="3"/>
  <c r="BF319" i="3"/>
  <c r="T319" i="3"/>
  <c r="R319" i="3"/>
  <c r="P319" i="3"/>
  <c r="BI314" i="3"/>
  <c r="BH314" i="3"/>
  <c r="BG314" i="3"/>
  <c r="BF314" i="3"/>
  <c r="T314" i="3"/>
  <c r="R314" i="3"/>
  <c r="P314" i="3"/>
  <c r="BI309" i="3"/>
  <c r="BH309" i="3"/>
  <c r="BG309" i="3"/>
  <c r="BF309" i="3"/>
  <c r="T309" i="3"/>
  <c r="R309" i="3"/>
  <c r="P309" i="3"/>
  <c r="BI304" i="3"/>
  <c r="BH304" i="3"/>
  <c r="BG304" i="3"/>
  <c r="BF304" i="3"/>
  <c r="T304" i="3"/>
  <c r="R304" i="3"/>
  <c r="P304" i="3"/>
  <c r="BI300" i="3"/>
  <c r="BH300" i="3"/>
  <c r="BG300" i="3"/>
  <c r="BF300" i="3"/>
  <c r="T300" i="3"/>
  <c r="R300" i="3"/>
  <c r="P300" i="3"/>
  <c r="BI296" i="3"/>
  <c r="BH296" i="3"/>
  <c r="BG296" i="3"/>
  <c r="BF296" i="3"/>
  <c r="T296" i="3"/>
  <c r="R296" i="3"/>
  <c r="P296" i="3"/>
  <c r="BI291" i="3"/>
  <c r="BH291" i="3"/>
  <c r="BG291" i="3"/>
  <c r="BF291" i="3"/>
  <c r="T291" i="3"/>
  <c r="R291" i="3"/>
  <c r="P291" i="3"/>
  <c r="BI285" i="3"/>
  <c r="BH285" i="3"/>
  <c r="BG285" i="3"/>
  <c r="BF285" i="3"/>
  <c r="T285" i="3"/>
  <c r="R285" i="3"/>
  <c r="P285" i="3"/>
  <c r="BI280" i="3"/>
  <c r="BH280" i="3"/>
  <c r="BG280" i="3"/>
  <c r="BF280" i="3"/>
  <c r="T280" i="3"/>
  <c r="R280" i="3"/>
  <c r="P280" i="3"/>
  <c r="BI274" i="3"/>
  <c r="BH274" i="3"/>
  <c r="BG274" i="3"/>
  <c r="BF274" i="3"/>
  <c r="T274" i="3"/>
  <c r="R274" i="3"/>
  <c r="P274" i="3"/>
  <c r="BI242" i="3"/>
  <c r="BH242" i="3"/>
  <c r="BG242" i="3"/>
  <c r="BF242" i="3"/>
  <c r="T242" i="3"/>
  <c r="R242" i="3"/>
  <c r="P242" i="3"/>
  <c r="BI228" i="3"/>
  <c r="BH228" i="3"/>
  <c r="BG228" i="3"/>
  <c r="BF228" i="3"/>
  <c r="T228" i="3"/>
  <c r="R228" i="3"/>
  <c r="P228" i="3"/>
  <c r="BI216" i="3"/>
  <c r="BH216" i="3"/>
  <c r="BG216" i="3"/>
  <c r="BF216" i="3"/>
  <c r="T216" i="3"/>
  <c r="R216" i="3"/>
  <c r="P216" i="3"/>
  <c r="BI200" i="3"/>
  <c r="BH200" i="3"/>
  <c r="BG200" i="3"/>
  <c r="BF200" i="3"/>
  <c r="T200" i="3"/>
  <c r="R200" i="3"/>
  <c r="P200" i="3"/>
  <c r="BI195" i="3"/>
  <c r="BH195" i="3"/>
  <c r="BG195" i="3"/>
  <c r="BF195" i="3"/>
  <c r="T195" i="3"/>
  <c r="R195" i="3"/>
  <c r="P195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70" i="3"/>
  <c r="BH170" i="3"/>
  <c r="BG170" i="3"/>
  <c r="BF170" i="3"/>
  <c r="T170" i="3"/>
  <c r="R170" i="3"/>
  <c r="P170" i="3"/>
  <c r="BI142" i="3"/>
  <c r="BH142" i="3"/>
  <c r="BG142" i="3"/>
  <c r="BF142" i="3"/>
  <c r="T142" i="3"/>
  <c r="R142" i="3"/>
  <c r="P142" i="3"/>
  <c r="BI134" i="3"/>
  <c r="BH134" i="3"/>
  <c r="BG134" i="3"/>
  <c r="BF134" i="3"/>
  <c r="T134" i="3"/>
  <c r="R134" i="3"/>
  <c r="P134" i="3"/>
  <c r="F125" i="3"/>
  <c r="E123" i="3"/>
  <c r="F91" i="3"/>
  <c r="E89" i="3"/>
  <c r="J26" i="3"/>
  <c r="E26" i="3"/>
  <c r="J94" i="3"/>
  <c r="J25" i="3"/>
  <c r="J23" i="3"/>
  <c r="E23" i="3"/>
  <c r="J127" i="3"/>
  <c r="J22" i="3"/>
  <c r="J20" i="3"/>
  <c r="E20" i="3"/>
  <c r="F94" i="3"/>
  <c r="J19" i="3"/>
  <c r="J17" i="3"/>
  <c r="E17" i="3"/>
  <c r="F93" i="3"/>
  <c r="J16" i="3"/>
  <c r="J14" i="3"/>
  <c r="J125" i="3"/>
  <c r="E7" i="3"/>
  <c r="E119" i="3"/>
  <c r="J39" i="2"/>
  <c r="J38" i="2"/>
  <c r="AY96" i="1" s="1"/>
  <c r="J37" i="2"/>
  <c r="AX96" i="1"/>
  <c r="BI1095" i="2"/>
  <c r="BH1095" i="2"/>
  <c r="BG1095" i="2"/>
  <c r="BF1095" i="2"/>
  <c r="T1095" i="2"/>
  <c r="R1095" i="2"/>
  <c r="P1095" i="2"/>
  <c r="BI1088" i="2"/>
  <c r="BH1088" i="2"/>
  <c r="BG1088" i="2"/>
  <c r="BF1088" i="2"/>
  <c r="T1088" i="2"/>
  <c r="R1088" i="2"/>
  <c r="P1088" i="2"/>
  <c r="BI1081" i="2"/>
  <c r="BH1081" i="2"/>
  <c r="BG1081" i="2"/>
  <c r="BF1081" i="2"/>
  <c r="T1081" i="2"/>
  <c r="R1081" i="2"/>
  <c r="P1081" i="2"/>
  <c r="BI1079" i="2"/>
  <c r="BH1079" i="2"/>
  <c r="BG1079" i="2"/>
  <c r="BF1079" i="2"/>
  <c r="T1079" i="2"/>
  <c r="R1079" i="2"/>
  <c r="P1079" i="2"/>
  <c r="BI1078" i="2"/>
  <c r="BH1078" i="2"/>
  <c r="BG1078" i="2"/>
  <c r="BF1078" i="2"/>
  <c r="T1078" i="2"/>
  <c r="R1078" i="2"/>
  <c r="P1078" i="2"/>
  <c r="BI1063" i="2"/>
  <c r="BH1063" i="2"/>
  <c r="BG1063" i="2"/>
  <c r="BF1063" i="2"/>
  <c r="T1063" i="2"/>
  <c r="R1063" i="2"/>
  <c r="P1063" i="2"/>
  <c r="BI1062" i="2"/>
  <c r="BH1062" i="2"/>
  <c r="BG1062" i="2"/>
  <c r="BF1062" i="2"/>
  <c r="T1062" i="2"/>
  <c r="R1062" i="2"/>
  <c r="P1062" i="2"/>
  <c r="BI1005" i="2"/>
  <c r="BH1005" i="2"/>
  <c r="BG1005" i="2"/>
  <c r="BF1005" i="2"/>
  <c r="T1005" i="2"/>
  <c r="R1005" i="2"/>
  <c r="P1005" i="2"/>
  <c r="BI1001" i="2"/>
  <c r="BH1001" i="2"/>
  <c r="BG1001" i="2"/>
  <c r="BF1001" i="2"/>
  <c r="T1001" i="2"/>
  <c r="R1001" i="2"/>
  <c r="P1001" i="2"/>
  <c r="BI971" i="2"/>
  <c r="BH971" i="2"/>
  <c r="BG971" i="2"/>
  <c r="BF971" i="2"/>
  <c r="T971" i="2"/>
  <c r="R971" i="2"/>
  <c r="P971" i="2"/>
  <c r="BI969" i="2"/>
  <c r="BH969" i="2"/>
  <c r="BG969" i="2"/>
  <c r="BF969" i="2"/>
  <c r="T969" i="2"/>
  <c r="R969" i="2"/>
  <c r="P969" i="2"/>
  <c r="BI965" i="2"/>
  <c r="BH965" i="2"/>
  <c r="BG965" i="2"/>
  <c r="BF965" i="2"/>
  <c r="T965" i="2"/>
  <c r="R965" i="2"/>
  <c r="P965" i="2"/>
  <c r="BI961" i="2"/>
  <c r="BH961" i="2"/>
  <c r="BG961" i="2"/>
  <c r="BF961" i="2"/>
  <c r="T961" i="2"/>
  <c r="R961" i="2"/>
  <c r="P961" i="2"/>
  <c r="BI935" i="2"/>
  <c r="BH935" i="2"/>
  <c r="BG935" i="2"/>
  <c r="BF935" i="2"/>
  <c r="T935" i="2"/>
  <c r="R935" i="2"/>
  <c r="P935" i="2"/>
  <c r="BI928" i="2"/>
  <c r="BH928" i="2"/>
  <c r="BG928" i="2"/>
  <c r="BF928" i="2"/>
  <c r="T928" i="2"/>
  <c r="R928" i="2"/>
  <c r="P928" i="2"/>
  <c r="BI915" i="2"/>
  <c r="BH915" i="2"/>
  <c r="BG915" i="2"/>
  <c r="BF915" i="2"/>
  <c r="T915" i="2"/>
  <c r="R915" i="2"/>
  <c r="P915" i="2"/>
  <c r="BI913" i="2"/>
  <c r="BH913" i="2"/>
  <c r="BG913" i="2"/>
  <c r="BF913" i="2"/>
  <c r="T913" i="2"/>
  <c r="R913" i="2"/>
  <c r="P913" i="2"/>
  <c r="BI887" i="2"/>
  <c r="BH887" i="2"/>
  <c r="BG887" i="2"/>
  <c r="BF887" i="2"/>
  <c r="T887" i="2"/>
  <c r="R887" i="2"/>
  <c r="P887" i="2"/>
  <c r="BI861" i="2"/>
  <c r="BH861" i="2"/>
  <c r="BG861" i="2"/>
  <c r="BF861" i="2"/>
  <c r="T861" i="2"/>
  <c r="R861" i="2"/>
  <c r="P861" i="2"/>
  <c r="BI849" i="2"/>
  <c r="BH849" i="2"/>
  <c r="BG849" i="2"/>
  <c r="BF849" i="2"/>
  <c r="T849" i="2"/>
  <c r="R849" i="2"/>
  <c r="P849" i="2"/>
  <c r="BI837" i="2"/>
  <c r="BH837" i="2"/>
  <c r="BG837" i="2"/>
  <c r="BF837" i="2"/>
  <c r="T837" i="2"/>
  <c r="R837" i="2"/>
  <c r="P837" i="2"/>
  <c r="BI823" i="2"/>
  <c r="BH823" i="2"/>
  <c r="BG823" i="2"/>
  <c r="BF823" i="2"/>
  <c r="T823" i="2"/>
  <c r="R823" i="2"/>
  <c r="P823" i="2"/>
  <c r="BI819" i="2"/>
  <c r="BH819" i="2"/>
  <c r="BG819" i="2"/>
  <c r="BF819" i="2"/>
  <c r="T819" i="2"/>
  <c r="R819" i="2"/>
  <c r="P819" i="2"/>
  <c r="BI817" i="2"/>
  <c r="BH817" i="2"/>
  <c r="BG817" i="2"/>
  <c r="BF817" i="2"/>
  <c r="T817" i="2"/>
  <c r="R817" i="2"/>
  <c r="P817" i="2"/>
  <c r="BI813" i="2"/>
  <c r="BH813" i="2"/>
  <c r="BG813" i="2"/>
  <c r="BF813" i="2"/>
  <c r="T813" i="2"/>
  <c r="R813" i="2"/>
  <c r="P813" i="2"/>
  <c r="BI809" i="2"/>
  <c r="BH809" i="2"/>
  <c r="BG809" i="2"/>
  <c r="BF809" i="2"/>
  <c r="T809" i="2"/>
  <c r="R809" i="2"/>
  <c r="P809" i="2"/>
  <c r="BI789" i="2"/>
  <c r="BH789" i="2"/>
  <c r="BG789" i="2"/>
  <c r="BF789" i="2"/>
  <c r="T789" i="2"/>
  <c r="R789" i="2"/>
  <c r="P789" i="2"/>
  <c r="BI784" i="2"/>
  <c r="BH784" i="2"/>
  <c r="BG784" i="2"/>
  <c r="BF784" i="2"/>
  <c r="T784" i="2"/>
  <c r="R784" i="2"/>
  <c r="P784" i="2"/>
  <c r="BI780" i="2"/>
  <c r="BH780" i="2"/>
  <c r="BG780" i="2"/>
  <c r="BF780" i="2"/>
  <c r="T780" i="2"/>
  <c r="R780" i="2"/>
  <c r="P780" i="2"/>
  <c r="BI776" i="2"/>
  <c r="BH776" i="2"/>
  <c r="BG776" i="2"/>
  <c r="BF776" i="2"/>
  <c r="T776" i="2"/>
  <c r="R776" i="2"/>
  <c r="P776" i="2"/>
  <c r="BI752" i="2"/>
  <c r="BH752" i="2"/>
  <c r="BG752" i="2"/>
  <c r="BF752" i="2"/>
  <c r="T752" i="2"/>
  <c r="R752" i="2"/>
  <c r="P752" i="2"/>
  <c r="BI747" i="2"/>
  <c r="BH747" i="2"/>
  <c r="BG747" i="2"/>
  <c r="BF747" i="2"/>
  <c r="T747" i="2"/>
  <c r="R747" i="2"/>
  <c r="P747" i="2"/>
  <c r="BI706" i="2"/>
  <c r="BH706" i="2"/>
  <c r="BG706" i="2"/>
  <c r="BF706" i="2"/>
  <c r="T706" i="2"/>
  <c r="R706" i="2"/>
  <c r="P706" i="2"/>
  <c r="BI705" i="2"/>
  <c r="BH705" i="2"/>
  <c r="BG705" i="2"/>
  <c r="BF705" i="2"/>
  <c r="T705" i="2"/>
  <c r="R705" i="2"/>
  <c r="P705" i="2"/>
  <c r="BI704" i="2"/>
  <c r="BH704" i="2"/>
  <c r="BG704" i="2"/>
  <c r="BF704" i="2"/>
  <c r="T704" i="2"/>
  <c r="R704" i="2"/>
  <c r="P704" i="2"/>
  <c r="BI703" i="2"/>
  <c r="BH703" i="2"/>
  <c r="BG703" i="2"/>
  <c r="BF703" i="2"/>
  <c r="T703" i="2"/>
  <c r="R703" i="2"/>
  <c r="P703" i="2"/>
  <c r="BI701" i="2"/>
  <c r="BH701" i="2"/>
  <c r="BG701" i="2"/>
  <c r="BF701" i="2"/>
  <c r="T701" i="2"/>
  <c r="R701" i="2"/>
  <c r="P701" i="2"/>
  <c r="BI700" i="2"/>
  <c r="BH700" i="2"/>
  <c r="BG700" i="2"/>
  <c r="BF700" i="2"/>
  <c r="T700" i="2"/>
  <c r="R700" i="2"/>
  <c r="P700" i="2"/>
  <c r="BI699" i="2"/>
  <c r="BH699" i="2"/>
  <c r="BG699" i="2"/>
  <c r="BF699" i="2"/>
  <c r="T699" i="2"/>
  <c r="R699" i="2"/>
  <c r="P699" i="2"/>
  <c r="BI698" i="2"/>
  <c r="BH698" i="2"/>
  <c r="BG698" i="2"/>
  <c r="BF698" i="2"/>
  <c r="T698" i="2"/>
  <c r="R698" i="2"/>
  <c r="P698" i="2"/>
  <c r="BI697" i="2"/>
  <c r="BH697" i="2"/>
  <c r="BG697" i="2"/>
  <c r="BF697" i="2"/>
  <c r="T697" i="2"/>
  <c r="R697" i="2"/>
  <c r="P697" i="2"/>
  <c r="BI695" i="2"/>
  <c r="BH695" i="2"/>
  <c r="BG695" i="2"/>
  <c r="BF695" i="2"/>
  <c r="T695" i="2"/>
  <c r="R695" i="2"/>
  <c r="P695" i="2"/>
  <c r="BI694" i="2"/>
  <c r="BH694" i="2"/>
  <c r="BG694" i="2"/>
  <c r="BF694" i="2"/>
  <c r="T694" i="2"/>
  <c r="R694" i="2"/>
  <c r="P694" i="2"/>
  <c r="BI693" i="2"/>
  <c r="BH693" i="2"/>
  <c r="BG693" i="2"/>
  <c r="BF693" i="2"/>
  <c r="T693" i="2"/>
  <c r="R693" i="2"/>
  <c r="P693" i="2"/>
  <c r="BI692" i="2"/>
  <c r="BH692" i="2"/>
  <c r="BG692" i="2"/>
  <c r="BF692" i="2"/>
  <c r="T692" i="2"/>
  <c r="R692" i="2"/>
  <c r="P692" i="2"/>
  <c r="BI691" i="2"/>
  <c r="BH691" i="2"/>
  <c r="BG691" i="2"/>
  <c r="BF691" i="2"/>
  <c r="T691" i="2"/>
  <c r="R691" i="2"/>
  <c r="P691" i="2"/>
  <c r="BI690" i="2"/>
  <c r="BH690" i="2"/>
  <c r="BG690" i="2"/>
  <c r="BF690" i="2"/>
  <c r="T690" i="2"/>
  <c r="R690" i="2"/>
  <c r="P690" i="2"/>
  <c r="BI689" i="2"/>
  <c r="BH689" i="2"/>
  <c r="BG689" i="2"/>
  <c r="BF689" i="2"/>
  <c r="T689" i="2"/>
  <c r="R689" i="2"/>
  <c r="P689" i="2"/>
  <c r="BI688" i="2"/>
  <c r="BH688" i="2"/>
  <c r="BG688" i="2"/>
  <c r="BF688" i="2"/>
  <c r="T688" i="2"/>
  <c r="R688" i="2"/>
  <c r="P688" i="2"/>
  <c r="BI687" i="2"/>
  <c r="BH687" i="2"/>
  <c r="BG687" i="2"/>
  <c r="BF687" i="2"/>
  <c r="T687" i="2"/>
  <c r="R687" i="2"/>
  <c r="P687" i="2"/>
  <c r="BI686" i="2"/>
  <c r="BH686" i="2"/>
  <c r="BG686" i="2"/>
  <c r="BF686" i="2"/>
  <c r="T686" i="2"/>
  <c r="R686" i="2"/>
  <c r="P686" i="2"/>
  <c r="BI685" i="2"/>
  <c r="BH685" i="2"/>
  <c r="BG685" i="2"/>
  <c r="BF685" i="2"/>
  <c r="T685" i="2"/>
  <c r="R685" i="2"/>
  <c r="P685" i="2"/>
  <c r="BI684" i="2"/>
  <c r="BH684" i="2"/>
  <c r="BG684" i="2"/>
  <c r="BF684" i="2"/>
  <c r="T684" i="2"/>
  <c r="R684" i="2"/>
  <c r="P684" i="2"/>
  <c r="BI683" i="2"/>
  <c r="BH683" i="2"/>
  <c r="BG683" i="2"/>
  <c r="BF683" i="2"/>
  <c r="T683" i="2"/>
  <c r="R683" i="2"/>
  <c r="P683" i="2"/>
  <c r="BI682" i="2"/>
  <c r="BH682" i="2"/>
  <c r="BG682" i="2"/>
  <c r="BF682" i="2"/>
  <c r="T682" i="2"/>
  <c r="R682" i="2"/>
  <c r="P682" i="2"/>
  <c r="BI681" i="2"/>
  <c r="BH681" i="2"/>
  <c r="BG681" i="2"/>
  <c r="BF681" i="2"/>
  <c r="T681" i="2"/>
  <c r="R681" i="2"/>
  <c r="P681" i="2"/>
  <c r="BI680" i="2"/>
  <c r="BH680" i="2"/>
  <c r="BG680" i="2"/>
  <c r="BF680" i="2"/>
  <c r="T680" i="2"/>
  <c r="R680" i="2"/>
  <c r="P680" i="2"/>
  <c r="BI679" i="2"/>
  <c r="BH679" i="2"/>
  <c r="BG679" i="2"/>
  <c r="BF679" i="2"/>
  <c r="T679" i="2"/>
  <c r="R679" i="2"/>
  <c r="P679" i="2"/>
  <c r="BI678" i="2"/>
  <c r="BH678" i="2"/>
  <c r="BG678" i="2"/>
  <c r="BF678" i="2"/>
  <c r="T678" i="2"/>
  <c r="R678" i="2"/>
  <c r="P678" i="2"/>
  <c r="BI677" i="2"/>
  <c r="BH677" i="2"/>
  <c r="BG677" i="2"/>
  <c r="BF677" i="2"/>
  <c r="T677" i="2"/>
  <c r="R677" i="2"/>
  <c r="P677" i="2"/>
  <c r="BI676" i="2"/>
  <c r="BH676" i="2"/>
  <c r="BG676" i="2"/>
  <c r="BF676" i="2"/>
  <c r="T676" i="2"/>
  <c r="R676" i="2"/>
  <c r="P676" i="2"/>
  <c r="BI675" i="2"/>
  <c r="BH675" i="2"/>
  <c r="BG675" i="2"/>
  <c r="BF675" i="2"/>
  <c r="T675" i="2"/>
  <c r="R675" i="2"/>
  <c r="P675" i="2"/>
  <c r="BI674" i="2"/>
  <c r="BH674" i="2"/>
  <c r="BG674" i="2"/>
  <c r="BF674" i="2"/>
  <c r="T674" i="2"/>
  <c r="R674" i="2"/>
  <c r="P674" i="2"/>
  <c r="BI673" i="2"/>
  <c r="BH673" i="2"/>
  <c r="BG673" i="2"/>
  <c r="BF673" i="2"/>
  <c r="T673" i="2"/>
  <c r="R673" i="2"/>
  <c r="P673" i="2"/>
  <c r="BI672" i="2"/>
  <c r="BH672" i="2"/>
  <c r="BG672" i="2"/>
  <c r="BF672" i="2"/>
  <c r="T672" i="2"/>
  <c r="R672" i="2"/>
  <c r="P672" i="2"/>
  <c r="BI671" i="2"/>
  <c r="BH671" i="2"/>
  <c r="BG671" i="2"/>
  <c r="BF671" i="2"/>
  <c r="T671" i="2"/>
  <c r="R671" i="2"/>
  <c r="P671" i="2"/>
  <c r="BI670" i="2"/>
  <c r="BH670" i="2"/>
  <c r="BG670" i="2"/>
  <c r="BF670" i="2"/>
  <c r="T670" i="2"/>
  <c r="R670" i="2"/>
  <c r="P670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7" i="2"/>
  <c r="BH667" i="2"/>
  <c r="BG667" i="2"/>
  <c r="BF667" i="2"/>
  <c r="T667" i="2"/>
  <c r="R667" i="2"/>
  <c r="P667" i="2"/>
  <c r="BI666" i="2"/>
  <c r="BH666" i="2"/>
  <c r="BG666" i="2"/>
  <c r="BF666" i="2"/>
  <c r="T666" i="2"/>
  <c r="R666" i="2"/>
  <c r="P666" i="2"/>
  <c r="BI665" i="2"/>
  <c r="BH665" i="2"/>
  <c r="BG665" i="2"/>
  <c r="BF665" i="2"/>
  <c r="T665" i="2"/>
  <c r="R665" i="2"/>
  <c r="P665" i="2"/>
  <c r="BI664" i="2"/>
  <c r="BH664" i="2"/>
  <c r="BG664" i="2"/>
  <c r="BF664" i="2"/>
  <c r="T664" i="2"/>
  <c r="R664" i="2"/>
  <c r="P664" i="2"/>
  <c r="BI663" i="2"/>
  <c r="BH663" i="2"/>
  <c r="BG663" i="2"/>
  <c r="BF663" i="2"/>
  <c r="T663" i="2"/>
  <c r="R663" i="2"/>
  <c r="P663" i="2"/>
  <c r="BI661" i="2"/>
  <c r="BH661" i="2"/>
  <c r="BG661" i="2"/>
  <c r="BF661" i="2"/>
  <c r="T661" i="2"/>
  <c r="R661" i="2"/>
  <c r="P661" i="2"/>
  <c r="BI660" i="2"/>
  <c r="BH660" i="2"/>
  <c r="BG660" i="2"/>
  <c r="BF660" i="2"/>
  <c r="T660" i="2"/>
  <c r="R660" i="2"/>
  <c r="P660" i="2"/>
  <c r="BI659" i="2"/>
  <c r="BH659" i="2"/>
  <c r="BG659" i="2"/>
  <c r="BF659" i="2"/>
  <c r="T659" i="2"/>
  <c r="R659" i="2"/>
  <c r="P659" i="2"/>
  <c r="BI658" i="2"/>
  <c r="BH658" i="2"/>
  <c r="BG658" i="2"/>
  <c r="BF658" i="2"/>
  <c r="T658" i="2"/>
  <c r="R658" i="2"/>
  <c r="P658" i="2"/>
  <c r="BI657" i="2"/>
  <c r="BH657" i="2"/>
  <c r="BG657" i="2"/>
  <c r="BF657" i="2"/>
  <c r="T657" i="2"/>
  <c r="R657" i="2"/>
  <c r="P657" i="2"/>
  <c r="BI656" i="2"/>
  <c r="BH656" i="2"/>
  <c r="BG656" i="2"/>
  <c r="BF656" i="2"/>
  <c r="T656" i="2"/>
  <c r="R656" i="2"/>
  <c r="P656" i="2"/>
  <c r="BI655" i="2"/>
  <c r="BH655" i="2"/>
  <c r="BG655" i="2"/>
  <c r="BF655" i="2"/>
  <c r="T655" i="2"/>
  <c r="R655" i="2"/>
  <c r="P655" i="2"/>
  <c r="BI654" i="2"/>
  <c r="BH654" i="2"/>
  <c r="BG654" i="2"/>
  <c r="BF654" i="2"/>
  <c r="T654" i="2"/>
  <c r="R654" i="2"/>
  <c r="P654" i="2"/>
  <c r="BI653" i="2"/>
  <c r="BH653" i="2"/>
  <c r="BG653" i="2"/>
  <c r="BF653" i="2"/>
  <c r="T653" i="2"/>
  <c r="R653" i="2"/>
  <c r="P653" i="2"/>
  <c r="BI652" i="2"/>
  <c r="BH652" i="2"/>
  <c r="BG652" i="2"/>
  <c r="BF652" i="2"/>
  <c r="T652" i="2"/>
  <c r="R652" i="2"/>
  <c r="P652" i="2"/>
  <c r="BI651" i="2"/>
  <c r="BH651" i="2"/>
  <c r="BG651" i="2"/>
  <c r="BF651" i="2"/>
  <c r="T651" i="2"/>
  <c r="R651" i="2"/>
  <c r="P651" i="2"/>
  <c r="BI650" i="2"/>
  <c r="BH650" i="2"/>
  <c r="BG650" i="2"/>
  <c r="BF650" i="2"/>
  <c r="T650" i="2"/>
  <c r="R650" i="2"/>
  <c r="P650" i="2"/>
  <c r="BI649" i="2"/>
  <c r="BH649" i="2"/>
  <c r="BG649" i="2"/>
  <c r="BF649" i="2"/>
  <c r="T649" i="2"/>
  <c r="R649" i="2"/>
  <c r="P649" i="2"/>
  <c r="BI648" i="2"/>
  <c r="BH648" i="2"/>
  <c r="BG648" i="2"/>
  <c r="BF648" i="2"/>
  <c r="T648" i="2"/>
  <c r="R648" i="2"/>
  <c r="P648" i="2"/>
  <c r="BI647" i="2"/>
  <c r="BH647" i="2"/>
  <c r="BG647" i="2"/>
  <c r="BF647" i="2"/>
  <c r="T647" i="2"/>
  <c r="R647" i="2"/>
  <c r="P647" i="2"/>
  <c r="BI646" i="2"/>
  <c r="BH646" i="2"/>
  <c r="BG646" i="2"/>
  <c r="BF646" i="2"/>
  <c r="T646" i="2"/>
  <c r="R646" i="2"/>
  <c r="P646" i="2"/>
  <c r="BI645" i="2"/>
  <c r="BH645" i="2"/>
  <c r="BG645" i="2"/>
  <c r="BF645" i="2"/>
  <c r="T645" i="2"/>
  <c r="R645" i="2"/>
  <c r="P645" i="2"/>
  <c r="BI644" i="2"/>
  <c r="BH644" i="2"/>
  <c r="BG644" i="2"/>
  <c r="BF644" i="2"/>
  <c r="T644" i="2"/>
  <c r="R644" i="2"/>
  <c r="P644" i="2"/>
  <c r="BI643" i="2"/>
  <c r="BH643" i="2"/>
  <c r="BG643" i="2"/>
  <c r="BF643" i="2"/>
  <c r="T643" i="2"/>
  <c r="R643" i="2"/>
  <c r="P643" i="2"/>
  <c r="BI642" i="2"/>
  <c r="BH642" i="2"/>
  <c r="BG642" i="2"/>
  <c r="BF642" i="2"/>
  <c r="T642" i="2"/>
  <c r="R642" i="2"/>
  <c r="P642" i="2"/>
  <c r="BI641" i="2"/>
  <c r="BH641" i="2"/>
  <c r="BG641" i="2"/>
  <c r="BF641" i="2"/>
  <c r="T641" i="2"/>
  <c r="R641" i="2"/>
  <c r="P641" i="2"/>
  <c r="BI640" i="2"/>
  <c r="BH640" i="2"/>
  <c r="BG640" i="2"/>
  <c r="BF640" i="2"/>
  <c r="T640" i="2"/>
  <c r="R640" i="2"/>
  <c r="P640" i="2"/>
  <c r="BI639" i="2"/>
  <c r="BH639" i="2"/>
  <c r="BG639" i="2"/>
  <c r="BF639" i="2"/>
  <c r="T639" i="2"/>
  <c r="R639" i="2"/>
  <c r="P639" i="2"/>
  <c r="BI638" i="2"/>
  <c r="BH638" i="2"/>
  <c r="BG638" i="2"/>
  <c r="BF638" i="2"/>
  <c r="T638" i="2"/>
  <c r="R638" i="2"/>
  <c r="P638" i="2"/>
  <c r="BI637" i="2"/>
  <c r="BH637" i="2"/>
  <c r="BG637" i="2"/>
  <c r="BF637" i="2"/>
  <c r="T637" i="2"/>
  <c r="R637" i="2"/>
  <c r="P637" i="2"/>
  <c r="BI636" i="2"/>
  <c r="BH636" i="2"/>
  <c r="BG636" i="2"/>
  <c r="BF636" i="2"/>
  <c r="T636" i="2"/>
  <c r="R636" i="2"/>
  <c r="P636" i="2"/>
  <c r="BI635" i="2"/>
  <c r="BH635" i="2"/>
  <c r="BG635" i="2"/>
  <c r="BF635" i="2"/>
  <c r="T635" i="2"/>
  <c r="R635" i="2"/>
  <c r="P635" i="2"/>
  <c r="BI634" i="2"/>
  <c r="BH634" i="2"/>
  <c r="BG634" i="2"/>
  <c r="BF634" i="2"/>
  <c r="T634" i="2"/>
  <c r="R634" i="2"/>
  <c r="P634" i="2"/>
  <c r="BI633" i="2"/>
  <c r="BH633" i="2"/>
  <c r="BG633" i="2"/>
  <c r="BF633" i="2"/>
  <c r="T633" i="2"/>
  <c r="R633" i="2"/>
  <c r="P633" i="2"/>
  <c r="BI632" i="2"/>
  <c r="BH632" i="2"/>
  <c r="BG632" i="2"/>
  <c r="BF632" i="2"/>
  <c r="T632" i="2"/>
  <c r="R632" i="2"/>
  <c r="P632" i="2"/>
  <c r="BI631" i="2"/>
  <c r="BH631" i="2"/>
  <c r="BG631" i="2"/>
  <c r="BF631" i="2"/>
  <c r="T631" i="2"/>
  <c r="R631" i="2"/>
  <c r="P631" i="2"/>
  <c r="BI630" i="2"/>
  <c r="BH630" i="2"/>
  <c r="BG630" i="2"/>
  <c r="BF630" i="2"/>
  <c r="T630" i="2"/>
  <c r="R630" i="2"/>
  <c r="P630" i="2"/>
  <c r="BI629" i="2"/>
  <c r="BH629" i="2"/>
  <c r="BG629" i="2"/>
  <c r="BF629" i="2"/>
  <c r="T629" i="2"/>
  <c r="R629" i="2"/>
  <c r="P629" i="2"/>
  <c r="BI628" i="2"/>
  <c r="BH628" i="2"/>
  <c r="BG628" i="2"/>
  <c r="BF628" i="2"/>
  <c r="T628" i="2"/>
  <c r="R628" i="2"/>
  <c r="P628" i="2"/>
  <c r="BI626" i="2"/>
  <c r="BH626" i="2"/>
  <c r="BG626" i="2"/>
  <c r="BF626" i="2"/>
  <c r="T626" i="2"/>
  <c r="R626" i="2"/>
  <c r="P626" i="2"/>
  <c r="BI625" i="2"/>
  <c r="BH625" i="2"/>
  <c r="BG625" i="2"/>
  <c r="BF625" i="2"/>
  <c r="T625" i="2"/>
  <c r="R625" i="2"/>
  <c r="P625" i="2"/>
  <c r="BI623" i="2"/>
  <c r="BH623" i="2"/>
  <c r="BG623" i="2"/>
  <c r="BF623" i="2"/>
  <c r="T623" i="2"/>
  <c r="R623" i="2"/>
  <c r="P623" i="2"/>
  <c r="BI613" i="2"/>
  <c r="BH613" i="2"/>
  <c r="BG613" i="2"/>
  <c r="BF613" i="2"/>
  <c r="T613" i="2"/>
  <c r="R613" i="2"/>
  <c r="P613" i="2"/>
  <c r="BI551" i="2"/>
  <c r="BH551" i="2"/>
  <c r="BG551" i="2"/>
  <c r="BF551" i="2"/>
  <c r="T551" i="2"/>
  <c r="R551" i="2"/>
  <c r="P551" i="2"/>
  <c r="BI550" i="2"/>
  <c r="BH550" i="2"/>
  <c r="BG550" i="2"/>
  <c r="BF550" i="2"/>
  <c r="T550" i="2"/>
  <c r="R550" i="2"/>
  <c r="P550" i="2"/>
  <c r="BI525" i="2"/>
  <c r="BH525" i="2"/>
  <c r="BG525" i="2"/>
  <c r="BF525" i="2"/>
  <c r="T525" i="2"/>
  <c r="R525" i="2"/>
  <c r="P525" i="2"/>
  <c r="BI521" i="2"/>
  <c r="BH521" i="2"/>
  <c r="BG521" i="2"/>
  <c r="BF521" i="2"/>
  <c r="T521" i="2"/>
  <c r="R521" i="2"/>
  <c r="P521" i="2"/>
  <c r="BI508" i="2"/>
  <c r="BH508" i="2"/>
  <c r="BG508" i="2"/>
  <c r="BF508" i="2"/>
  <c r="T508" i="2"/>
  <c r="R508" i="2"/>
  <c r="P508" i="2"/>
  <c r="BI497" i="2"/>
  <c r="BH497" i="2"/>
  <c r="BG497" i="2"/>
  <c r="BF497" i="2"/>
  <c r="T497" i="2"/>
  <c r="R497" i="2"/>
  <c r="P497" i="2"/>
  <c r="BI480" i="2"/>
  <c r="BH480" i="2"/>
  <c r="BG480" i="2"/>
  <c r="BF480" i="2"/>
  <c r="T480" i="2"/>
  <c r="R480" i="2"/>
  <c r="P480" i="2"/>
  <c r="BI474" i="2"/>
  <c r="BH474" i="2"/>
  <c r="BG474" i="2"/>
  <c r="BF474" i="2"/>
  <c r="T474" i="2"/>
  <c r="R474" i="2"/>
  <c r="P474" i="2"/>
  <c r="BI464" i="2"/>
  <c r="BH464" i="2"/>
  <c r="BG464" i="2"/>
  <c r="BF464" i="2"/>
  <c r="T464" i="2"/>
  <c r="R464" i="2"/>
  <c r="P464" i="2"/>
  <c r="BI444" i="2"/>
  <c r="BH444" i="2"/>
  <c r="BG444" i="2"/>
  <c r="BF444" i="2"/>
  <c r="T444" i="2"/>
  <c r="R444" i="2"/>
  <c r="P444" i="2"/>
  <c r="BI439" i="2"/>
  <c r="BH439" i="2"/>
  <c r="BG439" i="2"/>
  <c r="BF439" i="2"/>
  <c r="T439" i="2"/>
  <c r="R439" i="2"/>
  <c r="P439" i="2"/>
  <c r="BI433" i="2"/>
  <c r="BH433" i="2"/>
  <c r="BG433" i="2"/>
  <c r="BF433" i="2"/>
  <c r="T433" i="2"/>
  <c r="R433" i="2"/>
  <c r="P433" i="2"/>
  <c r="BI410" i="2"/>
  <c r="BH410" i="2"/>
  <c r="BG410" i="2"/>
  <c r="BF410" i="2"/>
  <c r="T410" i="2"/>
  <c r="R410" i="2"/>
  <c r="P410" i="2"/>
  <c r="BI394" i="2"/>
  <c r="BH394" i="2"/>
  <c r="BG394" i="2"/>
  <c r="BF394" i="2"/>
  <c r="T394" i="2"/>
  <c r="R394" i="2"/>
  <c r="P394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57" i="2"/>
  <c r="BH357" i="2"/>
  <c r="BG357" i="2"/>
  <c r="BF357" i="2"/>
  <c r="T357" i="2"/>
  <c r="R357" i="2"/>
  <c r="P357" i="2"/>
  <c r="BI350" i="2"/>
  <c r="BH350" i="2"/>
  <c r="BG350" i="2"/>
  <c r="BF350" i="2"/>
  <c r="T350" i="2"/>
  <c r="R350" i="2"/>
  <c r="P350" i="2"/>
  <c r="BI345" i="2"/>
  <c r="BH345" i="2"/>
  <c r="BG345" i="2"/>
  <c r="BF345" i="2"/>
  <c r="T345" i="2"/>
  <c r="R345" i="2"/>
  <c r="P345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T334" i="2"/>
  <c r="R335" i="2"/>
  <c r="R334" i="2"/>
  <c r="P335" i="2"/>
  <c r="P334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288" i="2"/>
  <c r="BH288" i="2"/>
  <c r="BG288" i="2"/>
  <c r="BF288" i="2"/>
  <c r="T288" i="2"/>
  <c r="R288" i="2"/>
  <c r="P288" i="2"/>
  <c r="BI280" i="2"/>
  <c r="BH280" i="2"/>
  <c r="BG280" i="2"/>
  <c r="BF280" i="2"/>
  <c r="T280" i="2"/>
  <c r="R280" i="2"/>
  <c r="P280" i="2"/>
  <c r="BI274" i="2"/>
  <c r="BH274" i="2"/>
  <c r="BG274" i="2"/>
  <c r="BF274" i="2"/>
  <c r="T274" i="2"/>
  <c r="R274" i="2"/>
  <c r="P274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1" i="2"/>
  <c r="BH251" i="2"/>
  <c r="BG251" i="2"/>
  <c r="BF251" i="2"/>
  <c r="T251" i="2"/>
  <c r="T250" i="2"/>
  <c r="R251" i="2"/>
  <c r="R250" i="2"/>
  <c r="P251" i="2"/>
  <c r="P250" i="2"/>
  <c r="BI247" i="2"/>
  <c r="BH247" i="2"/>
  <c r="BG247" i="2"/>
  <c r="BF247" i="2"/>
  <c r="T247" i="2"/>
  <c r="R247" i="2"/>
  <c r="P247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05" i="2"/>
  <c r="BH205" i="2"/>
  <c r="BG205" i="2"/>
  <c r="BF205" i="2"/>
  <c r="T205" i="2"/>
  <c r="R205" i="2"/>
  <c r="P205" i="2"/>
  <c r="BI192" i="2"/>
  <c r="BH192" i="2"/>
  <c r="BG192" i="2"/>
  <c r="BF192" i="2"/>
  <c r="T192" i="2"/>
  <c r="R192" i="2"/>
  <c r="P192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67" i="2"/>
  <c r="BH167" i="2"/>
  <c r="BG167" i="2"/>
  <c r="BF167" i="2"/>
  <c r="T167" i="2"/>
  <c r="R167" i="2"/>
  <c r="P167" i="2"/>
  <c r="BI161" i="2"/>
  <c r="BH161" i="2"/>
  <c r="BG161" i="2"/>
  <c r="BF161" i="2"/>
  <c r="T161" i="2"/>
  <c r="R161" i="2"/>
  <c r="P161" i="2"/>
  <c r="BI155" i="2"/>
  <c r="BH155" i="2"/>
  <c r="BG155" i="2"/>
  <c r="BF155" i="2"/>
  <c r="T155" i="2"/>
  <c r="R155" i="2"/>
  <c r="P155" i="2"/>
  <c r="BI149" i="2"/>
  <c r="BH149" i="2"/>
  <c r="BG149" i="2"/>
  <c r="BF149" i="2"/>
  <c r="T149" i="2"/>
  <c r="R149" i="2"/>
  <c r="P149" i="2"/>
  <c r="BI143" i="2"/>
  <c r="BH143" i="2"/>
  <c r="BG143" i="2"/>
  <c r="BF143" i="2"/>
  <c r="T143" i="2"/>
  <c r="R143" i="2"/>
  <c r="P143" i="2"/>
  <c r="F134" i="2"/>
  <c r="E132" i="2"/>
  <c r="F91" i="2"/>
  <c r="E89" i="2"/>
  <c r="J26" i="2"/>
  <c r="E26" i="2"/>
  <c r="J94" i="2"/>
  <c r="J25" i="2"/>
  <c r="J23" i="2"/>
  <c r="E23" i="2"/>
  <c r="J93" i="2"/>
  <c r="J22" i="2"/>
  <c r="J20" i="2"/>
  <c r="E20" i="2"/>
  <c r="F94" i="2"/>
  <c r="J19" i="2"/>
  <c r="J17" i="2"/>
  <c r="E17" i="2"/>
  <c r="F136" i="2"/>
  <c r="J16" i="2"/>
  <c r="J14" i="2"/>
  <c r="J91" i="2"/>
  <c r="E7" i="2"/>
  <c r="E85" i="2"/>
  <c r="L90" i="1"/>
  <c r="AM90" i="1"/>
  <c r="AM89" i="1"/>
  <c r="L89" i="1"/>
  <c r="AM87" i="1"/>
  <c r="L87" i="1"/>
  <c r="L85" i="1"/>
  <c r="L84" i="1"/>
  <c r="J752" i="2"/>
  <c r="BK694" i="2"/>
  <c r="J661" i="2"/>
  <c r="BK1081" i="2"/>
  <c r="BK647" i="2"/>
  <c r="J36" i="2"/>
  <c r="J348" i="3"/>
  <c r="J346" i="3"/>
  <c r="BK242" i="3"/>
  <c r="J170" i="3"/>
  <c r="BK346" i="3"/>
  <c r="BK404" i="4"/>
  <c r="J544" i="4"/>
  <c r="BK289" i="4"/>
  <c r="BK371" i="4"/>
  <c r="BK202" i="4"/>
  <c r="J308" i="4"/>
  <c r="BK273" i="4"/>
  <c r="J595" i="4"/>
  <c r="BK269" i="4"/>
  <c r="BK155" i="4"/>
  <c r="BK206" i="4"/>
  <c r="J281" i="4"/>
  <c r="BK210" i="4"/>
  <c r="BK194" i="4"/>
  <c r="BK281" i="4"/>
  <c r="BK145" i="5"/>
  <c r="BK241" i="5"/>
  <c r="J250" i="5"/>
  <c r="BK160" i="5"/>
  <c r="J160" i="5"/>
  <c r="J220" i="5"/>
  <c r="J157" i="5"/>
  <c r="J133" i="5"/>
  <c r="BK156" i="5"/>
  <c r="BK180" i="5"/>
  <c r="BK235" i="5"/>
  <c r="J135" i="6"/>
  <c r="BK202" i="6"/>
  <c r="BK181" i="6"/>
  <c r="J137" i="6"/>
  <c r="J200" i="6"/>
  <c r="J130" i="6"/>
  <c r="J206" i="6"/>
  <c r="BK146" i="6"/>
  <c r="BK129" i="6"/>
  <c r="J154" i="7"/>
  <c r="BK127" i="7"/>
  <c r="BK128" i="7"/>
  <c r="J307" i="8"/>
  <c r="BK135" i="8"/>
  <c r="J292" i="8"/>
  <c r="BK235" i="8"/>
  <c r="BK181" i="8"/>
  <c r="BK221" i="8"/>
  <c r="BK191" i="8"/>
  <c r="BK189" i="8"/>
  <c r="BK169" i="8"/>
  <c r="J221" i="8"/>
  <c r="J201" i="8"/>
  <c r="J258" i="8"/>
  <c r="BK139" i="9"/>
  <c r="BK169" i="9"/>
  <c r="J190" i="9"/>
  <c r="J133" i="9"/>
  <c r="BK147" i="9"/>
  <c r="J125" i="10"/>
  <c r="BK152" i="10"/>
  <c r="BK135" i="10"/>
  <c r="J139" i="10"/>
  <c r="J141" i="11"/>
  <c r="J145" i="11"/>
  <c r="BK164" i="11"/>
  <c r="BK154" i="12"/>
  <c r="J192" i="12"/>
  <c r="BK196" i="12"/>
  <c r="BK180" i="12"/>
  <c r="BK134" i="12"/>
  <c r="BK159" i="13"/>
  <c r="BK157" i="13"/>
  <c r="BK137" i="13"/>
  <c r="BK135" i="14"/>
  <c r="BK143" i="15"/>
  <c r="J133" i="15"/>
  <c r="BK146" i="15"/>
  <c r="BK154" i="16"/>
  <c r="BK170" i="16"/>
  <c r="BK124" i="16"/>
  <c r="J142" i="16"/>
  <c r="BK132" i="18"/>
  <c r="J152" i="18"/>
  <c r="BK150" i="18"/>
  <c r="BK136" i="19"/>
  <c r="J152" i="19"/>
  <c r="BK155" i="19"/>
  <c r="J138" i="19"/>
  <c r="J373" i="21"/>
  <c r="BK361" i="21"/>
  <c r="J345" i="21"/>
  <c r="BK281" i="21"/>
  <c r="BK211" i="21"/>
  <c r="J428" i="21"/>
  <c r="BK171" i="21"/>
  <c r="BK219" i="21"/>
  <c r="J147" i="21"/>
  <c r="J155" i="22"/>
  <c r="J133" i="22"/>
  <c r="BK135" i="24"/>
  <c r="BK229" i="24"/>
  <c r="J219" i="24"/>
  <c r="J208" i="24"/>
  <c r="J182" i="24"/>
  <c r="BK137" i="24"/>
  <c r="BK123" i="25"/>
  <c r="BK131" i="26"/>
  <c r="J127" i="27"/>
  <c r="J128" i="28"/>
  <c r="J125" i="28"/>
  <c r="BK129" i="28"/>
  <c r="BK784" i="2"/>
  <c r="BK699" i="2"/>
  <c r="BK674" i="2"/>
  <c r="J264" i="2"/>
  <c r="J685" i="2"/>
  <c r="BK338" i="2"/>
  <c r="BK691" i="2"/>
  <c r="BK330" i="2"/>
  <c r="J687" i="2"/>
  <c r="BK644" i="2"/>
  <c r="BK508" i="2"/>
  <c r="BK155" i="2"/>
  <c r="J327" i="2"/>
  <c r="BK677" i="2"/>
  <c r="J660" i="2"/>
  <c r="J637" i="2"/>
  <c r="J268" i="2"/>
  <c r="BK643" i="2"/>
  <c r="J433" i="2"/>
  <c r="J651" i="2"/>
  <c r="J525" i="2"/>
  <c r="BK263" i="2"/>
  <c r="BK1079" i="2"/>
  <c r="BK861" i="2"/>
  <c r="J823" i="2"/>
  <c r="J183" i="3"/>
  <c r="BK361" i="3"/>
  <c r="J341" i="3"/>
  <c r="BK291" i="3"/>
  <c r="J374" i="3"/>
  <c r="J466" i="4"/>
  <c r="BK492" i="4"/>
  <c r="J171" i="4"/>
  <c r="BK586" i="4"/>
  <c r="J514" i="4"/>
  <c r="J289" i="4"/>
  <c r="J261" i="4"/>
  <c r="BK561" i="4"/>
  <c r="J257" i="4"/>
  <c r="J506" i="4"/>
  <c r="J510" i="4"/>
  <c r="BK323" i="4"/>
  <c r="BK189" i="4"/>
  <c r="J194" i="4"/>
  <c r="J244" i="4"/>
  <c r="BK308" i="4"/>
  <c r="J243" i="5"/>
  <c r="BK210" i="5"/>
  <c r="BK220" i="5"/>
  <c r="J197" i="5"/>
  <c r="BK202" i="5"/>
  <c r="BK217" i="5"/>
  <c r="BK211" i="5"/>
  <c r="BK143" i="5"/>
  <c r="J256" i="5"/>
  <c r="BK175" i="5"/>
  <c r="BK215" i="5"/>
  <c r="J173" i="5"/>
  <c r="J177" i="6"/>
  <c r="BK200" i="6"/>
  <c r="BK168" i="6"/>
  <c r="BK159" i="7"/>
  <c r="BK157" i="7"/>
  <c r="BK137" i="7"/>
  <c r="BK123" i="8"/>
  <c r="J264" i="8"/>
  <c r="BK159" i="8"/>
  <c r="J211" i="8"/>
  <c r="BK314" i="8"/>
  <c r="J223" i="8"/>
  <c r="BK274" i="8"/>
  <c r="J280" i="8"/>
  <c r="BK165" i="8"/>
  <c r="J239" i="8"/>
  <c r="BK247" i="8"/>
  <c r="J169" i="8"/>
  <c r="J215" i="8"/>
  <c r="J165" i="9"/>
  <c r="BK135" i="9"/>
  <c r="J184" i="9"/>
  <c r="J202" i="9"/>
  <c r="J167" i="9"/>
  <c r="BK190" i="9"/>
  <c r="BK154" i="10"/>
  <c r="J150" i="10"/>
  <c r="J135" i="10"/>
  <c r="BK143" i="11"/>
  <c r="J163" i="11"/>
  <c r="BK129" i="11"/>
  <c r="J138" i="12"/>
  <c r="BK182" i="12"/>
  <c r="J194" i="12"/>
  <c r="J184" i="12"/>
  <c r="J134" i="12"/>
  <c r="BK135" i="13"/>
  <c r="BK133" i="13"/>
  <c r="BK139" i="13"/>
  <c r="J132" i="14"/>
  <c r="BK131" i="15"/>
  <c r="J137" i="15"/>
  <c r="J128" i="18"/>
  <c r="J146" i="18"/>
  <c r="J132" i="18"/>
  <c r="J119" i="19"/>
  <c r="J158" i="19"/>
  <c r="J136" i="19"/>
  <c r="BK146" i="19"/>
  <c r="J143" i="19"/>
  <c r="BK119" i="19"/>
  <c r="BK407" i="20"/>
  <c r="BK183" i="20"/>
  <c r="J339" i="20"/>
  <c r="BK379" i="20"/>
  <c r="BK199" i="20"/>
  <c r="J183" i="20"/>
  <c r="J498" i="20"/>
  <c r="J167" i="20"/>
  <c r="J443" i="20"/>
  <c r="J465" i="20"/>
  <c r="J243" i="20"/>
  <c r="BK633" i="20"/>
  <c r="J383" i="20"/>
  <c r="J578" i="20"/>
  <c r="J427" i="20"/>
  <c r="J235" i="20"/>
  <c r="BK191" i="20"/>
  <c r="BK637" i="20"/>
  <c r="BK451" i="20"/>
  <c r="BK363" i="20"/>
  <c r="BK259" i="20"/>
  <c r="BK141" i="20"/>
  <c r="J395" i="20"/>
  <c r="BK211" i="20"/>
  <c r="BK367" i="20"/>
  <c r="J124" i="20"/>
  <c r="J191" i="20"/>
  <c r="BK311" i="20"/>
  <c r="BK415" i="20"/>
  <c r="J305" i="21"/>
  <c r="BK427" i="21"/>
  <c r="BK381" i="21"/>
  <c r="J219" i="21"/>
  <c r="BK429" i="21"/>
  <c r="J377" i="21"/>
  <c r="J357" i="21"/>
  <c r="J434" i="21"/>
  <c r="BK430" i="21"/>
  <c r="BK155" i="21"/>
  <c r="BK403" i="21"/>
  <c r="BK231" i="21"/>
  <c r="J321" i="21"/>
  <c r="BK337" i="21"/>
  <c r="J167" i="21"/>
  <c r="BK235" i="21"/>
  <c r="BK245" i="21"/>
  <c r="J135" i="22"/>
  <c r="BK178" i="22"/>
  <c r="BK141" i="22"/>
  <c r="BK157" i="22"/>
  <c r="BK180" i="22"/>
  <c r="J157" i="22"/>
  <c r="J205" i="22"/>
  <c r="BK207" i="22"/>
  <c r="J166" i="22"/>
  <c r="BK194" i="22"/>
  <c r="J141" i="22"/>
  <c r="J133" i="23"/>
  <c r="J148" i="23"/>
  <c r="J140" i="23"/>
  <c r="BK138" i="23"/>
  <c r="J135" i="23"/>
  <c r="J184" i="24"/>
  <c r="J165" i="24"/>
  <c r="J225" i="24"/>
  <c r="BK169" i="24"/>
  <c r="J192" i="24"/>
  <c r="J178" i="24"/>
  <c r="J141" i="24"/>
  <c r="J199" i="24"/>
  <c r="J789" i="2"/>
  <c r="J703" i="2"/>
  <c r="J682" i="2"/>
  <c r="BK525" i="2"/>
  <c r="J706" i="2"/>
  <c r="BK642" i="2"/>
  <c r="BK693" i="2"/>
  <c r="BK646" i="2"/>
  <c r="BK264" i="2"/>
  <c r="BK659" i="2"/>
  <c r="BK357" i="2"/>
  <c r="F37" i="2"/>
  <c r="BK195" i="3"/>
  <c r="BK285" i="3"/>
  <c r="J416" i="3"/>
  <c r="J432" i="3"/>
  <c r="J353" i="3"/>
  <c r="J361" i="3"/>
  <c r="J373" i="3"/>
  <c r="J574" i="4"/>
  <c r="BK396" i="4"/>
  <c r="J586" i="4"/>
  <c r="BK476" i="4"/>
  <c r="BK318" i="4"/>
  <c r="BK381" i="4"/>
  <c r="BK518" i="4"/>
  <c r="J481" i="4"/>
  <c r="BK328" i="4"/>
  <c r="J390" i="4"/>
  <c r="BK253" i="4"/>
  <c r="J359" i="4"/>
  <c r="J220" i="4"/>
  <c r="J342" i="4"/>
  <c r="J381" i="4"/>
  <c r="J534" i="4"/>
  <c r="BK432" i="4"/>
  <c r="BK390" i="4"/>
  <c r="J265" i="4"/>
  <c r="J163" i="4"/>
  <c r="J371" i="4"/>
  <c r="J147" i="4"/>
  <c r="BK460" i="4"/>
  <c r="J204" i="5"/>
  <c r="BK183" i="5"/>
  <c r="BK223" i="5"/>
  <c r="J161" i="5"/>
  <c r="J165" i="5"/>
  <c r="J170" i="5"/>
  <c r="BK184" i="5"/>
  <c r="J215" i="5"/>
  <c r="BK155" i="5"/>
  <c r="J213" i="5"/>
  <c r="BK167" i="5"/>
  <c r="BK221" i="5"/>
  <c r="BK242" i="5"/>
  <c r="J164" i="5"/>
  <c r="BK195" i="6"/>
  <c r="J144" i="6"/>
  <c r="BK148" i="6"/>
  <c r="J197" i="6"/>
  <c r="J151" i="6"/>
  <c r="BK192" i="6"/>
  <c r="J185" i="6"/>
  <c r="BK189" i="6"/>
  <c r="BK177" i="6"/>
  <c r="J142" i="7"/>
  <c r="J133" i="7"/>
  <c r="BK146" i="7"/>
  <c r="J313" i="8"/>
  <c r="J302" i="8"/>
  <c r="J309" i="8"/>
  <c r="BK127" i="8"/>
  <c r="J268" i="8"/>
  <c r="J131" i="8"/>
  <c r="BK219" i="8"/>
  <c r="BK308" i="8"/>
  <c r="BK179" i="8"/>
  <c r="J276" i="8"/>
  <c r="J270" i="8"/>
  <c r="J272" i="8"/>
  <c r="J141" i="8"/>
  <c r="J147" i="8"/>
  <c r="BK223" i="8"/>
  <c r="BK197" i="8"/>
  <c r="BK185" i="8"/>
  <c r="J194" i="9"/>
  <c r="BK145" i="9"/>
  <c r="BK186" i="9"/>
  <c r="J180" i="9"/>
  <c r="BK171" i="9"/>
  <c r="J127" i="9"/>
  <c r="J162" i="10"/>
  <c r="J133" i="10"/>
  <c r="J154" i="10"/>
  <c r="BK158" i="11"/>
  <c r="J154" i="11"/>
  <c r="BK152" i="11"/>
  <c r="J148" i="12"/>
  <c r="BK188" i="12"/>
  <c r="BK148" i="12"/>
  <c r="BK138" i="12"/>
  <c r="BK132" i="12"/>
  <c r="BK144" i="12"/>
  <c r="J133" i="13"/>
  <c r="J155" i="13"/>
  <c r="BK129" i="13"/>
  <c r="J136" i="14"/>
  <c r="BK133" i="15"/>
  <c r="BK141" i="15"/>
  <c r="BK154" i="15"/>
  <c r="BK157" i="15"/>
  <c r="J158" i="16"/>
  <c r="J170" i="16"/>
  <c r="BK138" i="16"/>
  <c r="J150" i="16"/>
  <c r="BK134" i="16"/>
  <c r="BK156" i="18"/>
  <c r="J162" i="18"/>
  <c r="BK166" i="18"/>
  <c r="J150" i="18"/>
  <c r="BK136" i="18"/>
  <c r="J146" i="19"/>
  <c r="J153" i="19"/>
  <c r="J140" i="19"/>
  <c r="J156" i="19"/>
  <c r="BK153" i="19"/>
  <c r="BK126" i="19"/>
  <c r="BK465" i="20"/>
  <c r="J195" i="20"/>
  <c r="J570" i="20"/>
  <c r="J597" i="20"/>
  <c r="BK137" i="20"/>
  <c r="BK375" i="20"/>
  <c r="BK124" i="20"/>
  <c r="BK482" i="20"/>
  <c r="J263" i="20"/>
  <c r="J122" i="20"/>
  <c r="BK510" i="20"/>
  <c r="J215" i="20"/>
  <c r="J589" i="20"/>
  <c r="BK343" i="20"/>
  <c r="J199" i="20"/>
  <c r="J609" i="20"/>
  <c r="J459" i="20"/>
  <c r="J247" i="20"/>
  <c r="BK661" i="20"/>
  <c r="BK299" i="20"/>
  <c r="BK427" i="20"/>
  <c r="BK219" i="20"/>
  <c r="BK572" i="20"/>
  <c r="J315" i="20"/>
  <c r="BK131" i="20"/>
  <c r="J365" i="21"/>
  <c r="BK305" i="21"/>
  <c r="J291" i="21"/>
  <c r="BK309" i="21"/>
  <c r="J403" i="21"/>
  <c r="J425" i="21"/>
  <c r="BK147" i="21"/>
  <c r="J395" i="21"/>
  <c r="J313" i="21"/>
  <c r="BK223" i="21"/>
  <c r="BK179" i="21"/>
  <c r="J183" i="21"/>
  <c r="J231" i="21"/>
  <c r="BK204" i="22"/>
  <c r="J172" i="22"/>
  <c r="BK139" i="22"/>
  <c r="J129" i="22"/>
  <c r="BK208" i="22"/>
  <c r="BK174" i="22"/>
  <c r="BK135" i="22"/>
  <c r="J184" i="22"/>
  <c r="J139" i="22"/>
  <c r="J160" i="23"/>
  <c r="J152" i="23"/>
  <c r="J150" i="23"/>
  <c r="J144" i="23"/>
  <c r="BK142" i="23"/>
  <c r="BK126" i="24"/>
  <c r="BK160" i="24"/>
  <c r="J156" i="24"/>
  <c r="J212" i="24"/>
  <c r="J204" i="24"/>
  <c r="BK196" i="24"/>
  <c r="J174" i="24"/>
  <c r="J121" i="25"/>
  <c r="J119" i="26"/>
  <c r="J129" i="27"/>
  <c r="BK136" i="28"/>
  <c r="J127" i="28"/>
  <c r="BK122" i="28"/>
  <c r="BK752" i="2"/>
  <c r="BK700" i="2"/>
  <c r="BK685" i="2"/>
  <c r="BK666" i="2"/>
  <c r="BK143" i="2"/>
  <c r="J670" i="2"/>
  <c r="J236" i="2"/>
  <c r="BK686" i="2"/>
  <c r="BK223" i="2"/>
  <c r="BK654" i="2"/>
  <c r="J280" i="2"/>
  <c r="J217" i="2"/>
  <c r="AS95" i="1"/>
  <c r="J659" i="2"/>
  <c r="BK433" i="2"/>
  <c r="BK188" i="3"/>
  <c r="BK216" i="3"/>
  <c r="J242" i="3"/>
  <c r="BK319" i="3"/>
  <c r="J415" i="3"/>
  <c r="BK374" i="3"/>
  <c r="J381" i="3"/>
  <c r="BK347" i="3"/>
  <c r="BK514" i="4"/>
  <c r="J582" i="4"/>
  <c r="J472" i="4"/>
  <c r="J253" i="4"/>
  <c r="J400" i="4"/>
  <c r="BK572" i="4"/>
  <c r="BK574" i="4"/>
  <c r="BK376" i="4"/>
  <c r="J179" i="4"/>
  <c r="BK386" i="4"/>
  <c r="BK124" i="4"/>
  <c r="BK333" i="4"/>
  <c r="BK234" i="4"/>
  <c r="J422" i="4"/>
  <c r="J526" i="4"/>
  <c r="BK167" i="4"/>
  <c r="BK430" i="4"/>
  <c r="BK142" i="4"/>
  <c r="BK261" i="4"/>
  <c r="J159" i="4"/>
  <c r="J347" i="4"/>
  <c r="J460" i="4"/>
  <c r="J273" i="4"/>
  <c r="J202" i="4"/>
  <c r="BK147" i="5"/>
  <c r="J244" i="5"/>
  <c r="BK218" i="5"/>
  <c r="BK189" i="5"/>
  <c r="BK216" i="5"/>
  <c r="J169" i="5"/>
  <c r="BK212" i="5"/>
  <c r="BK141" i="5"/>
  <c r="BK213" i="5"/>
  <c r="J155" i="5"/>
  <c r="BK182" i="5"/>
  <c r="J231" i="5"/>
  <c r="BK255" i="5"/>
  <c r="J179" i="5"/>
  <c r="BK135" i="5"/>
  <c r="J203" i="6"/>
  <c r="J146" i="6"/>
  <c r="J175" i="6"/>
  <c r="J159" i="6"/>
  <c r="J153" i="6"/>
  <c r="J171" i="6"/>
  <c r="J212" i="6"/>
  <c r="J209" i="6"/>
  <c r="BK153" i="6"/>
  <c r="BK131" i="6"/>
  <c r="J192" i="6"/>
  <c r="BK151" i="6"/>
  <c r="J144" i="7"/>
  <c r="J152" i="7"/>
  <c r="BK162" i="7"/>
  <c r="J146" i="7"/>
  <c r="BK140" i="7"/>
  <c r="J278" i="8"/>
  <c r="BK155" i="8"/>
  <c r="BK298" i="8"/>
  <c r="J251" i="8"/>
  <c r="J233" i="8"/>
  <c r="J181" i="8"/>
  <c r="J153" i="8"/>
  <c r="J139" i="8"/>
  <c r="BK137" i="8"/>
  <c r="J133" i="8"/>
  <c r="BK129" i="8"/>
  <c r="BK278" i="8"/>
  <c r="BK272" i="8"/>
  <c r="BK229" i="8"/>
  <c r="J217" i="8"/>
  <c r="J296" i="8"/>
  <c r="BK151" i="8"/>
  <c r="J151" i="8"/>
  <c r="J229" i="8"/>
  <c r="J173" i="8"/>
  <c r="J260" i="8"/>
  <c r="J203" i="8"/>
  <c r="J145" i="8"/>
  <c r="J183" i="8"/>
  <c r="J153" i="9"/>
  <c r="J178" i="9"/>
  <c r="J186" i="9"/>
  <c r="BK163" i="9"/>
  <c r="BK167" i="9"/>
  <c r="BK202" i="9"/>
  <c r="BK141" i="9"/>
  <c r="BK161" i="10"/>
  <c r="J156" i="10"/>
  <c r="J143" i="10"/>
  <c r="BK143" i="10"/>
  <c r="BK141" i="11"/>
  <c r="J129" i="11"/>
  <c r="J131" i="13"/>
  <c r="BK130" i="14"/>
  <c r="BK132" i="14"/>
  <c r="J161" i="15"/>
  <c r="J160" i="15"/>
  <c r="BK125" i="15"/>
  <c r="J131" i="15"/>
  <c r="BK168" i="16"/>
  <c r="J164" i="16"/>
  <c r="BK130" i="16"/>
  <c r="BK126" i="16"/>
  <c r="BK123" i="17"/>
  <c r="BK160" i="18"/>
  <c r="BK126" i="18"/>
  <c r="J136" i="18"/>
  <c r="J130" i="19"/>
  <c r="BK133" i="19"/>
  <c r="J148" i="19"/>
  <c r="BK154" i="19"/>
  <c r="BK121" i="19"/>
  <c r="BK132" i="19"/>
  <c r="BK138" i="19"/>
  <c r="J582" i="20"/>
  <c r="J387" i="20"/>
  <c r="J231" i="20"/>
  <c r="J319" i="20"/>
  <c r="J311" i="20"/>
  <c r="J219" i="20"/>
  <c r="BK474" i="20"/>
  <c r="BK187" i="20"/>
  <c r="BK423" i="20"/>
  <c r="J461" i="20"/>
  <c r="BK235" i="20"/>
  <c r="BK617" i="20"/>
  <c r="J303" i="20"/>
  <c r="BK582" i="20"/>
  <c r="J283" i="20"/>
  <c r="J187" i="20"/>
  <c r="BK570" i="20"/>
  <c r="BK961" i="2"/>
  <c r="BK703" i="2"/>
  <c r="J686" i="2"/>
  <c r="J644" i="2"/>
  <c r="BK230" i="2"/>
  <c r="BK680" i="2"/>
  <c r="J274" i="2"/>
  <c r="BK819" i="2"/>
  <c r="J680" i="2"/>
  <c r="J143" i="2"/>
  <c r="BK664" i="2"/>
  <c r="BK628" i="2"/>
  <c r="BK149" i="2"/>
  <c r="J263" i="2"/>
  <c r="J674" i="2"/>
  <c r="BK653" i="2"/>
  <c r="J338" i="2"/>
  <c r="J1095" i="2"/>
  <c r="BK551" i="2"/>
  <c r="F36" i="2"/>
  <c r="BK274" i="3"/>
  <c r="J142" i="3"/>
  <c r="J134" i="3"/>
  <c r="J300" i="3"/>
  <c r="BK359" i="3"/>
  <c r="BK530" i="4"/>
  <c r="BK602" i="4"/>
  <c r="J518" i="4"/>
  <c r="J488" i="4"/>
  <c r="BK184" i="4"/>
  <c r="BK171" i="4"/>
  <c r="J200" i="5"/>
  <c r="J132" i="5"/>
  <c r="J218" i="5"/>
  <c r="J153" i="5"/>
  <c r="J185" i="5"/>
  <c r="BK249" i="5"/>
  <c r="J177" i="5"/>
  <c r="J216" i="5"/>
  <c r="BK252" i="5"/>
  <c r="J210" i="5"/>
  <c r="BK139" i="5"/>
  <c r="BK154" i="6"/>
  <c r="J141" i="6"/>
  <c r="BK205" i="6"/>
  <c r="BK130" i="6"/>
  <c r="J148" i="6"/>
  <c r="J205" i="6"/>
  <c r="BK141" i="6"/>
  <c r="J150" i="6"/>
  <c r="BK129" i="7"/>
  <c r="J162" i="7"/>
  <c r="BK155" i="7"/>
  <c r="J137" i="7"/>
  <c r="BK309" i="8"/>
  <c r="J161" i="8"/>
  <c r="J312" i="8"/>
  <c r="J219" i="8"/>
  <c r="BK233" i="8"/>
  <c r="BK211" i="8"/>
  <c r="BK302" i="8"/>
  <c r="J187" i="8"/>
  <c r="J286" i="8"/>
  <c r="J143" i="8"/>
  <c r="J179" i="8"/>
  <c r="J163" i="9"/>
  <c r="J160" i="10"/>
  <c r="J147" i="10"/>
  <c r="BK131" i="10"/>
  <c r="J167" i="11"/>
  <c r="J149" i="11"/>
  <c r="J143" i="11"/>
  <c r="BK149" i="11"/>
  <c r="BK136" i="12"/>
  <c r="J158" i="12"/>
  <c r="J188" i="12"/>
  <c r="J136" i="12"/>
  <c r="J182" i="12"/>
  <c r="J156" i="12"/>
  <c r="J139" i="13"/>
  <c r="BK148" i="13"/>
  <c r="BK150" i="13"/>
  <c r="BK136" i="14"/>
  <c r="BK150" i="15"/>
  <c r="J150" i="15"/>
  <c r="J127" i="15"/>
  <c r="J125" i="15"/>
  <c r="J152" i="16"/>
  <c r="BK166" i="16"/>
  <c r="J172" i="16"/>
  <c r="BK142" i="16"/>
  <c r="J127" i="17"/>
  <c r="BK128" i="18"/>
  <c r="BK142" i="18"/>
  <c r="J154" i="18"/>
  <c r="BK147" i="19"/>
  <c r="J129" i="19"/>
  <c r="BK122" i="19"/>
  <c r="J139" i="19"/>
  <c r="J133" i="19"/>
  <c r="J562" i="20"/>
  <c r="J323" i="20"/>
  <c r="BK419" i="20"/>
  <c r="BK215" i="20"/>
  <c r="BK403" i="20"/>
  <c r="J534" i="20"/>
  <c r="BK319" i="20"/>
  <c r="J554" i="20"/>
  <c r="BK649" i="20"/>
  <c r="J239" i="20"/>
  <c r="J572" i="20"/>
  <c r="J411" i="20"/>
  <c r="BK175" i="20"/>
  <c r="BK490" i="20"/>
  <c r="J467" i="20"/>
  <c r="BK655" i="20"/>
  <c r="BK351" i="20"/>
  <c r="J353" i="21"/>
  <c r="BK329" i="21"/>
  <c r="BK191" i="21"/>
  <c r="J399" i="21"/>
  <c r="J139" i="21"/>
  <c r="BK249" i="21"/>
  <c r="J381" i="21"/>
  <c r="BK411" i="21"/>
  <c r="J203" i="21"/>
  <c r="J137" i="22"/>
  <c r="BK129" i="22"/>
  <c r="BK131" i="22"/>
  <c r="J194" i="22"/>
  <c r="J153" i="22"/>
  <c r="BK161" i="23"/>
  <c r="BK162" i="23"/>
  <c r="BK127" i="23"/>
  <c r="J186" i="24"/>
  <c r="J202" i="24"/>
  <c r="BK158" i="24"/>
  <c r="J145" i="24"/>
  <c r="BK206" i="24"/>
  <c r="BK145" i="24"/>
  <c r="BK123" i="26"/>
  <c r="BK119" i="27"/>
  <c r="J131" i="28"/>
  <c r="J119" i="28"/>
  <c r="BK809" i="2"/>
  <c r="J690" i="2"/>
  <c r="BK669" i="2"/>
  <c r="BK521" i="2"/>
  <c r="BK1088" i="2"/>
  <c r="J677" i="2"/>
  <c r="BK288" i="2"/>
  <c r="BK817" i="2"/>
  <c r="BK641" i="2"/>
  <c r="BK689" i="2"/>
  <c r="J641" i="2"/>
  <c r="BK192" i="2"/>
  <c r="BK625" i="2"/>
  <c r="BK213" i="2"/>
  <c r="BK675" i="2"/>
  <c r="J639" i="2"/>
  <c r="J497" i="2"/>
  <c r="BK220" i="2"/>
  <c r="J636" i="2"/>
  <c r="J439" i="2"/>
  <c r="J652" i="2"/>
  <c r="J390" i="2"/>
  <c r="J230" i="2"/>
  <c r="AS99" i="1"/>
  <c r="BK200" i="3"/>
  <c r="J314" i="3"/>
  <c r="J470" i="3"/>
  <c r="BK416" i="3"/>
  <c r="BK381" i="3"/>
  <c r="BK285" i="4"/>
  <c r="J432" i="4"/>
  <c r="J323" i="4"/>
  <c r="BK422" i="4"/>
  <c r="J354" i="4"/>
  <c r="J602" i="4"/>
  <c r="BK137" i="5"/>
  <c r="BK237" i="5"/>
  <c r="BK219" i="5"/>
  <c r="BK153" i="5"/>
  <c r="J235" i="5"/>
  <c r="BK166" i="5"/>
  <c r="BK250" i="5"/>
  <c r="BK149" i="5"/>
  <c r="BK139" i="6"/>
  <c r="BK199" i="6"/>
  <c r="BK196" i="6"/>
  <c r="BK212" i="6"/>
  <c r="J131" i="6"/>
  <c r="J195" i="6"/>
  <c r="BK144" i="7"/>
  <c r="BK135" i="7"/>
  <c r="BK133" i="7"/>
  <c r="BK313" i="8"/>
  <c r="BK300" i="8"/>
  <c r="J177" i="8"/>
  <c r="BK173" i="8"/>
  <c r="J149" i="8"/>
  <c r="BK141" i="8"/>
  <c r="BK213" i="8"/>
  <c r="BK288" i="8"/>
  <c r="BK131" i="8"/>
  <c r="BK201" i="8"/>
  <c r="J235" i="8"/>
  <c r="J201" i="9"/>
  <c r="J204" i="9"/>
  <c r="BK184" i="9"/>
  <c r="BK201" i="9"/>
  <c r="BK129" i="9"/>
  <c r="BK165" i="9"/>
  <c r="BK163" i="10"/>
  <c r="J145" i="10"/>
  <c r="BK150" i="10"/>
  <c r="BK137" i="11"/>
  <c r="J166" i="11"/>
  <c r="BK127" i="11"/>
  <c r="J180" i="12"/>
  <c r="J160" i="12"/>
  <c r="BK163" i="12"/>
  <c r="BK175" i="12"/>
  <c r="J152" i="13"/>
  <c r="BK152" i="13"/>
  <c r="J125" i="13"/>
  <c r="BK128" i="14"/>
  <c r="BK148" i="15"/>
  <c r="BK137" i="15"/>
  <c r="J138" i="16"/>
  <c r="BK150" i="16"/>
  <c r="BK125" i="17"/>
  <c r="J165" i="18"/>
  <c r="BK165" i="18"/>
  <c r="BK144" i="19"/>
  <c r="BK131" i="19"/>
  <c r="J154" i="19"/>
  <c r="BK150" i="19"/>
  <c r="J542" i="20"/>
  <c r="J179" i="20"/>
  <c r="J267" i="20"/>
  <c r="J526" i="20"/>
  <c r="J546" i="20"/>
  <c r="BK463" i="20"/>
  <c r="BK149" i="20"/>
  <c r="BK670" i="20"/>
  <c r="J439" i="20"/>
  <c r="BK231" i="20"/>
  <c r="BK578" i="20"/>
  <c r="BK315" i="20"/>
  <c r="J149" i="20"/>
  <c r="BK283" i="20"/>
  <c r="BK255" i="20"/>
  <c r="J601" i="20"/>
  <c r="J613" i="20"/>
  <c r="BK369" i="21"/>
  <c r="BK377" i="21"/>
  <c r="BK269" i="21"/>
  <c r="BK135" i="21"/>
  <c r="BK275" i="21"/>
  <c r="BK434" i="21"/>
  <c r="BK253" i="21"/>
  <c r="BK387" i="21"/>
  <c r="J281" i="21"/>
  <c r="J199" i="21"/>
  <c r="BK201" i="22"/>
  <c r="J125" i="22"/>
  <c r="BK170" i="22"/>
  <c r="J149" i="22"/>
  <c r="BK143" i="22"/>
  <c r="BK152" i="23"/>
  <c r="J156" i="23"/>
  <c r="BK154" i="23"/>
  <c r="J214" i="24"/>
  <c r="BK204" i="24"/>
  <c r="BK186" i="24"/>
  <c r="BK225" i="24"/>
  <c r="J210" i="24"/>
  <c r="BK156" i="24"/>
  <c r="J131" i="27"/>
  <c r="BK125" i="27"/>
  <c r="BK124" i="28"/>
  <c r="BK125" i="28"/>
  <c r="BK971" i="2"/>
  <c r="BK706" i="2"/>
  <c r="BK684" i="2"/>
  <c r="J658" i="2"/>
  <c r="J1081" i="2"/>
  <c r="BK242" i="2"/>
  <c r="BK705" i="2"/>
  <c r="J231" i="2"/>
  <c r="J663" i="2"/>
  <c r="BK550" i="2"/>
  <c r="BK636" i="2"/>
  <c r="BK224" i="2"/>
  <c r="J665" i="2"/>
  <c r="BK632" i="2"/>
  <c r="J242" i="2"/>
  <c r="J521" i="2"/>
  <c r="J654" i="2"/>
  <c r="J631" i="2"/>
  <c r="BK274" i="2"/>
  <c r="BK1078" i="2"/>
  <c r="J913" i="2"/>
  <c r="J849" i="2"/>
  <c r="BK789" i="2"/>
  <c r="J694" i="2"/>
  <c r="BK660" i="2"/>
  <c r="J634" i="2"/>
  <c r="BK217" i="2"/>
  <c r="J342" i="3"/>
  <c r="BK228" i="3"/>
  <c r="BK341" i="3"/>
  <c r="J347" i="3"/>
  <c r="J326" i="3"/>
  <c r="BK142" i="3"/>
  <c r="BK170" i="3"/>
  <c r="J158" i="18"/>
  <c r="J160" i="18"/>
  <c r="BK144" i="18"/>
  <c r="J135" i="19"/>
  <c r="BK137" i="19"/>
  <c r="J122" i="19"/>
  <c r="J121" i="19"/>
  <c r="BK151" i="19"/>
  <c r="J147" i="19"/>
  <c r="BK127" i="19"/>
  <c r="J455" i="20"/>
  <c r="BK383" i="20"/>
  <c r="J347" i="20"/>
  <c r="BK593" i="20"/>
  <c r="BK538" i="20"/>
  <c r="J363" i="20"/>
  <c r="BK459" i="20"/>
  <c r="J478" i="20"/>
  <c r="BK223" i="20"/>
  <c r="J355" i="20"/>
  <c r="J658" i="20"/>
  <c r="J490" i="20"/>
  <c r="BK275" i="20"/>
  <c r="J670" i="20"/>
  <c r="J550" i="20"/>
  <c r="BK295" i="20"/>
  <c r="J137" i="20"/>
  <c r="BK355" i="20"/>
  <c r="J538" i="20"/>
  <c r="J331" i="20"/>
  <c r="J163" i="20"/>
  <c r="J625" i="20"/>
  <c r="J211" i="20"/>
  <c r="J423" i="21"/>
  <c r="J329" i="21"/>
  <c r="BK317" i="21"/>
  <c r="BK139" i="21"/>
  <c r="BK424" i="21"/>
  <c r="J435" i="21"/>
  <c r="J301" i="21"/>
  <c r="J429" i="21"/>
  <c r="BK395" i="21"/>
  <c r="BK365" i="21"/>
  <c r="J341" i="21"/>
  <c r="J211" i="21"/>
  <c r="BK202" i="22"/>
  <c r="BK159" i="22"/>
  <c r="BK147" i="22"/>
  <c r="BK168" i="22"/>
  <c r="BK149" i="22"/>
  <c r="J186" i="22"/>
  <c r="BK203" i="22"/>
  <c r="BK192" i="22"/>
  <c r="BK163" i="23"/>
  <c r="BK156" i="23"/>
  <c r="J127" i="23"/>
  <c r="BK146" i="23"/>
  <c r="J142" i="23"/>
  <c r="J135" i="24"/>
  <c r="BK192" i="24"/>
  <c r="BK182" i="24"/>
  <c r="BK147" i="24"/>
  <c r="BK133" i="24"/>
  <c r="BK149" i="24"/>
  <c r="BK167" i="24"/>
  <c r="BK121" i="25"/>
  <c r="BK129" i="27"/>
  <c r="J119" i="27"/>
  <c r="BK121" i="28"/>
  <c r="BK133" i="28"/>
  <c r="J928" i="2"/>
  <c r="J699" i="2"/>
  <c r="J675" i="2"/>
  <c r="J410" i="2"/>
  <c r="J1078" i="2"/>
  <c r="BK392" i="2"/>
  <c r="J837" i="2"/>
  <c r="J646" i="2"/>
  <c r="BK692" i="2"/>
  <c r="BK648" i="2"/>
  <c r="J464" i="2"/>
  <c r="J635" i="2"/>
  <c r="J155" i="2"/>
  <c r="J647" i="2"/>
  <c r="J630" i="2"/>
  <c r="F39" i="2"/>
  <c r="J492" i="4"/>
  <c r="J441" i="4"/>
  <c r="J230" i="4"/>
  <c r="BK164" i="5"/>
  <c r="BK247" i="5"/>
  <c r="BK231" i="5"/>
  <c r="J167" i="5"/>
  <c r="J191" i="5"/>
  <c r="J223" i="5"/>
  <c r="J156" i="5"/>
  <c r="J131" i="5"/>
  <c r="J205" i="5"/>
  <c r="J247" i="5"/>
  <c r="BK177" i="5"/>
  <c r="BK206" i="6"/>
  <c r="BK209" i="6"/>
  <c r="J166" i="6"/>
  <c r="BK150" i="6"/>
  <c r="BK161" i="7"/>
  <c r="BK150" i="7"/>
  <c r="J129" i="7"/>
  <c r="J140" i="7"/>
  <c r="J256" i="8"/>
  <c r="J159" i="8"/>
  <c r="BK207" i="8"/>
  <c r="J163" i="8"/>
  <c r="BK243" i="8"/>
  <c r="J157" i="8"/>
  <c r="J175" i="8"/>
  <c r="BK282" i="8"/>
  <c r="BK171" i="8"/>
  <c r="BK284" i="8"/>
  <c r="J185" i="8"/>
  <c r="J243" i="8"/>
  <c r="BK199" i="8"/>
  <c r="BK163" i="8"/>
  <c r="BK231" i="8"/>
  <c r="BK157" i="8"/>
  <c r="J199" i="8"/>
  <c r="BK149" i="9"/>
  <c r="J157" i="9"/>
  <c r="BK137" i="9"/>
  <c r="J151" i="9"/>
  <c r="BK141" i="10"/>
  <c r="BK137" i="10"/>
  <c r="BK139" i="10"/>
  <c r="BK165" i="11"/>
  <c r="J131" i="11"/>
  <c r="J165" i="11"/>
  <c r="J137" i="11"/>
  <c r="J152" i="12"/>
  <c r="J178" i="12"/>
  <c r="J154" i="12"/>
  <c r="J169" i="12"/>
  <c r="J193" i="12"/>
  <c r="BK171" i="12"/>
  <c r="J158" i="13"/>
  <c r="J157" i="13"/>
  <c r="J130" i="14"/>
  <c r="BK139" i="15"/>
  <c r="BK158" i="15"/>
  <c r="BK135" i="15"/>
  <c r="J175" i="16"/>
  <c r="BK175" i="16"/>
  <c r="BK128" i="16"/>
  <c r="J130" i="16"/>
  <c r="J136" i="16"/>
  <c r="BK132" i="16"/>
  <c r="J128" i="16"/>
  <c r="J148" i="18"/>
  <c r="BK154" i="18"/>
  <c r="BK130" i="18"/>
  <c r="J140" i="18"/>
  <c r="J134" i="18"/>
  <c r="J131" i="19"/>
  <c r="J142" i="19"/>
  <c r="J132" i="19"/>
  <c r="J161" i="19"/>
  <c r="J144" i="19"/>
  <c r="BK120" i="19"/>
  <c r="J403" i="20"/>
  <c r="BK642" i="20"/>
  <c r="BK562" i="20"/>
  <c r="BK287" i="20"/>
  <c r="BK667" i="20"/>
  <c r="BK534" i="20"/>
  <c r="BK443" i="20"/>
  <c r="J335" i="20"/>
  <c r="BK263" i="20"/>
  <c r="J133" i="20"/>
  <c r="BK447" i="20"/>
  <c r="BK601" i="20"/>
  <c r="J407" i="20"/>
  <c r="J652" i="20"/>
  <c r="BK554" i="20"/>
  <c r="J207" i="20"/>
  <c r="J269" i="21"/>
  <c r="J415" i="21"/>
  <c r="J179" i="21"/>
  <c r="J430" i="21"/>
  <c r="J223" i="21"/>
  <c r="J317" i="21"/>
  <c r="J171" i="21"/>
  <c r="BK415" i="21"/>
  <c r="J433" i="21"/>
  <c r="BK143" i="21"/>
  <c r="BK325" i="21"/>
  <c r="J249" i="21"/>
  <c r="J196" i="22"/>
  <c r="BK163" i="22"/>
  <c r="J127" i="22"/>
  <c r="J201" i="22"/>
  <c r="BK172" i="22"/>
  <c r="J151" i="22"/>
  <c r="J145" i="22"/>
  <c r="BK188" i="24"/>
  <c r="J160" i="24"/>
  <c r="J158" i="24"/>
  <c r="BK123" i="27"/>
  <c r="J126" i="28"/>
  <c r="J130" i="28"/>
  <c r="J123" i="28"/>
  <c r="BK776" i="2"/>
  <c r="J700" i="2"/>
  <c r="BK676" i="2"/>
  <c r="J330" i="2"/>
  <c r="J1079" i="2"/>
  <c r="J167" i="2"/>
  <c r="J684" i="2"/>
  <c r="J695" i="2"/>
  <c r="BK629" i="2"/>
  <c r="J213" i="2"/>
  <c r="BK623" i="2"/>
  <c r="BK1063" i="2"/>
  <c r="J655" i="2"/>
  <c r="BK410" i="2"/>
  <c r="J192" i="2"/>
  <c r="J480" i="2"/>
  <c r="BK665" i="2"/>
  <c r="J638" i="2"/>
  <c r="J357" i="2"/>
  <c r="J223" i="2"/>
  <c r="J1063" i="2"/>
  <c r="BK887" i="2"/>
  <c r="J819" i="2"/>
  <c r="J784" i="2"/>
  <c r="J693" i="2"/>
  <c r="BK670" i="2"/>
  <c r="BK655" i="2"/>
  <c r="J508" i="2"/>
  <c r="J343" i="3"/>
  <c r="BK300" i="3"/>
  <c r="J335" i="3"/>
  <c r="BK432" i="3"/>
  <c r="BK134" i="3"/>
  <c r="J423" i="3"/>
  <c r="J418" i="4"/>
  <c r="J561" i="4"/>
  <c r="J408" i="4"/>
  <c r="J376" i="4"/>
  <c r="BK239" i="4"/>
  <c r="BK413" i="4"/>
  <c r="J249" i="4"/>
  <c r="BK481" i="4"/>
  <c r="BK595" i="4"/>
  <c r="J184" i="4"/>
  <c r="BK354" i="4"/>
  <c r="BK163" i="4"/>
  <c r="J124" i="4"/>
  <c r="J155" i="4"/>
  <c r="J214" i="4"/>
  <c r="BK313" i="4"/>
  <c r="J151" i="5"/>
  <c r="J239" i="5"/>
  <c r="J189" i="5"/>
  <c r="BK132" i="5"/>
  <c r="J182" i="5"/>
  <c r="BK171" i="5"/>
  <c r="BK185" i="5"/>
  <c r="BK191" i="5"/>
  <c r="J245" i="5"/>
  <c r="BK193" i="5"/>
  <c r="J254" i="5"/>
  <c r="BK168" i="5"/>
  <c r="J147" i="5"/>
  <c r="J159" i="7"/>
  <c r="BK131" i="7"/>
  <c r="BK187" i="8"/>
  <c r="BK311" i="8"/>
  <c r="J274" i="8"/>
  <c r="BK143" i="8"/>
  <c r="BK276" i="8"/>
  <c r="BK215" i="8"/>
  <c r="BK249" i="8"/>
  <c r="BK209" i="8"/>
  <c r="BK286" i="8"/>
  <c r="J213" i="8"/>
  <c r="BK203" i="8"/>
  <c r="J171" i="9"/>
  <c r="J129" i="9"/>
  <c r="J175" i="9"/>
  <c r="BK203" i="9"/>
  <c r="J141" i="9"/>
  <c r="J143" i="9"/>
  <c r="J125" i="9"/>
  <c r="BK160" i="10"/>
  <c r="BK162" i="10"/>
  <c r="J161" i="10"/>
  <c r="J127" i="10"/>
  <c r="J164" i="11"/>
  <c r="J160" i="11"/>
  <c r="BK147" i="11"/>
  <c r="BK158" i="12"/>
  <c r="J146" i="12"/>
  <c r="BK194" i="12"/>
  <c r="BK178" i="12"/>
  <c r="BK155" i="13"/>
  <c r="BK144" i="13"/>
  <c r="J127" i="13"/>
  <c r="J138" i="14"/>
  <c r="J124" i="14"/>
  <c r="J158" i="15"/>
  <c r="BK161" i="15"/>
  <c r="J143" i="15"/>
  <c r="J141" i="15"/>
  <c r="BK160" i="16"/>
  <c r="BK176" i="16"/>
  <c r="J162" i="16"/>
  <c r="BK148" i="16"/>
  <c r="J166" i="18"/>
  <c r="J138" i="18"/>
  <c r="BK140" i="18"/>
  <c r="J150" i="19"/>
  <c r="BK143" i="19"/>
  <c r="J157" i="19"/>
  <c r="BK157" i="19"/>
  <c r="BK142" i="19"/>
  <c r="J127" i="19"/>
  <c r="BK163" i="20"/>
  <c r="BK387" i="20"/>
  <c r="J131" i="20"/>
  <c r="J327" i="20"/>
  <c r="J141" i="20"/>
  <c r="BK494" i="20"/>
  <c r="J259" i="20"/>
  <c r="J593" i="20"/>
  <c r="J471" i="20"/>
  <c r="J576" i="20"/>
  <c r="J474" i="20"/>
  <c r="BK339" i="20"/>
  <c r="BK271" i="20"/>
  <c r="BK145" i="20"/>
  <c r="J423" i="20"/>
  <c r="BK267" i="20"/>
  <c r="BK435" i="20"/>
  <c r="J299" i="20"/>
  <c r="J629" i="20"/>
  <c r="BK597" i="20"/>
  <c r="BK122" i="20"/>
  <c r="BK333" i="21"/>
  <c r="BK257" i="21"/>
  <c r="BK301" i="21"/>
  <c r="BK261" i="21"/>
  <c r="J155" i="21"/>
  <c r="J369" i="21"/>
  <c r="BK373" i="21"/>
  <c r="J245" i="21"/>
  <c r="J424" i="21"/>
  <c r="BK241" i="21"/>
  <c r="J422" i="21"/>
  <c r="J309" i="21"/>
  <c r="BK423" i="21"/>
  <c r="BK167" i="21"/>
  <c r="J257" i="21"/>
  <c r="J349" i="21"/>
  <c r="J200" i="22"/>
  <c r="BK190" i="22"/>
  <c r="J199" i="22"/>
  <c r="BK151" i="22"/>
  <c r="BK182" i="22"/>
  <c r="BK137" i="22"/>
  <c r="J178" i="22"/>
  <c r="J159" i="22"/>
  <c r="J161" i="22"/>
  <c r="BK135" i="23"/>
  <c r="BK140" i="23"/>
  <c r="BK144" i="23"/>
  <c r="J138" i="23"/>
  <c r="J227" i="24"/>
  <c r="BK216" i="24"/>
  <c r="BK190" i="24"/>
  <c r="BK214" i="24"/>
  <c r="BK165" i="24"/>
  <c r="BK212" i="24"/>
  <c r="BK208" i="24"/>
  <c r="BK176" i="24"/>
  <c r="J139" i="24"/>
  <c r="BK935" i="2"/>
  <c r="J747" i="2"/>
  <c r="J679" i="2"/>
  <c r="J550" i="2"/>
  <c r="BK178" i="2"/>
  <c r="J673" i="2"/>
  <c r="BK231" i="2"/>
  <c r="J704" i="2"/>
  <c r="J181" i="2"/>
  <c r="BK667" i="2"/>
  <c r="J633" i="2"/>
  <c r="J237" i="2"/>
  <c r="BK251" i="2"/>
  <c r="BK673" i="2"/>
  <c r="BK651" i="2"/>
  <c r="J623" i="2"/>
  <c r="BK236" i="2"/>
  <c r="J625" i="2"/>
  <c r="BK390" i="2"/>
  <c r="BK650" i="2"/>
  <c r="BK497" i="2"/>
  <c r="BK237" i="2"/>
  <c r="BK167" i="2"/>
  <c r="J887" i="2"/>
  <c r="BK849" i="2"/>
  <c r="J813" i="2"/>
  <c r="BK697" i="2"/>
  <c r="J691" i="2"/>
  <c r="BK672" i="2"/>
  <c r="BK635" i="2"/>
  <c r="J444" i="2"/>
  <c r="F38" i="2"/>
  <c r="J233" i="5"/>
  <c r="BK256" i="5"/>
  <c r="J135" i="5"/>
  <c r="BK229" i="5"/>
  <c r="J139" i="5"/>
  <c r="J141" i="5"/>
  <c r="BK133" i="6"/>
  <c r="BK159" i="6"/>
  <c r="J190" i="6"/>
  <c r="J179" i="6"/>
  <c r="J149" i="6"/>
  <c r="J310" i="8"/>
  <c r="J300" i="8"/>
  <c r="J197" i="8"/>
  <c r="BK262" i="8"/>
  <c r="BK175" i="8"/>
  <c r="J311" i="8"/>
  <c r="BK270" i="8"/>
  <c r="J135" i="8"/>
  <c r="BK258" i="8"/>
  <c r="BK264" i="8"/>
  <c r="BK307" i="8"/>
  <c r="BK296" i="8"/>
  <c r="J298" i="8"/>
  <c r="J225" i="8"/>
  <c r="BK292" i="8"/>
  <c r="BK256" i="8"/>
  <c r="BK260" i="8"/>
  <c r="BK199" i="9"/>
  <c r="J205" i="9"/>
  <c r="J145" i="9"/>
  <c r="J173" i="9"/>
  <c r="BK155" i="9"/>
  <c r="BK127" i="9"/>
  <c r="BK197" i="9"/>
  <c r="J161" i="9"/>
  <c r="J188" i="9"/>
  <c r="J159" i="9"/>
  <c r="BK156" i="10"/>
  <c r="BK133" i="10"/>
  <c r="BK147" i="10"/>
  <c r="BK163" i="11"/>
  <c r="BK145" i="11"/>
  <c r="J156" i="11"/>
  <c r="J158" i="11"/>
  <c r="BK133" i="11"/>
  <c r="BK142" i="12"/>
  <c r="J186" i="12"/>
  <c r="J140" i="12"/>
  <c r="BK156" i="12"/>
  <c r="BK126" i="12"/>
  <c r="J171" i="12"/>
  <c r="J142" i="13"/>
  <c r="J156" i="13"/>
  <c r="J144" i="13"/>
  <c r="BK125" i="13"/>
  <c r="BK126" i="14"/>
  <c r="J128" i="14"/>
  <c r="J159" i="15"/>
  <c r="J139" i="15"/>
  <c r="J129" i="15"/>
  <c r="BK127" i="15"/>
  <c r="J166" i="16"/>
  <c r="J156" i="16"/>
  <c r="BK162" i="16"/>
  <c r="BK156" i="16"/>
  <c r="BK172" i="16"/>
  <c r="J144" i="16"/>
  <c r="J132" i="16"/>
  <c r="BK158" i="18"/>
  <c r="BK138" i="18"/>
  <c r="J156" i="18"/>
  <c r="BK160" i="19"/>
  <c r="BK141" i="19"/>
  <c r="J134" i="19"/>
  <c r="BK135" i="19"/>
  <c r="J123" i="19"/>
  <c r="J463" i="20"/>
  <c r="BK359" i="20"/>
  <c r="BK347" i="20"/>
  <c r="J279" i="20"/>
  <c r="BK203" i="20"/>
  <c r="J451" i="20"/>
  <c r="BK159" i="20"/>
  <c r="J307" i="20"/>
  <c r="J655" i="20"/>
  <c r="J415" i="20"/>
  <c r="BK645" i="20"/>
  <c r="J502" i="20"/>
  <c r="J255" i="20"/>
  <c r="J510" i="20"/>
  <c r="BK439" i="20"/>
  <c r="J152" i="20"/>
  <c r="J494" i="20"/>
  <c r="BK566" i="20"/>
  <c r="BK303" i="20"/>
  <c r="J642" i="20"/>
  <c r="J514" i="20"/>
  <c r="BK585" i="20"/>
  <c r="BK159" i="21"/>
  <c r="BK297" i="21"/>
  <c r="J175" i="21"/>
  <c r="BK433" i="21"/>
  <c r="J436" i="21"/>
  <c r="J235" i="21"/>
  <c r="BK435" i="21"/>
  <c r="J261" i="21"/>
  <c r="J325" i="21"/>
  <c r="BK195" i="21"/>
  <c r="BK265" i="21"/>
  <c r="BK187" i="21"/>
  <c r="J195" i="21"/>
  <c r="BK199" i="22"/>
  <c r="BK196" i="22"/>
  <c r="BK176" i="22"/>
  <c r="BK125" i="22"/>
  <c r="J188" i="22"/>
  <c r="BK200" i="22"/>
  <c r="J131" i="22"/>
  <c r="BK133" i="22"/>
  <c r="BK160" i="23"/>
  <c r="J146" i="23"/>
  <c r="J131" i="23"/>
  <c r="BK129" i="23"/>
  <c r="J149" i="24"/>
  <c r="BK141" i="24"/>
  <c r="J206" i="24"/>
  <c r="J229" i="24"/>
  <c r="BK202" i="24"/>
  <c r="J196" i="24"/>
  <c r="BK172" i="24"/>
  <c r="J126" i="24"/>
  <c r="BK127" i="25"/>
  <c r="J123" i="26"/>
  <c r="BK121" i="27"/>
  <c r="BK130" i="28"/>
  <c r="BK126" i="28"/>
  <c r="J133" i="28"/>
  <c r="J120" i="28"/>
  <c r="J705" i="2"/>
  <c r="J650" i="2"/>
  <c r="J149" i="2"/>
  <c r="J664" i="2"/>
  <c r="J689" i="2"/>
  <c r="BK690" i="2"/>
  <c r="BK205" i="2"/>
  <c r="J474" i="2"/>
  <c r="BK668" i="2"/>
  <c r="J392" i="2"/>
  <c r="BK637" i="2"/>
  <c r="AS118" i="1"/>
  <c r="J1005" i="2"/>
  <c r="BK1001" i="2"/>
  <c r="J1001" i="2"/>
  <c r="J780" i="2"/>
  <c r="BK314" i="3"/>
  <c r="BK343" i="3"/>
  <c r="J280" i="3"/>
  <c r="BK309" i="3"/>
  <c r="J309" i="3"/>
  <c r="J274" i="3"/>
  <c r="BK368" i="3"/>
  <c r="J319" i="3"/>
  <c r="BK345" i="3"/>
  <c r="BK498" i="4"/>
  <c r="J167" i="4"/>
  <c r="J530" i="4"/>
  <c r="BK418" i="4"/>
  <c r="BK551" i="4"/>
  <c r="J234" i="4"/>
  <c r="BK544" i="4"/>
  <c r="BK347" i="4"/>
  <c r="J366" i="4"/>
  <c r="BK138" i="4"/>
  <c r="BK526" i="4"/>
  <c r="BK298" i="4"/>
  <c r="BK534" i="4"/>
  <c r="BK359" i="4"/>
  <c r="J151" i="4"/>
  <c r="J426" i="4"/>
  <c r="J556" i="4"/>
  <c r="J269" i="4"/>
  <c r="J551" i="4"/>
  <c r="J210" i="4"/>
  <c r="J396" i="4"/>
  <c r="BK214" i="4"/>
  <c r="J149" i="5"/>
  <c r="J209" i="5"/>
  <c r="J207" i="5"/>
  <c r="BK187" i="5"/>
  <c r="BK225" i="5"/>
  <c r="J180" i="5"/>
  <c r="J193" i="5"/>
  <c r="J175" i="5"/>
  <c r="BK173" i="5"/>
  <c r="J241" i="5"/>
  <c r="BK257" i="5"/>
  <c r="BK197" i="5"/>
  <c r="J246" i="5"/>
  <c r="J137" i="5"/>
  <c r="BK204" i="5"/>
  <c r="J145" i="5"/>
  <c r="J156" i="6"/>
  <c r="J129" i="6"/>
  <c r="BK162" i="6"/>
  <c r="J178" i="6"/>
  <c r="BK203" i="6"/>
  <c r="BK156" i="6"/>
  <c r="J210" i="6"/>
  <c r="J169" i="6"/>
  <c r="J173" i="6"/>
  <c r="J199" i="6"/>
  <c r="BK185" i="6"/>
  <c r="BK154" i="7"/>
  <c r="J155" i="7"/>
  <c r="J128" i="7"/>
  <c r="J131" i="7"/>
  <c r="J139" i="7"/>
  <c r="J314" i="8"/>
  <c r="BK183" i="8"/>
  <c r="J155" i="8"/>
  <c r="BK294" i="8"/>
  <c r="BK161" i="8"/>
  <c r="J227" i="8"/>
  <c r="J294" i="8"/>
  <c r="J304" i="8"/>
  <c r="BK225" i="8"/>
  <c r="J290" i="8"/>
  <c r="J249" i="8"/>
  <c r="J171" i="8"/>
  <c r="J284" i="8"/>
  <c r="BK254" i="8"/>
  <c r="BK177" i="8"/>
  <c r="J200" i="9"/>
  <c r="BK173" i="9"/>
  <c r="J155" i="9"/>
  <c r="BK159" i="9"/>
  <c r="BK198" i="9"/>
  <c r="J203" i="9"/>
  <c r="J197" i="9"/>
  <c r="BK133" i="9"/>
  <c r="BK159" i="10"/>
  <c r="J129" i="10"/>
  <c r="J152" i="10"/>
  <c r="J152" i="11"/>
  <c r="J139" i="11"/>
  <c r="J135" i="11"/>
  <c r="BK135" i="11"/>
  <c r="BK167" i="12"/>
  <c r="BK130" i="12"/>
  <c r="BK191" i="12"/>
  <c r="J132" i="12"/>
  <c r="J167" i="12"/>
  <c r="BK146" i="13"/>
  <c r="BK156" i="13"/>
  <c r="J129" i="13"/>
  <c r="BK124" i="14"/>
  <c r="J154" i="15"/>
  <c r="J135" i="15"/>
  <c r="J148" i="15"/>
  <c r="BK129" i="15"/>
  <c r="BK136" i="16"/>
  <c r="J134" i="16"/>
  <c r="BK158" i="16"/>
  <c r="BK152" i="16"/>
  <c r="J140" i="16"/>
  <c r="J130" i="18"/>
  <c r="J167" i="18"/>
  <c r="J144" i="18"/>
  <c r="BK162" i="18"/>
  <c r="BK129" i="19"/>
  <c r="BK134" i="19"/>
  <c r="BK161" i="19"/>
  <c r="BK140" i="19"/>
  <c r="J149" i="19"/>
  <c r="J159" i="19"/>
  <c r="BK124" i="19"/>
  <c r="BK526" i="20"/>
  <c r="BK467" i="20"/>
  <c r="J482" i="20"/>
  <c r="BK589" i="20"/>
  <c r="J145" i="20"/>
  <c r="J431" i="20"/>
  <c r="BK522" i="20"/>
  <c r="J375" i="20"/>
  <c r="J667" i="20"/>
  <c r="J435" i="20"/>
  <c r="BK652" i="20"/>
  <c r="BK498" i="20"/>
  <c r="BK327" i="20"/>
  <c r="BK195" i="20"/>
  <c r="J617" i="20"/>
  <c r="BK502" i="20"/>
  <c r="J359" i="20"/>
  <c r="BK251" i="20"/>
  <c r="J637" i="20"/>
  <c r="BK486" i="20"/>
  <c r="BK207" i="20"/>
  <c r="BK613" i="20"/>
  <c r="BK395" i="20"/>
  <c r="J411" i="21"/>
  <c r="J275" i="21"/>
  <c r="J253" i="21"/>
  <c r="J163" i="22"/>
  <c r="BK153" i="22"/>
  <c r="J203" i="22"/>
  <c r="J147" i="22"/>
  <c r="J170" i="22"/>
  <c r="BK155" i="22"/>
  <c r="J192" i="22"/>
  <c r="BK148" i="23"/>
  <c r="BK159" i="23"/>
  <c r="BK133" i="23"/>
  <c r="BK219" i="24"/>
  <c r="BK227" i="24"/>
  <c r="BK184" i="24"/>
  <c r="BK131" i="24"/>
  <c r="J216" i="24"/>
  <c r="J147" i="24"/>
  <c r="BK154" i="24"/>
  <c r="J133" i="24"/>
  <c r="J127" i="25"/>
  <c r="J127" i="26"/>
  <c r="J121" i="27"/>
  <c r="BK123" i="28"/>
  <c r="BK277" i="4"/>
  <c r="J218" i="4"/>
  <c r="J404" i="4"/>
  <c r="J413" i="4"/>
  <c r="BK239" i="5"/>
  <c r="BK133" i="5"/>
  <c r="J163" i="5"/>
  <c r="BK200" i="5"/>
  <c r="J202" i="5"/>
  <c r="J211" i="5"/>
  <c r="J221" i="5"/>
  <c r="J168" i="5"/>
  <c r="BK209" i="5"/>
  <c r="J227" i="5"/>
  <c r="J171" i="5"/>
  <c r="BK151" i="5"/>
  <c r="BK227" i="5"/>
  <c r="J214" i="5"/>
  <c r="BK175" i="6"/>
  <c r="BK178" i="6"/>
  <c r="BK137" i="6"/>
  <c r="BK187" i="6"/>
  <c r="J139" i="6"/>
  <c r="BK158" i="6"/>
  <c r="BK210" i="6"/>
  <c r="BK144" i="6"/>
  <c r="J196" i="6"/>
  <c r="BK198" i="6"/>
  <c r="J133" i="6"/>
  <c r="J123" i="8"/>
  <c r="J288" i="8"/>
  <c r="J137" i="8"/>
  <c r="BK125" i="8"/>
  <c r="BK280" i="8"/>
  <c r="BK241" i="8"/>
  <c r="J167" i="8"/>
  <c r="BK193" i="8"/>
  <c r="BK205" i="9"/>
  <c r="J147" i="9"/>
  <c r="BK178" i="9"/>
  <c r="J131" i="9"/>
  <c r="BK192" i="9"/>
  <c r="J198" i="9"/>
  <c r="J139" i="9"/>
  <c r="BK125" i="11"/>
  <c r="J150" i="12"/>
  <c r="BK193" i="12"/>
  <c r="J142" i="12"/>
  <c r="J165" i="12"/>
  <c r="BK165" i="12"/>
  <c r="BK158" i="13"/>
  <c r="BK142" i="13"/>
  <c r="J146" i="13"/>
  <c r="BK138" i="14"/>
  <c r="BK137" i="14"/>
  <c r="J162" i="15"/>
  <c r="BK162" i="15"/>
  <c r="J152" i="15"/>
  <c r="BK160" i="15"/>
  <c r="J176" i="16"/>
  <c r="J160" i="16"/>
  <c r="J154" i="16"/>
  <c r="J124" i="16"/>
  <c r="J146" i="16"/>
  <c r="BK146" i="16"/>
  <c r="J123" i="17"/>
  <c r="J124" i="18"/>
  <c r="BK152" i="18"/>
  <c r="BK134" i="18"/>
  <c r="J151" i="19"/>
  <c r="BK148" i="19"/>
  <c r="BK156" i="19"/>
  <c r="J160" i="19"/>
  <c r="J145" i="19"/>
  <c r="BK145" i="19"/>
  <c r="BK152" i="19"/>
  <c r="J120" i="19"/>
  <c r="BK558" i="20"/>
  <c r="J371" i="20"/>
  <c r="J399" i="20"/>
  <c r="BK391" i="20"/>
  <c r="J605" i="20"/>
  <c r="BK530" i="20"/>
  <c r="J518" i="20"/>
  <c r="BK371" i="20"/>
  <c r="BK152" i="20"/>
  <c r="BK546" i="20"/>
  <c r="J287" i="20"/>
  <c r="BK576" i="20"/>
  <c r="BK323" i="20"/>
  <c r="J664" i="20"/>
  <c r="J558" i="20"/>
  <c r="J447" i="20"/>
  <c r="BK307" i="20"/>
  <c r="BK156" i="20"/>
  <c r="J530" i="20"/>
  <c r="BK658" i="20"/>
  <c r="BK335" i="20"/>
  <c r="J649" i="20"/>
  <c r="J391" i="20"/>
  <c r="BK133" i="20"/>
  <c r="J421" i="21"/>
  <c r="BK175" i="21"/>
  <c r="J241" i="21"/>
  <c r="BK391" i="21"/>
  <c r="J215" i="21"/>
  <c r="BK357" i="21"/>
  <c r="J387" i="21"/>
  <c r="BK345" i="21"/>
  <c r="J426" i="21"/>
  <c r="BK407" i="21"/>
  <c r="BK313" i="21"/>
  <c r="J207" i="21"/>
  <c r="J187" i="21"/>
  <c r="J182" i="22"/>
  <c r="BK188" i="22"/>
  <c r="BK186" i="22"/>
  <c r="J190" i="22"/>
  <c r="J204" i="22"/>
  <c r="BK166" i="22"/>
  <c r="J154" i="23"/>
  <c r="J125" i="23"/>
  <c r="BK125" i="23"/>
  <c r="BK131" i="23"/>
  <c r="J169" i="24"/>
  <c r="J221" i="24"/>
  <c r="BK163" i="24"/>
  <c r="J128" i="24"/>
  <c r="BK210" i="24"/>
  <c r="BK128" i="24"/>
  <c r="BK174" i="24"/>
  <c r="J176" i="24"/>
  <c r="BK119" i="25"/>
  <c r="J125" i="27"/>
  <c r="J123" i="27"/>
  <c r="J136" i="28"/>
  <c r="J124" i="28"/>
  <c r="BK131" i="28"/>
  <c r="J776" i="2"/>
  <c r="BK701" i="2"/>
  <c r="J688" i="2"/>
  <c r="BK649" i="2"/>
  <c r="BK247" i="2"/>
  <c r="BK687" i="2"/>
  <c r="J394" i="2"/>
  <c r="BK813" i="2"/>
  <c r="BK657" i="2"/>
  <c r="J178" i="2"/>
  <c r="BK661" i="2"/>
  <c r="BK630" i="2"/>
  <c r="J350" i="2"/>
  <c r="BK658" i="2"/>
  <c r="AS104" i="1"/>
  <c r="BK444" i="2"/>
  <c r="BK656" i="2"/>
  <c r="J645" i="2"/>
  <c r="BK688" i="2"/>
  <c r="J676" i="2"/>
  <c r="J656" i="2"/>
  <c r="BK633" i="2"/>
  <c r="BK480" i="2"/>
  <c r="J331" i="3"/>
  <c r="J304" i="3"/>
  <c r="J291" i="3"/>
  <c r="J345" i="3"/>
  <c r="BK438" i="3"/>
  <c r="J200" i="3"/>
  <c r="J427" i="3"/>
  <c r="J195" i="3"/>
  <c r="J133" i="4"/>
  <c r="J189" i="4"/>
  <c r="BK230" i="4"/>
  <c r="J142" i="4"/>
  <c r="BK408" i="4"/>
  <c r="J328" i="4"/>
  <c r="J187" i="5"/>
  <c r="BK233" i="5"/>
  <c r="BK159" i="5"/>
  <c r="BK165" i="5"/>
  <c r="BK170" i="5"/>
  <c r="BK161" i="5"/>
  <c r="BK246" i="5"/>
  <c r="BK169" i="5"/>
  <c r="BK243" i="5"/>
  <c r="BK205" i="5"/>
  <c r="J162" i="6"/>
  <c r="J160" i="6"/>
  <c r="BK135" i="6"/>
  <c r="J194" i="6"/>
  <c r="J143" i="6"/>
  <c r="J183" i="6"/>
  <c r="J202" i="6"/>
  <c r="BK179" i="6"/>
  <c r="BK166" i="6"/>
  <c r="J161" i="7"/>
  <c r="J148" i="7"/>
  <c r="BK152" i="7"/>
  <c r="J308" i="8"/>
  <c r="BK310" i="8"/>
  <c r="BK133" i="8"/>
  <c r="J125" i="8"/>
  <c r="J282" i="8"/>
  <c r="BK200" i="9"/>
  <c r="J137" i="9"/>
  <c r="BK157" i="9"/>
  <c r="J192" i="9"/>
  <c r="BK143" i="9"/>
  <c r="BK180" i="9"/>
  <c r="BK127" i="10"/>
  <c r="J131" i="10"/>
  <c r="BK125" i="10"/>
  <c r="BK167" i="11"/>
  <c r="J125" i="11"/>
  <c r="BK160" i="11"/>
  <c r="BK160" i="12"/>
  <c r="J191" i="12"/>
  <c r="BK192" i="12"/>
  <c r="J173" i="12"/>
  <c r="BK150" i="12"/>
  <c r="BK128" i="12"/>
  <c r="BK127" i="13"/>
  <c r="J135" i="13"/>
  <c r="J135" i="14"/>
  <c r="J157" i="15"/>
  <c r="BK152" i="15"/>
  <c r="J146" i="15"/>
  <c r="J168" i="16"/>
  <c r="BK140" i="16"/>
  <c r="BK144" i="16"/>
  <c r="J148" i="16"/>
  <c r="J125" i="17"/>
  <c r="BK167" i="18"/>
  <c r="BK227" i="20"/>
  <c r="J486" i="20"/>
  <c r="BK247" i="20"/>
  <c r="BK455" i="20"/>
  <c r="BK629" i="20"/>
  <c r="BK243" i="20"/>
  <c r="J585" i="20"/>
  <c r="J343" i="20"/>
  <c r="BK506" i="20"/>
  <c r="BK542" i="20"/>
  <c r="J203" i="20"/>
  <c r="BK411" i="20"/>
  <c r="BK399" i="21"/>
  <c r="BK321" i="21"/>
  <c r="J159" i="21"/>
  <c r="J407" i="21"/>
  <c r="BK349" i="21"/>
  <c r="BK207" i="21"/>
  <c r="BK421" i="21"/>
  <c r="BK291" i="21"/>
  <c r="BK203" i="21"/>
  <c r="BK286" i="21"/>
  <c r="J151" i="21"/>
  <c r="J176" i="22"/>
  <c r="BK127" i="22"/>
  <c r="J207" i="22"/>
  <c r="J202" i="22"/>
  <c r="J188" i="24"/>
  <c r="BK178" i="24"/>
  <c r="J119" i="25"/>
  <c r="BK127" i="26"/>
  <c r="BK133" i="27"/>
  <c r="J129" i="28"/>
  <c r="BK127" i="28"/>
  <c r="BK965" i="2"/>
  <c r="BK704" i="2"/>
  <c r="J681" i="2"/>
  <c r="J643" i="2"/>
  <c r="BK259" i="2"/>
  <c r="J671" i="2"/>
  <c r="BK823" i="2"/>
  <c r="BK681" i="2"/>
  <c r="BK1095" i="2"/>
  <c r="BK652" i="2"/>
  <c r="J626" i="2"/>
  <c r="J247" i="2"/>
  <c r="J628" i="2"/>
  <c r="BK181" i="2"/>
  <c r="BK663" i="2"/>
  <c r="BK638" i="2"/>
  <c r="J345" i="2"/>
  <c r="J224" i="2"/>
  <c r="BK613" i="2"/>
  <c r="J666" i="2"/>
  <c r="J649" i="2"/>
  <c r="J613" i="2"/>
  <c r="BK350" i="2"/>
  <c r="J251" i="2"/>
  <c r="J161" i="2"/>
  <c r="J1062" i="2"/>
  <c r="BK683" i="2"/>
  <c r="J667" i="2"/>
  <c r="J632" i="2"/>
  <c r="BK345" i="2"/>
  <c r="BK342" i="3"/>
  <c r="J228" i="3"/>
  <c r="BK470" i="3"/>
  <c r="BK183" i="3"/>
  <c r="J285" i="3"/>
  <c r="BK280" i="3"/>
  <c r="J430" i="4"/>
  <c r="J539" i="4"/>
  <c r="J225" i="4"/>
  <c r="J318" i="4"/>
  <c r="J498" i="4"/>
  <c r="BK426" i="4"/>
  <c r="BK265" i="4"/>
  <c r="BK445" i="4"/>
  <c r="BK582" i="4"/>
  <c r="BK590" i="4"/>
  <c r="J303" i="4"/>
  <c r="BK366" i="4"/>
  <c r="J138" i="4"/>
  <c r="J129" i="4"/>
  <c r="BK133" i="4"/>
  <c r="BK293" i="4"/>
  <c r="BK207" i="5"/>
  <c r="BK131" i="5"/>
  <c r="J237" i="5"/>
  <c r="BK179" i="5"/>
  <c r="J184" i="5"/>
  <c r="J183" i="5"/>
  <c r="BK214" i="5"/>
  <c r="BK254" i="5"/>
  <c r="J217" i="5"/>
  <c r="BK190" i="6"/>
  <c r="BK183" i="6"/>
  <c r="J187" i="6"/>
  <c r="J153" i="7"/>
  <c r="BK145" i="7"/>
  <c r="BK153" i="7"/>
  <c r="J127" i="7"/>
  <c r="BK268" i="8"/>
  <c r="BK245" i="8"/>
  <c r="BK145" i="8"/>
  <c r="BK139" i="8"/>
  <c r="J247" i="8"/>
  <c r="J165" i="8"/>
  <c r="BK205" i="8"/>
  <c r="BK149" i="8"/>
  <c r="J191" i="8"/>
  <c r="J199" i="9"/>
  <c r="J169" i="9"/>
  <c r="BK188" i="9"/>
  <c r="J147" i="11"/>
  <c r="BK131" i="11"/>
  <c r="BK146" i="12"/>
  <c r="J128" i="12"/>
  <c r="BK184" i="12"/>
  <c r="J175" i="12"/>
  <c r="BK186" i="12"/>
  <c r="J130" i="12"/>
  <c r="J159" i="13"/>
  <c r="BK164" i="16"/>
  <c r="J126" i="16"/>
  <c r="BK127" i="17"/>
  <c r="BK124" i="18"/>
  <c r="J142" i="18"/>
  <c r="BK149" i="19"/>
  <c r="BK159" i="19"/>
  <c r="BK621" i="20"/>
  <c r="BK331" i="20"/>
  <c r="J159" i="20"/>
  <c r="J506" i="20"/>
  <c r="J275" i="20"/>
  <c r="BK664" i="20"/>
  <c r="J271" i="20"/>
  <c r="BK625" i="20"/>
  <c r="BK291" i="20"/>
  <c r="BK163" i="21"/>
  <c r="J297" i="21"/>
  <c r="J135" i="21"/>
  <c r="BK199" i="21"/>
  <c r="BK436" i="21"/>
  <c r="BK151" i="21"/>
  <c r="J427" i="21"/>
  <c r="J333" i="21"/>
  <c r="J191" i="21"/>
  <c r="J174" i="22"/>
  <c r="BK145" i="22"/>
  <c r="BK206" i="22"/>
  <c r="J206" i="22"/>
  <c r="J143" i="22"/>
  <c r="J159" i="23"/>
  <c r="J163" i="23"/>
  <c r="J162" i="23"/>
  <c r="BK221" i="24"/>
  <c r="J143" i="24"/>
  <c r="BK199" i="24"/>
  <c r="J154" i="24"/>
  <c r="BK180" i="24"/>
  <c r="J137" i="24"/>
  <c r="J163" i="24"/>
  <c r="J123" i="25"/>
  <c r="BK131" i="27"/>
  <c r="BK135" i="28"/>
  <c r="J121" i="28"/>
  <c r="BK780" i="2"/>
  <c r="J701" i="2"/>
  <c r="J288" i="2"/>
  <c r="J692" i="2"/>
  <c r="BK161" i="2"/>
  <c r="BK678" i="2"/>
  <c r="BK671" i="2"/>
  <c r="J551" i="2"/>
  <c r="BK626" i="2"/>
  <c r="J657" i="2"/>
  <c r="BK280" i="2"/>
  <c r="BK634" i="2"/>
  <c r="BK1005" i="2"/>
  <c r="J971" i="2"/>
  <c r="J969" i="2"/>
  <c r="J965" i="2"/>
  <c r="J961" i="2"/>
  <c r="J935" i="2"/>
  <c r="BK928" i="2"/>
  <c r="BK915" i="2"/>
  <c r="J915" i="2"/>
  <c r="BK913" i="2"/>
  <c r="J861" i="2"/>
  <c r="J817" i="2"/>
  <c r="J697" i="2"/>
  <c r="J678" i="2"/>
  <c r="BK645" i="2"/>
  <c r="BK439" i="2"/>
  <c r="BK331" i="3"/>
  <c r="J216" i="3"/>
  <c r="BK304" i="3"/>
  <c r="BK373" i="3"/>
  <c r="BK348" i="3"/>
  <c r="BK423" i="3"/>
  <c r="J438" i="3"/>
  <c r="J296" i="3"/>
  <c r="J590" i="4"/>
  <c r="BK342" i="4"/>
  <c r="J572" i="4"/>
  <c r="BK510" i="4"/>
  <c r="J333" i="4"/>
  <c r="BK129" i="4"/>
  <c r="J239" i="4"/>
  <c r="BK488" i="4"/>
  <c r="J449" i="4"/>
  <c r="J175" i="4"/>
  <c r="J285" i="4"/>
  <c r="BK220" i="4"/>
  <c r="BK506" i="4"/>
  <c r="J293" i="4"/>
  <c r="J386" i="4"/>
  <c r="BK400" i="4"/>
  <c r="BK539" i="4"/>
  <c r="BK257" i="4"/>
  <c r="BK147" i="4"/>
  <c r="J206" i="4"/>
  <c r="BK449" i="4"/>
  <c r="J225" i="5"/>
  <c r="J229" i="5"/>
  <c r="J219" i="5"/>
  <c r="BK194" i="6"/>
  <c r="J168" i="6"/>
  <c r="J181" i="6"/>
  <c r="BK169" i="6"/>
  <c r="BK171" i="6"/>
  <c r="BK149" i="6"/>
  <c r="J189" i="6"/>
  <c r="J135" i="7"/>
  <c r="J145" i="7"/>
  <c r="BK148" i="7"/>
  <c r="BK312" i="8"/>
  <c r="J266" i="8"/>
  <c r="J237" i="8"/>
  <c r="BK147" i="8"/>
  <c r="BK217" i="8"/>
  <c r="J193" i="8"/>
  <c r="J195" i="8"/>
  <c r="BK251" i="8"/>
  <c r="J205" i="8"/>
  <c r="BK290" i="8"/>
  <c r="BK227" i="8"/>
  <c r="J207" i="8"/>
  <c r="BK167" i="8"/>
  <c r="J182" i="9"/>
  <c r="BK204" i="9"/>
  <c r="BK125" i="9"/>
  <c r="BK151" i="9"/>
  <c r="J149" i="9"/>
  <c r="BK129" i="10"/>
  <c r="J159" i="10"/>
  <c r="J141" i="10"/>
  <c r="BK139" i="11"/>
  <c r="BK166" i="11"/>
  <c r="BK154" i="11"/>
  <c r="J126" i="12"/>
  <c r="J163" i="12"/>
  <c r="BK140" i="12"/>
  <c r="BK173" i="12"/>
  <c r="J150" i="13"/>
  <c r="J137" i="14"/>
  <c r="J126" i="18"/>
  <c r="J128" i="19"/>
  <c r="J125" i="19"/>
  <c r="BK158" i="19"/>
  <c r="J155" i="19"/>
  <c r="BK125" i="19"/>
  <c r="BK478" i="20"/>
  <c r="J251" i="20"/>
  <c r="BK279" i="20"/>
  <c r="J223" i="20"/>
  <c r="J522" i="20"/>
  <c r="J156" i="20"/>
  <c r="BK239" i="20"/>
  <c r="BK471" i="20"/>
  <c r="J661" i="20"/>
  <c r="BK431" i="20"/>
  <c r="J227" i="20"/>
  <c r="BK514" i="20"/>
  <c r="J367" i="20"/>
  <c r="BK171" i="20"/>
  <c r="J633" i="20"/>
  <c r="J645" i="20"/>
  <c r="BK179" i="20"/>
  <c r="BK550" i="20"/>
  <c r="BK609" i="20"/>
  <c r="BK341" i="21"/>
  <c r="BK227" i="21"/>
  <c r="BK428" i="21"/>
  <c r="J163" i="21"/>
  <c r="J180" i="22"/>
  <c r="J208" i="22"/>
  <c r="BK205" i="22"/>
  <c r="J168" i="22"/>
  <c r="J161" i="23"/>
  <c r="BK150" i="23"/>
  <c r="J129" i="23"/>
  <c r="J223" i="24"/>
  <c r="J180" i="24"/>
  <c r="BK194" i="24"/>
  <c r="J131" i="24"/>
  <c r="J167" i="24"/>
  <c r="J125" i="25"/>
  <c r="J131" i="26"/>
  <c r="BK127" i="27"/>
  <c r="J135" i="28"/>
  <c r="BK128" i="28"/>
  <c r="BK969" i="2"/>
  <c r="BK747" i="2"/>
  <c r="BK698" i="2"/>
  <c r="J668" i="2"/>
  <c r="BK327" i="2"/>
  <c r="J683" i="2"/>
  <c r="J1088" i="2"/>
  <c r="J335" i="2"/>
  <c r="BK679" i="2"/>
  <c r="BK639" i="2"/>
  <c r="BK335" i="2"/>
  <c r="J629" i="2"/>
  <c r="J220" i="2"/>
  <c r="J672" i="2"/>
  <c r="J642" i="2"/>
  <c r="BK631" i="2"/>
  <c r="J259" i="2"/>
  <c r="J640" i="2"/>
  <c r="BK464" i="2"/>
  <c r="J653" i="2"/>
  <c r="BK640" i="2"/>
  <c r="BK394" i="2"/>
  <c r="BK268" i="2"/>
  <c r="J205" i="2"/>
  <c r="BK1062" i="2"/>
  <c r="BK837" i="2"/>
  <c r="J809" i="2"/>
  <c r="J698" i="2"/>
  <c r="BK695" i="2"/>
  <c r="BK682" i="2"/>
  <c r="J669" i="2"/>
  <c r="J648" i="2"/>
  <c r="BK474" i="2"/>
  <c r="BK335" i="3"/>
  <c r="BK326" i="3"/>
  <c r="BK296" i="3"/>
  <c r="J188" i="3"/>
  <c r="J359" i="3"/>
  <c r="J368" i="3"/>
  <c r="BK427" i="3"/>
  <c r="BK415" i="3"/>
  <c r="BK353" i="3"/>
  <c r="BK556" i="4"/>
  <c r="BK218" i="4"/>
  <c r="BK568" i="4"/>
  <c r="J436" i="4"/>
  <c r="BK179" i="4"/>
  <c r="BK244" i="4"/>
  <c r="J476" i="4"/>
  <c r="BK472" i="4"/>
  <c r="BK303" i="4"/>
  <c r="J277" i="4"/>
  <c r="BK159" i="4"/>
  <c r="J313" i="4"/>
  <c r="J445" i="4"/>
  <c r="BK466" i="4"/>
  <c r="J298" i="4"/>
  <c r="BK441" i="4"/>
  <c r="BK151" i="4"/>
  <c r="J568" i="4"/>
  <c r="BK175" i="4"/>
  <c r="BK249" i="4"/>
  <c r="BK436" i="4"/>
  <c r="BK225" i="4"/>
  <c r="BK163" i="5"/>
  <c r="BK245" i="5"/>
  <c r="J199" i="5"/>
  <c r="BK244" i="5"/>
  <c r="BK157" i="5"/>
  <c r="J166" i="5"/>
  <c r="J195" i="5"/>
  <c r="J242" i="5"/>
  <c r="J257" i="5"/>
  <c r="BK199" i="5"/>
  <c r="J212" i="5"/>
  <c r="J255" i="5"/>
  <c r="BK195" i="5"/>
  <c r="J252" i="5"/>
  <c r="J249" i="5"/>
  <c r="J159" i="5"/>
  <c r="J143" i="5"/>
  <c r="J158" i="6"/>
  <c r="BK197" i="6"/>
  <c r="BK164" i="6"/>
  <c r="J198" i="6"/>
  <c r="BK160" i="6"/>
  <c r="BK173" i="6"/>
  <c r="J211" i="6"/>
  <c r="J154" i="6"/>
  <c r="BK211" i="6"/>
  <c r="J164" i="6"/>
  <c r="BK143" i="6"/>
  <c r="J157" i="7"/>
  <c r="BK142" i="7"/>
  <c r="J150" i="7"/>
  <c r="BK139" i="7"/>
  <c r="BK195" i="8"/>
  <c r="J127" i="8"/>
  <c r="BK239" i="8"/>
  <c r="J209" i="8"/>
  <c r="BK266" i="8"/>
  <c r="BK153" i="8"/>
  <c r="J129" i="8"/>
  <c r="J262" i="8"/>
  <c r="BK304" i="8"/>
  <c r="J189" i="8"/>
  <c r="J245" i="8"/>
  <c r="J231" i="8"/>
  <c r="BK237" i="8"/>
  <c r="J254" i="8"/>
  <c r="J241" i="8"/>
  <c r="BK161" i="9"/>
  <c r="BK175" i="9"/>
  <c r="BK182" i="9"/>
  <c r="J135" i="9"/>
  <c r="BK131" i="9"/>
  <c r="BK194" i="9"/>
  <c r="BK153" i="9"/>
  <c r="J163" i="10"/>
  <c r="BK145" i="10"/>
  <c r="J137" i="10"/>
  <c r="J127" i="11"/>
  <c r="J133" i="11"/>
  <c r="BK156" i="11"/>
  <c r="J196" i="12"/>
  <c r="BK195" i="12"/>
  <c r="J144" i="12"/>
  <c r="J195" i="12"/>
  <c r="BK169" i="12"/>
  <c r="BK152" i="12"/>
  <c r="J148" i="13"/>
  <c r="J137" i="13"/>
  <c r="BK131" i="13"/>
  <c r="J126" i="14"/>
  <c r="BK159" i="15"/>
  <c r="BK146" i="18"/>
  <c r="BK148" i="18"/>
  <c r="J141" i="19"/>
  <c r="J126" i="19"/>
  <c r="BK123" i="19"/>
  <c r="BK128" i="19"/>
  <c r="BK130" i="19"/>
  <c r="J137" i="19"/>
  <c r="BK139" i="19"/>
  <c r="J124" i="19"/>
  <c r="J379" i="20"/>
  <c r="J419" i="20"/>
  <c r="BK518" i="20"/>
  <c r="J295" i="20"/>
  <c r="BK167" i="20"/>
  <c r="BK461" i="20"/>
  <c r="J171" i="20"/>
  <c r="J351" i="20"/>
  <c r="BK399" i="20"/>
  <c r="J566" i="20"/>
  <c r="J291" i="20"/>
  <c r="J175" i="20"/>
  <c r="BK605" i="20"/>
  <c r="J621" i="20"/>
  <c r="J286" i="21"/>
  <c r="BK422" i="21"/>
  <c r="BK425" i="21"/>
  <c r="J143" i="21"/>
  <c r="BK215" i="21"/>
  <c r="J337" i="21"/>
  <c r="J227" i="21"/>
  <c r="J391" i="21"/>
  <c r="J361" i="21"/>
  <c r="J265" i="21"/>
  <c r="BK426" i="21"/>
  <c r="BK353" i="21"/>
  <c r="BK183" i="21"/>
  <c r="BK184" i="22"/>
  <c r="BK161" i="22"/>
  <c r="J194" i="24"/>
  <c r="J190" i="24"/>
  <c r="BK223" i="24"/>
  <c r="BK143" i="24"/>
  <c r="BK151" i="24"/>
  <c r="J172" i="24"/>
  <c r="BK139" i="24"/>
  <c r="J151" i="24"/>
  <c r="BK125" i="25"/>
  <c r="BK119" i="26"/>
  <c r="J133" i="27"/>
  <c r="J122" i="28"/>
  <c r="BK120" i="28"/>
  <c r="BK119" i="28"/>
  <c r="P393" i="2" l="1"/>
  <c r="T624" i="2"/>
  <c r="P662" i="2"/>
  <c r="BK696" i="2"/>
  <c r="J696" i="2"/>
  <c r="J113" i="2"/>
  <c r="T696" i="2"/>
  <c r="R1080" i="2"/>
  <c r="P308" i="3"/>
  <c r="R219" i="4"/>
  <c r="P158" i="5"/>
  <c r="P248" i="5"/>
  <c r="P132" i="6"/>
  <c r="P204" i="6"/>
  <c r="P126" i="7"/>
  <c r="T147" i="7"/>
  <c r="BK196" i="9"/>
  <c r="J196" i="9"/>
  <c r="J101" i="9"/>
  <c r="P149" i="10"/>
  <c r="P162" i="12"/>
  <c r="P174" i="16"/>
  <c r="R600" i="20"/>
  <c r="R134" i="21"/>
  <c r="R133" i="21"/>
  <c r="P386" i="21"/>
  <c r="P385" i="21"/>
  <c r="R287" i="2"/>
  <c r="BK662" i="2"/>
  <c r="J662" i="2"/>
  <c r="J112" i="2"/>
  <c r="R970" i="2"/>
  <c r="T308" i="3"/>
  <c r="R352" i="3"/>
  <c r="BK367" i="3"/>
  <c r="J367" i="3"/>
  <c r="J106" i="3"/>
  <c r="BK431" i="4"/>
  <c r="J431" i="4"/>
  <c r="J99" i="4"/>
  <c r="BK594" i="4"/>
  <c r="J594" i="4"/>
  <c r="J102" i="4"/>
  <c r="BK181" i="5"/>
  <c r="J181" i="5"/>
  <c r="J103" i="5"/>
  <c r="R248" i="5"/>
  <c r="BK170" i="6"/>
  <c r="J170" i="6"/>
  <c r="J102" i="6"/>
  <c r="T208" i="6"/>
  <c r="R126" i="7"/>
  <c r="R147" i="7"/>
  <c r="R253" i="8"/>
  <c r="T162" i="11"/>
  <c r="R125" i="12"/>
  <c r="R124" i="13"/>
  <c r="BK134" i="14"/>
  <c r="J134" i="14"/>
  <c r="J100" i="14"/>
  <c r="P123" i="16"/>
  <c r="P122" i="16"/>
  <c r="AU112" i="1"/>
  <c r="R164" i="18"/>
  <c r="BK641" i="20"/>
  <c r="J641" i="20"/>
  <c r="J100" i="20"/>
  <c r="BK386" i="21"/>
  <c r="J386" i="21"/>
  <c r="J108" i="21"/>
  <c r="R165" i="22"/>
  <c r="R137" i="23"/>
  <c r="BK171" i="24"/>
  <c r="J171" i="24"/>
  <c r="J101" i="24"/>
  <c r="R393" i="2"/>
  <c r="R702" i="2"/>
  <c r="BK1080" i="2"/>
  <c r="J1080" i="2"/>
  <c r="J118" i="2"/>
  <c r="P380" i="3"/>
  <c r="P123" i="4"/>
  <c r="R181" i="5"/>
  <c r="P253" i="5"/>
  <c r="P152" i="6"/>
  <c r="P201" i="6"/>
  <c r="P130" i="7"/>
  <c r="T160" i="7"/>
  <c r="T162" i="12"/>
  <c r="R145" i="15"/>
  <c r="BK123" i="18"/>
  <c r="J123" i="18"/>
  <c r="J99" i="18"/>
  <c r="R493" i="20"/>
  <c r="R296" i="21"/>
  <c r="R295" i="21"/>
  <c r="R432" i="21"/>
  <c r="R431" i="21"/>
  <c r="P165" i="22"/>
  <c r="P124" i="23"/>
  <c r="BK125" i="24"/>
  <c r="P153" i="24"/>
  <c r="BK201" i="24"/>
  <c r="J201" i="24"/>
  <c r="J103" i="24"/>
  <c r="R258" i="2"/>
  <c r="P627" i="2"/>
  <c r="T662" i="2"/>
  <c r="R696" i="2"/>
  <c r="T1080" i="2"/>
  <c r="T380" i="3"/>
  <c r="P431" i="4"/>
  <c r="R594" i="4"/>
  <c r="R130" i="5"/>
  <c r="P228" i="5"/>
  <c r="R132" i="6"/>
  <c r="BK204" i="6"/>
  <c r="J204" i="6"/>
  <c r="J104" i="6"/>
  <c r="BK138" i="7"/>
  <c r="J138" i="7"/>
  <c r="J101" i="7"/>
  <c r="R168" i="8"/>
  <c r="BK124" i="9"/>
  <c r="BK158" i="10"/>
  <c r="J158" i="10"/>
  <c r="J101" i="10"/>
  <c r="BK162" i="12"/>
  <c r="J162" i="12"/>
  <c r="J100" i="12"/>
  <c r="R141" i="13"/>
  <c r="R123" i="14"/>
  <c r="P145" i="15"/>
  <c r="R123" i="16"/>
  <c r="P123" i="18"/>
  <c r="R118" i="19"/>
  <c r="R117" i="19"/>
  <c r="T493" i="20"/>
  <c r="T134" i="21"/>
  <c r="T133" i="21"/>
  <c r="P420" i="21"/>
  <c r="P419" i="21"/>
  <c r="BK124" i="22"/>
  <c r="T137" i="23"/>
  <c r="P130" i="24"/>
  <c r="R171" i="24"/>
  <c r="P218" i="24"/>
  <c r="R118" i="25"/>
  <c r="R117" i="25"/>
  <c r="T393" i="2"/>
  <c r="R624" i="2"/>
  <c r="BK970" i="2"/>
  <c r="J970" i="2"/>
  <c r="J116" i="2"/>
  <c r="BK380" i="3"/>
  <c r="J380" i="3"/>
  <c r="J107" i="3"/>
  <c r="P219" i="4"/>
  <c r="T168" i="8"/>
  <c r="P196" i="9"/>
  <c r="R162" i="12"/>
  <c r="BK141" i="13"/>
  <c r="J141" i="13"/>
  <c r="J100" i="13"/>
  <c r="P156" i="15"/>
  <c r="BK123" i="16"/>
  <c r="BK122" i="17"/>
  <c r="J122" i="17"/>
  <c r="J99" i="17"/>
  <c r="P118" i="19"/>
  <c r="P117" i="19"/>
  <c r="AU115" i="1"/>
  <c r="R641" i="20"/>
  <c r="BK296" i="21"/>
  <c r="BK295" i="21"/>
  <c r="J295" i="21"/>
  <c r="J105" i="21"/>
  <c r="R124" i="22"/>
  <c r="P158" i="23"/>
  <c r="T153" i="24"/>
  <c r="BK204" i="2"/>
  <c r="BK258" i="2"/>
  <c r="J258" i="2"/>
  <c r="J104" i="2"/>
  <c r="T258" i="2"/>
  <c r="R627" i="2"/>
  <c r="T970" i="2"/>
  <c r="R380" i="3"/>
  <c r="BK219" i="4"/>
  <c r="J219" i="4"/>
  <c r="J98" i="4"/>
  <c r="BK581" i="4"/>
  <c r="J581" i="4"/>
  <c r="J101" i="4"/>
  <c r="T134" i="5"/>
  <c r="R228" i="5"/>
  <c r="R170" i="6"/>
  <c r="T138" i="7"/>
  <c r="BK122" i="8"/>
  <c r="BK142" i="8"/>
  <c r="J142" i="8"/>
  <c r="J98" i="8"/>
  <c r="R306" i="8"/>
  <c r="T177" i="9"/>
  <c r="P124" i="10"/>
  <c r="P158" i="10"/>
  <c r="P123" i="10" s="1"/>
  <c r="AU106" i="1" s="1"/>
  <c r="T151" i="11"/>
  <c r="P177" i="12"/>
  <c r="BK154" i="13"/>
  <c r="J154" i="13"/>
  <c r="J101" i="13"/>
  <c r="BK145" i="15"/>
  <c r="J145" i="15"/>
  <c r="J100" i="15"/>
  <c r="P600" i="20"/>
  <c r="T240" i="21"/>
  <c r="T239" i="21"/>
  <c r="BK420" i="21"/>
  <c r="BK419" i="21"/>
  <c r="J419" i="21"/>
  <c r="J109" i="21"/>
  <c r="BK198" i="22"/>
  <c r="J198" i="22"/>
  <c r="J101" i="22"/>
  <c r="P137" i="23"/>
  <c r="R204" i="2"/>
  <c r="R203" i="2"/>
  <c r="T337" i="2"/>
  <c r="P624" i="2"/>
  <c r="P702" i="2"/>
  <c r="BK133" i="3"/>
  <c r="BK340" i="3"/>
  <c r="J340" i="3"/>
  <c r="J102" i="3"/>
  <c r="T367" i="3"/>
  <c r="R431" i="4"/>
  <c r="P594" i="4"/>
  <c r="T130" i="5"/>
  <c r="R152" i="5"/>
  <c r="P128" i="6"/>
  <c r="T128" i="6"/>
  <c r="R201" i="6"/>
  <c r="R138" i="7"/>
  <c r="BK253" i="8"/>
  <c r="J253" i="8"/>
  <c r="J100" i="8"/>
  <c r="R124" i="10"/>
  <c r="P162" i="11"/>
  <c r="P190" i="12"/>
  <c r="BK124" i="13"/>
  <c r="BK123" i="13"/>
  <c r="J123" i="13"/>
  <c r="J98" i="13"/>
  <c r="P154" i="13"/>
  <c r="T134" i="14"/>
  <c r="P124" i="15"/>
  <c r="P123" i="15"/>
  <c r="AU111" i="1"/>
  <c r="T174" i="16"/>
  <c r="BK164" i="18"/>
  <c r="J164" i="18"/>
  <c r="J100" i="18"/>
  <c r="P121" i="20"/>
  <c r="T641" i="20"/>
  <c r="P240" i="21"/>
  <c r="P239" i="21"/>
  <c r="P280" i="21"/>
  <c r="P279" i="21"/>
  <c r="R420" i="21"/>
  <c r="R419" i="21"/>
  <c r="P124" i="22"/>
  <c r="T158" i="23"/>
  <c r="R125" i="24"/>
  <c r="P171" i="24"/>
  <c r="R118" i="26"/>
  <c r="R117" i="26"/>
  <c r="P118" i="27"/>
  <c r="P117" i="27"/>
  <c r="AU124" i="1"/>
  <c r="R142" i="2"/>
  <c r="R141" i="2"/>
  <c r="T287" i="2"/>
  <c r="P818" i="2"/>
  <c r="BK1077" i="2"/>
  <c r="J1077" i="2"/>
  <c r="J117" i="2"/>
  <c r="R133" i="3"/>
  <c r="BK123" i="4"/>
  <c r="T581" i="4"/>
  <c r="BK134" i="5"/>
  <c r="J134" i="5"/>
  <c r="J100" i="5"/>
  <c r="P152" i="5"/>
  <c r="T228" i="5"/>
  <c r="BK128" i="6"/>
  <c r="J128" i="6"/>
  <c r="J99" i="6"/>
  <c r="P170" i="6"/>
  <c r="R208" i="6"/>
  <c r="T126" i="7"/>
  <c r="BK168" i="8"/>
  <c r="J168" i="8"/>
  <c r="J99" i="8"/>
  <c r="T124" i="9"/>
  <c r="R151" i="11"/>
  <c r="T125" i="12"/>
  <c r="BK123" i="14"/>
  <c r="BK122" i="14"/>
  <c r="J122" i="14"/>
  <c r="J98" i="14"/>
  <c r="R124" i="15"/>
  <c r="T123" i="16"/>
  <c r="T122" i="16"/>
  <c r="P164" i="18"/>
  <c r="BK121" i="20"/>
  <c r="P641" i="20"/>
  <c r="BK134" i="21"/>
  <c r="BK133" i="21"/>
  <c r="J133" i="21"/>
  <c r="J97" i="21"/>
  <c r="T386" i="21"/>
  <c r="T385" i="21"/>
  <c r="P198" i="22"/>
  <c r="R130" i="24"/>
  <c r="BK162" i="24"/>
  <c r="J162" i="24"/>
  <c r="J100" i="24"/>
  <c r="P201" i="24"/>
  <c r="P118" i="25"/>
  <c r="P117" i="25"/>
  <c r="AU122" i="1"/>
  <c r="T118" i="26"/>
  <c r="T117" i="26"/>
  <c r="T118" i="27"/>
  <c r="T117" i="27"/>
  <c r="P204" i="2"/>
  <c r="P258" i="2"/>
  <c r="P203" i="2" s="1"/>
  <c r="BK627" i="2"/>
  <c r="J627" i="2"/>
  <c r="J111" i="2"/>
  <c r="R662" i="2"/>
  <c r="P696" i="2"/>
  <c r="R340" i="3"/>
  <c r="P130" i="5"/>
  <c r="T158" i="5"/>
  <c r="T248" i="5"/>
  <c r="R130" i="7"/>
  <c r="P160" i="7"/>
  <c r="P122" i="8"/>
  <c r="P142" i="8"/>
  <c r="T306" i="8"/>
  <c r="P177" i="9"/>
  <c r="BK124" i="10"/>
  <c r="BK162" i="11"/>
  <c r="J162" i="11"/>
  <c r="J101" i="11"/>
  <c r="P125" i="12"/>
  <c r="P124" i="12"/>
  <c r="AU108" i="1"/>
  <c r="T141" i="13"/>
  <c r="T124" i="15"/>
  <c r="R121" i="20"/>
  <c r="R120" i="20"/>
  <c r="T296" i="21"/>
  <c r="T295" i="21"/>
  <c r="BK124" i="23"/>
  <c r="P125" i="24"/>
  <c r="R201" i="24"/>
  <c r="BK337" i="2"/>
  <c r="BK818" i="2"/>
  <c r="J818" i="2"/>
  <c r="J115" i="2"/>
  <c r="R1077" i="2"/>
  <c r="BK308" i="3"/>
  <c r="J308" i="3"/>
  <c r="J101" i="3"/>
  <c r="P352" i="3"/>
  <c r="R367" i="3"/>
  <c r="P181" i="5"/>
  <c r="T253" i="5"/>
  <c r="T152" i="6"/>
  <c r="T201" i="6"/>
  <c r="P147" i="7"/>
  <c r="P253" i="8"/>
  <c r="R196" i="9"/>
  <c r="R158" i="10"/>
  <c r="T124" i="11"/>
  <c r="T123" i="11"/>
  <c r="BK177" i="12"/>
  <c r="J177" i="12"/>
  <c r="J101" i="12"/>
  <c r="R154" i="13"/>
  <c r="P134" i="14"/>
  <c r="T156" i="15"/>
  <c r="BK493" i="20"/>
  <c r="J493" i="20"/>
  <c r="J98" i="20"/>
  <c r="R280" i="21"/>
  <c r="R279" i="21"/>
  <c r="T198" i="22"/>
  <c r="BK158" i="23"/>
  <c r="J158" i="23"/>
  <c r="J101" i="23"/>
  <c r="BK130" i="24"/>
  <c r="J130" i="24"/>
  <c r="J98" i="24"/>
  <c r="R162" i="24"/>
  <c r="BK218" i="24"/>
  <c r="J218" i="24"/>
  <c r="J104" i="24"/>
  <c r="P118" i="26"/>
  <c r="P117" i="26"/>
  <c r="AU123" i="1"/>
  <c r="T204" i="2"/>
  <c r="T203" i="2"/>
  <c r="R337" i="2"/>
  <c r="BK624" i="2"/>
  <c r="J624" i="2"/>
  <c r="J110" i="2"/>
  <c r="T702" i="2"/>
  <c r="P1080" i="2"/>
  <c r="T133" i="3"/>
  <c r="BK352" i="3"/>
  <c r="J352" i="3"/>
  <c r="J104" i="3"/>
  <c r="P581" i="4"/>
  <c r="T253" i="8"/>
  <c r="BK177" i="9"/>
  <c r="J177" i="9"/>
  <c r="J100" i="9"/>
  <c r="T158" i="10"/>
  <c r="P124" i="11"/>
  <c r="R190" i="12"/>
  <c r="BK280" i="21"/>
  <c r="J280" i="21"/>
  <c r="J104" i="21"/>
  <c r="T432" i="21"/>
  <c r="T431" i="21"/>
  <c r="BK137" i="23"/>
  <c r="J137" i="23"/>
  <c r="J100" i="23"/>
  <c r="T142" i="2"/>
  <c r="T141" i="2"/>
  <c r="P287" i="2"/>
  <c r="T627" i="2"/>
  <c r="P970" i="2"/>
  <c r="R308" i="3"/>
  <c r="T352" i="3"/>
  <c r="T351" i="3"/>
  <c r="P367" i="3"/>
  <c r="R123" i="4"/>
  <c r="R581" i="4"/>
  <c r="R122" i="4" s="1"/>
  <c r="R134" i="5"/>
  <c r="T152" i="5"/>
  <c r="BK132" i="6"/>
  <c r="J132" i="6"/>
  <c r="J100" i="6"/>
  <c r="BK201" i="6"/>
  <c r="J201" i="6"/>
  <c r="J103" i="6"/>
  <c r="BK130" i="7"/>
  <c r="J130" i="7"/>
  <c r="J100" i="7"/>
  <c r="BK160" i="7"/>
  <c r="J160" i="7"/>
  <c r="J103" i="7"/>
  <c r="T196" i="9"/>
  <c r="T124" i="10"/>
  <c r="R162" i="11"/>
  <c r="P141" i="13"/>
  <c r="P123" i="14"/>
  <c r="P122" i="14"/>
  <c r="AU110" i="1"/>
  <c r="BK156" i="15"/>
  <c r="J156" i="15"/>
  <c r="J101" i="15"/>
  <c r="R122" i="17"/>
  <c r="R121" i="17"/>
  <c r="T123" i="18"/>
  <c r="T118" i="19"/>
  <c r="T117" i="19"/>
  <c r="T121" i="20"/>
  <c r="BK240" i="21"/>
  <c r="BK239" i="21"/>
  <c r="J239" i="21"/>
  <c r="J99" i="21"/>
  <c r="T280" i="21"/>
  <c r="T279" i="21"/>
  <c r="BK432" i="21"/>
  <c r="BK431" i="21"/>
  <c r="J431" i="21"/>
  <c r="J111" i="21"/>
  <c r="R198" i="22"/>
  <c r="R153" i="24"/>
  <c r="T201" i="24"/>
  <c r="BK142" i="2"/>
  <c r="J142" i="2"/>
  <c r="J100" i="2"/>
  <c r="P337" i="2"/>
  <c r="BK702" i="2"/>
  <c r="J702" i="2"/>
  <c r="J114" i="2"/>
  <c r="T340" i="3"/>
  <c r="T431" i="4"/>
  <c r="BK130" i="5"/>
  <c r="J130" i="5"/>
  <c r="J99" i="5"/>
  <c r="BK158" i="5"/>
  <c r="J158" i="5"/>
  <c r="J102" i="5"/>
  <c r="BK248" i="5"/>
  <c r="J248" i="5"/>
  <c r="J105" i="5"/>
  <c r="T132" i="6"/>
  <c r="R204" i="6"/>
  <c r="BK126" i="7"/>
  <c r="J126" i="7"/>
  <c r="J99" i="7"/>
  <c r="BK147" i="7"/>
  <c r="J147" i="7"/>
  <c r="J102" i="7"/>
  <c r="T122" i="8"/>
  <c r="BK306" i="8"/>
  <c r="J306" i="8"/>
  <c r="J101" i="8"/>
  <c r="BK149" i="10"/>
  <c r="J149" i="10"/>
  <c r="J100" i="10"/>
  <c r="R124" i="11"/>
  <c r="R123" i="11"/>
  <c r="T177" i="12"/>
  <c r="T124" i="13"/>
  <c r="BK174" i="16"/>
  <c r="J174" i="16"/>
  <c r="J100" i="16"/>
  <c r="T122" i="17"/>
  <c r="T121" i="17"/>
  <c r="R123" i="18"/>
  <c r="R122" i="18"/>
  <c r="BK118" i="19"/>
  <c r="BK117" i="19"/>
  <c r="J117" i="19"/>
  <c r="BK600" i="20"/>
  <c r="J600" i="20"/>
  <c r="J99" i="20"/>
  <c r="P134" i="21"/>
  <c r="P133" i="21"/>
  <c r="R386" i="21"/>
  <c r="R385" i="21"/>
  <c r="T165" i="22"/>
  <c r="T124" i="23"/>
  <c r="T123" i="23"/>
  <c r="T130" i="24"/>
  <c r="P162" i="24"/>
  <c r="P142" i="2"/>
  <c r="P141" i="2"/>
  <c r="BK287" i="2"/>
  <c r="J287" i="2"/>
  <c r="J105" i="2"/>
  <c r="T818" i="2"/>
  <c r="P1077" i="2"/>
  <c r="P133" i="3"/>
  <c r="P340" i="3"/>
  <c r="P132" i="3" s="1"/>
  <c r="T181" i="5"/>
  <c r="R253" i="5"/>
  <c r="BK152" i="6"/>
  <c r="J152" i="6"/>
  <c r="J101" i="6"/>
  <c r="T204" i="6"/>
  <c r="P168" i="8"/>
  <c r="P124" i="9"/>
  <c r="P123" i="9"/>
  <c r="AU105" i="1"/>
  <c r="R149" i="10"/>
  <c r="P151" i="11"/>
  <c r="BK125" i="12"/>
  <c r="J125" i="12"/>
  <c r="J99" i="12"/>
  <c r="T190" i="12"/>
  <c r="T154" i="13"/>
  <c r="T123" i="14"/>
  <c r="T122" i="14"/>
  <c r="T145" i="15"/>
  <c r="P122" i="17"/>
  <c r="P121" i="17"/>
  <c r="AU113" i="1"/>
  <c r="T118" i="25"/>
  <c r="T117" i="25"/>
  <c r="T219" i="4"/>
  <c r="T594" i="4"/>
  <c r="R158" i="5"/>
  <c r="BK253" i="5"/>
  <c r="J253" i="5"/>
  <c r="J107" i="5"/>
  <c r="R152" i="6"/>
  <c r="BK208" i="6"/>
  <c r="J208" i="6"/>
  <c r="J105" i="6"/>
  <c r="P138" i="7"/>
  <c r="R122" i="8"/>
  <c r="R142" i="8"/>
  <c r="P306" i="8"/>
  <c r="R177" i="9"/>
  <c r="BK124" i="11"/>
  <c r="J124" i="11"/>
  <c r="J99" i="11"/>
  <c r="R177" i="12"/>
  <c r="P124" i="13"/>
  <c r="P123" i="13"/>
  <c r="AU109" i="1"/>
  <c r="R156" i="15"/>
  <c r="P493" i="20"/>
  <c r="R240" i="21"/>
  <c r="R239" i="21"/>
  <c r="T420" i="21"/>
  <c r="T419" i="21"/>
  <c r="BK165" i="22"/>
  <c r="J165" i="22"/>
  <c r="J100" i="22"/>
  <c r="R124" i="23"/>
  <c r="T125" i="24"/>
  <c r="T171" i="24"/>
  <c r="T218" i="24"/>
  <c r="BK118" i="25"/>
  <c r="BK117" i="25"/>
  <c r="J117" i="25"/>
  <c r="J96" i="25"/>
  <c r="BK118" i="26"/>
  <c r="BK117" i="26"/>
  <c r="J117" i="26"/>
  <c r="J96" i="26"/>
  <c r="R118" i="27"/>
  <c r="R117" i="27"/>
  <c r="BK393" i="2"/>
  <c r="J393" i="2"/>
  <c r="J109" i="2"/>
  <c r="R818" i="2"/>
  <c r="T1077" i="2"/>
  <c r="T123" i="4"/>
  <c r="T122" i="4"/>
  <c r="P134" i="5"/>
  <c r="P129" i="5"/>
  <c r="AU100" i="1"/>
  <c r="BK152" i="5"/>
  <c r="J152" i="5"/>
  <c r="J101" i="5"/>
  <c r="BK228" i="5"/>
  <c r="J228" i="5"/>
  <c r="J104" i="5"/>
  <c r="R128" i="6"/>
  <c r="T170" i="6"/>
  <c r="P208" i="6"/>
  <c r="T130" i="7"/>
  <c r="R160" i="7"/>
  <c r="T142" i="8"/>
  <c r="R124" i="9"/>
  <c r="R123" i="9"/>
  <c r="T149" i="10"/>
  <c r="BK151" i="11"/>
  <c r="J151" i="11"/>
  <c r="J100" i="11"/>
  <c r="BK190" i="12"/>
  <c r="J190" i="12"/>
  <c r="J102" i="12"/>
  <c r="R134" i="14"/>
  <c r="BK124" i="15"/>
  <c r="J124" i="15"/>
  <c r="J99" i="15"/>
  <c r="R174" i="16"/>
  <c r="T164" i="18"/>
  <c r="T600" i="20"/>
  <c r="P296" i="21"/>
  <c r="P295" i="21"/>
  <c r="P432" i="21"/>
  <c r="P431" i="21"/>
  <c r="T124" i="22"/>
  <c r="T123" i="22"/>
  <c r="R158" i="23"/>
  <c r="BK153" i="24"/>
  <c r="J153" i="24"/>
  <c r="J99" i="24"/>
  <c r="T162" i="24"/>
  <c r="R218" i="24"/>
  <c r="BK118" i="27"/>
  <c r="J118" i="27"/>
  <c r="J97" i="27"/>
  <c r="BK118" i="28"/>
  <c r="J118" i="28"/>
  <c r="J97" i="28"/>
  <c r="P118" i="28"/>
  <c r="P117" i="28"/>
  <c r="AU125" i="1"/>
  <c r="R118" i="28"/>
  <c r="R117" i="28"/>
  <c r="T118" i="28"/>
  <c r="T117" i="28"/>
  <c r="BK250" i="2"/>
  <c r="J250" i="2"/>
  <c r="J103" i="2"/>
  <c r="BK274" i="21"/>
  <c r="J274" i="21"/>
  <c r="J102" i="21"/>
  <c r="BK334" i="2"/>
  <c r="J334" i="2"/>
  <c r="J106" i="2"/>
  <c r="BK360" i="3"/>
  <c r="J360" i="3"/>
  <c r="J105" i="3"/>
  <c r="BK469" i="3"/>
  <c r="J469" i="3"/>
  <c r="J109" i="3"/>
  <c r="BK437" i="3"/>
  <c r="J437" i="3"/>
  <c r="J108" i="3"/>
  <c r="BK573" i="4"/>
  <c r="J573" i="4"/>
  <c r="J100" i="4"/>
  <c r="BK251" i="5"/>
  <c r="J251" i="5"/>
  <c r="J106" i="5"/>
  <c r="BK198" i="24"/>
  <c r="J198" i="24"/>
  <c r="J102" i="24"/>
  <c r="E107" i="28"/>
  <c r="F114" i="28"/>
  <c r="J113" i="28"/>
  <c r="F113" i="28"/>
  <c r="BE135" i="28"/>
  <c r="BE127" i="28"/>
  <c r="J89" i="28"/>
  <c r="J92" i="28"/>
  <c r="BE126" i="28"/>
  <c r="BE128" i="28"/>
  <c r="BE130" i="28"/>
  <c r="BE121" i="28"/>
  <c r="BE124" i="28"/>
  <c r="BE133" i="28"/>
  <c r="BK117" i="27"/>
  <c r="J117" i="27"/>
  <c r="J96" i="27"/>
  <c r="BE125" i="28"/>
  <c r="BE119" i="28"/>
  <c r="BE122" i="28"/>
  <c r="BE123" i="28"/>
  <c r="BE129" i="28"/>
  <c r="BE131" i="28"/>
  <c r="BE120" i="28"/>
  <c r="BE136" i="28"/>
  <c r="J91" i="27"/>
  <c r="J114" i="27"/>
  <c r="F91" i="27"/>
  <c r="J111" i="27"/>
  <c r="BE131" i="27"/>
  <c r="J118" i="26"/>
  <c r="J97" i="26"/>
  <c r="F92" i="27"/>
  <c r="BE133" i="27"/>
  <c r="BE123" i="27"/>
  <c r="BE125" i="27"/>
  <c r="BE119" i="27"/>
  <c r="BE127" i="27"/>
  <c r="BE129" i="27"/>
  <c r="E107" i="27"/>
  <c r="BE121" i="27"/>
  <c r="J118" i="25"/>
  <c r="J97" i="25"/>
  <c r="F113" i="26"/>
  <c r="E85" i="26"/>
  <c r="J114" i="26"/>
  <c r="J91" i="26"/>
  <c r="BE127" i="26"/>
  <c r="F114" i="26"/>
  <c r="BE119" i="26"/>
  <c r="J111" i="26"/>
  <c r="BE131" i="26"/>
  <c r="BE123" i="26"/>
  <c r="J125" i="24"/>
  <c r="J97" i="24"/>
  <c r="F114" i="25"/>
  <c r="E85" i="25"/>
  <c r="F113" i="25"/>
  <c r="J92" i="25"/>
  <c r="J113" i="25"/>
  <c r="J111" i="25"/>
  <c r="BE119" i="25"/>
  <c r="BE121" i="25"/>
  <c r="BE123" i="25"/>
  <c r="BE125" i="25"/>
  <c r="BE127" i="25"/>
  <c r="J89" i="24"/>
  <c r="J120" i="24"/>
  <c r="BE133" i="24"/>
  <c r="BE137" i="24"/>
  <c r="BE154" i="24"/>
  <c r="BE141" i="24"/>
  <c r="F121" i="24"/>
  <c r="BE128" i="24"/>
  <c r="BE135" i="24"/>
  <c r="E85" i="24"/>
  <c r="J121" i="24"/>
  <c r="BE139" i="24"/>
  <c r="BE174" i="24"/>
  <c r="BE184" i="24"/>
  <c r="BE131" i="24"/>
  <c r="BE182" i="24"/>
  <c r="BE143" i="24"/>
  <c r="BE158" i="24"/>
  <c r="BE165" i="24"/>
  <c r="BE190" i="24"/>
  <c r="BE212" i="24"/>
  <c r="BE163" i="24"/>
  <c r="BE172" i="24"/>
  <c r="BE186" i="24"/>
  <c r="BE206" i="24"/>
  <c r="BE214" i="24"/>
  <c r="BE221" i="24"/>
  <c r="BE196" i="24"/>
  <c r="BE204" i="24"/>
  <c r="F120" i="24"/>
  <c r="BE160" i="24"/>
  <c r="BE188" i="24"/>
  <c r="BE192" i="24"/>
  <c r="BE199" i="24"/>
  <c r="J124" i="23"/>
  <c r="J99" i="23"/>
  <c r="BE151" i="24"/>
  <c r="BE156" i="24"/>
  <c r="BE169" i="24"/>
  <c r="BE178" i="24"/>
  <c r="BE219" i="24"/>
  <c r="BE225" i="24"/>
  <c r="BE126" i="24"/>
  <c r="BE147" i="24"/>
  <c r="BE167" i="24"/>
  <c r="BE202" i="24"/>
  <c r="BE208" i="24"/>
  <c r="BE216" i="24"/>
  <c r="BE229" i="24"/>
  <c r="BE227" i="24"/>
  <c r="BE149" i="24"/>
  <c r="BE194" i="24"/>
  <c r="BE210" i="24"/>
  <c r="BE145" i="24"/>
  <c r="BE176" i="24"/>
  <c r="BE180" i="24"/>
  <c r="BE223" i="24"/>
  <c r="J124" i="22"/>
  <c r="J99" i="22"/>
  <c r="BE125" i="23"/>
  <c r="J120" i="23"/>
  <c r="BE133" i="23"/>
  <c r="BE138" i="23"/>
  <c r="BE150" i="23"/>
  <c r="BE154" i="23"/>
  <c r="F93" i="23"/>
  <c r="F120" i="23"/>
  <c r="E85" i="23"/>
  <c r="BE127" i="23"/>
  <c r="BE140" i="23"/>
  <c r="J93" i="23"/>
  <c r="J117" i="23"/>
  <c r="BE161" i="23"/>
  <c r="BE129" i="23"/>
  <c r="BE131" i="23"/>
  <c r="BE135" i="23"/>
  <c r="BE142" i="23"/>
  <c r="BE144" i="23"/>
  <c r="BE146" i="23"/>
  <c r="BE148" i="23"/>
  <c r="BE162" i="23"/>
  <c r="BE152" i="23"/>
  <c r="BE163" i="23"/>
  <c r="BE156" i="23"/>
  <c r="BE159" i="23"/>
  <c r="BE160" i="23"/>
  <c r="BK279" i="21"/>
  <c r="J279" i="21"/>
  <c r="J103" i="21"/>
  <c r="J432" i="21"/>
  <c r="J112" i="21"/>
  <c r="F94" i="22"/>
  <c r="BE145" i="22"/>
  <c r="BE203" i="22"/>
  <c r="J296" i="21"/>
  <c r="J106" i="21"/>
  <c r="J91" i="22"/>
  <c r="J119" i="22"/>
  <c r="BE137" i="22"/>
  <c r="BE149" i="22"/>
  <c r="BE200" i="22"/>
  <c r="BE176" i="22"/>
  <c r="BE180" i="22"/>
  <c r="BE184" i="22"/>
  <c r="J134" i="21"/>
  <c r="J98" i="21"/>
  <c r="BE131" i="22"/>
  <c r="BE141" i="22"/>
  <c r="BE166" i="22"/>
  <c r="BE170" i="22"/>
  <c r="BK273" i="21"/>
  <c r="J273" i="21"/>
  <c r="J101" i="21"/>
  <c r="BE125" i="22"/>
  <c r="BE139" i="22"/>
  <c r="BE147" i="22"/>
  <c r="BE161" i="22"/>
  <c r="BE174" i="22"/>
  <c r="BE178" i="22"/>
  <c r="BE207" i="22"/>
  <c r="E85" i="22"/>
  <c r="BE157" i="22"/>
  <c r="BE206" i="22"/>
  <c r="J240" i="21"/>
  <c r="J100" i="21"/>
  <c r="F93" i="22"/>
  <c r="BE153" i="22"/>
  <c r="BE133" i="22"/>
  <c r="BE159" i="22"/>
  <c r="BE182" i="22"/>
  <c r="BE186" i="22"/>
  <c r="BE194" i="22"/>
  <c r="BE208" i="22"/>
  <c r="J420" i="21"/>
  <c r="J110" i="21"/>
  <c r="BE188" i="22"/>
  <c r="BE199" i="22"/>
  <c r="BE190" i="22"/>
  <c r="BE196" i="22"/>
  <c r="BK385" i="21"/>
  <c r="J385" i="21"/>
  <c r="J107" i="21"/>
  <c r="J94" i="22"/>
  <c r="BE129" i="22"/>
  <c r="BE201" i="22"/>
  <c r="BE135" i="22"/>
  <c r="BE143" i="22"/>
  <c r="BE205" i="22"/>
  <c r="BE163" i="22"/>
  <c r="BE168" i="22"/>
  <c r="BE192" i="22"/>
  <c r="BE202" i="22"/>
  <c r="BE204" i="22"/>
  <c r="BE127" i="22"/>
  <c r="BE151" i="22"/>
  <c r="BE155" i="22"/>
  <c r="BE172" i="22"/>
  <c r="F91" i="21"/>
  <c r="F129" i="21"/>
  <c r="BE191" i="21"/>
  <c r="BE281" i="21"/>
  <c r="BE321" i="21"/>
  <c r="BE333" i="21"/>
  <c r="J89" i="21"/>
  <c r="J128" i="21"/>
  <c r="BE249" i="21"/>
  <c r="BE365" i="21"/>
  <c r="BE175" i="21"/>
  <c r="BE219" i="21"/>
  <c r="BE253" i="21"/>
  <c r="BE265" i="21"/>
  <c r="BE325" i="21"/>
  <c r="BE377" i="21"/>
  <c r="BE241" i="21"/>
  <c r="BE275" i="21"/>
  <c r="BE286" i="21"/>
  <c r="BE337" i="21"/>
  <c r="BE373" i="21"/>
  <c r="BE403" i="21"/>
  <c r="BE415" i="21"/>
  <c r="J92" i="21"/>
  <c r="BE143" i="21"/>
  <c r="BE183" i="21"/>
  <c r="BE215" i="21"/>
  <c r="BE257" i="21"/>
  <c r="BE317" i="21"/>
  <c r="BE361" i="21"/>
  <c r="BE424" i="21"/>
  <c r="BE433" i="21"/>
  <c r="J121" i="20"/>
  <c r="J97" i="20"/>
  <c r="BE245" i="21"/>
  <c r="BE297" i="21"/>
  <c r="BE369" i="21"/>
  <c r="BE427" i="21"/>
  <c r="BE434" i="21"/>
  <c r="E85" i="21"/>
  <c r="BE199" i="21"/>
  <c r="BE349" i="21"/>
  <c r="BE381" i="21"/>
  <c r="BE391" i="21"/>
  <c r="BE399" i="21"/>
  <c r="BE411" i="21"/>
  <c r="BE435" i="21"/>
  <c r="BE171" i="21"/>
  <c r="BE305" i="21"/>
  <c r="BE423" i="21"/>
  <c r="BE426" i="21"/>
  <c r="BE429" i="21"/>
  <c r="BE436" i="21"/>
  <c r="BE159" i="21"/>
  <c r="BE167" i="21"/>
  <c r="BE195" i="21"/>
  <c r="BE329" i="21"/>
  <c r="BE353" i="21"/>
  <c r="BE357" i="21"/>
  <c r="BE387" i="21"/>
  <c r="BE179" i="21"/>
  <c r="BE187" i="21"/>
  <c r="BE207" i="21"/>
  <c r="BE422" i="21"/>
  <c r="BE425" i="21"/>
  <c r="BE139" i="21"/>
  <c r="BE163" i="21"/>
  <c r="BE227" i="21"/>
  <c r="BE235" i="21"/>
  <c r="BE428" i="21"/>
  <c r="BE430" i="21"/>
  <c r="BE155" i="21"/>
  <c r="BE211" i="21"/>
  <c r="BE261" i="21"/>
  <c r="BE309" i="21"/>
  <c r="BE395" i="21"/>
  <c r="BE151" i="21"/>
  <c r="BE203" i="21"/>
  <c r="BE223" i="21"/>
  <c r="BE313" i="21"/>
  <c r="BE341" i="21"/>
  <c r="BE407" i="21"/>
  <c r="BE135" i="21"/>
  <c r="BE147" i="21"/>
  <c r="BE231" i="21"/>
  <c r="BE269" i="21"/>
  <c r="BE301" i="21"/>
  <c r="BE291" i="21"/>
  <c r="BE345" i="21"/>
  <c r="BE421" i="21"/>
  <c r="BE149" i="20"/>
  <c r="BE179" i="20"/>
  <c r="BE593" i="20"/>
  <c r="BE589" i="20"/>
  <c r="E110" i="20"/>
  <c r="BE131" i="20"/>
  <c r="BE137" i="20"/>
  <c r="BE156" i="20"/>
  <c r="BE227" i="20"/>
  <c r="BE295" i="20"/>
  <c r="BE367" i="20"/>
  <c r="BE431" i="20"/>
  <c r="BE455" i="20"/>
  <c r="BE478" i="20"/>
  <c r="BE518" i="20"/>
  <c r="BE554" i="20"/>
  <c r="BE562" i="20"/>
  <c r="BE645" i="20"/>
  <c r="BE211" i="20"/>
  <c r="BE534" i="20"/>
  <c r="BE542" i="20"/>
  <c r="BE621" i="20"/>
  <c r="BE633" i="20"/>
  <c r="BE637" i="20"/>
  <c r="BE658" i="20"/>
  <c r="F117" i="20"/>
  <c r="BE223" i="20"/>
  <c r="BE271" i="20"/>
  <c r="BE287" i="20"/>
  <c r="BE315" i="20"/>
  <c r="BE383" i="20"/>
  <c r="BE399" i="20"/>
  <c r="BE461" i="20"/>
  <c r="BE471" i="20"/>
  <c r="BE494" i="20"/>
  <c r="BE506" i="20"/>
  <c r="BE526" i="20"/>
  <c r="BE570" i="20"/>
  <c r="BE617" i="20"/>
  <c r="BE243" i="20"/>
  <c r="BE259" i="20"/>
  <c r="BE335" i="20"/>
  <c r="BE359" i="20"/>
  <c r="BE407" i="20"/>
  <c r="BE498" i="20"/>
  <c r="BE510" i="20"/>
  <c r="BE558" i="20"/>
  <c r="J96" i="19"/>
  <c r="F91" i="20"/>
  <c r="BE291" i="20"/>
  <c r="BE299" i="20"/>
  <c r="BE311" i="20"/>
  <c r="BE323" i="20"/>
  <c r="BE355" i="20"/>
  <c r="BE403" i="20"/>
  <c r="BE415" i="20"/>
  <c r="BE435" i="20"/>
  <c r="BE490" i="20"/>
  <c r="BE597" i="20"/>
  <c r="BE655" i="20"/>
  <c r="J118" i="19"/>
  <c r="J97" i="19"/>
  <c r="J92" i="20"/>
  <c r="J114" i="20"/>
  <c r="BE175" i="20"/>
  <c r="BE203" i="20"/>
  <c r="BE219" i="20"/>
  <c r="BE319" i="20"/>
  <c r="BE347" i="20"/>
  <c r="BE363" i="20"/>
  <c r="BE371" i="20"/>
  <c r="BE395" i="20"/>
  <c r="BE522" i="20"/>
  <c r="BE546" i="20"/>
  <c r="BE625" i="20"/>
  <c r="BE667" i="20"/>
  <c r="J116" i="20"/>
  <c r="BE124" i="20"/>
  <c r="BE183" i="20"/>
  <c r="BE199" i="20"/>
  <c r="BE207" i="20"/>
  <c r="BE263" i="20"/>
  <c r="BE279" i="20"/>
  <c r="BE375" i="20"/>
  <c r="BE530" i="20"/>
  <c r="BE572" i="20"/>
  <c r="BE605" i="20"/>
  <c r="BE609" i="20"/>
  <c r="BE629" i="20"/>
  <c r="BE642" i="20"/>
  <c r="BE649" i="20"/>
  <c r="BE652" i="20"/>
  <c r="BE661" i="20"/>
  <c r="BE664" i="20"/>
  <c r="BE670" i="20"/>
  <c r="BE167" i="20"/>
  <c r="BE171" i="20"/>
  <c r="BE195" i="20"/>
  <c r="BE251" i="20"/>
  <c r="BE283" i="20"/>
  <c r="BE331" i="20"/>
  <c r="BE419" i="20"/>
  <c r="BE439" i="20"/>
  <c r="BE582" i="20"/>
  <c r="BE601" i="20"/>
  <c r="BE387" i="20"/>
  <c r="BE427" i="20"/>
  <c r="BE447" i="20"/>
  <c r="BE474" i="20"/>
  <c r="BE502" i="20"/>
  <c r="BE538" i="20"/>
  <c r="BE566" i="20"/>
  <c r="BE133" i="20"/>
  <c r="BE145" i="20"/>
  <c r="BE191" i="20"/>
  <c r="BE215" i="20"/>
  <c r="BE231" i="20"/>
  <c r="BE247" i="20"/>
  <c r="BE303" i="20"/>
  <c r="BE343" i="20"/>
  <c r="BE379" i="20"/>
  <c r="BE465" i="20"/>
  <c r="BE486" i="20"/>
  <c r="BE514" i="20"/>
  <c r="BE585" i="20"/>
  <c r="BE187" i="20"/>
  <c r="BE613" i="20"/>
  <c r="BE141" i="20"/>
  <c r="BE163" i="20"/>
  <c r="BE235" i="20"/>
  <c r="BE255" i="20"/>
  <c r="BE327" i="20"/>
  <c r="BE451" i="20"/>
  <c r="BE463" i="20"/>
  <c r="BE122" i="20"/>
  <c r="BE152" i="20"/>
  <c r="BE159" i="20"/>
  <c r="BE239" i="20"/>
  <c r="BE307" i="20"/>
  <c r="BE423" i="20"/>
  <c r="BE267" i="20"/>
  <c r="BE275" i="20"/>
  <c r="BE339" i="20"/>
  <c r="BE351" i="20"/>
  <c r="BE391" i="20"/>
  <c r="BE411" i="20"/>
  <c r="BE443" i="20"/>
  <c r="BE459" i="20"/>
  <c r="BE467" i="20"/>
  <c r="BE482" i="20"/>
  <c r="BE550" i="20"/>
  <c r="BE576" i="20"/>
  <c r="BE578" i="20"/>
  <c r="E85" i="19"/>
  <c r="J113" i="19"/>
  <c r="BE126" i="19"/>
  <c r="BE127" i="19"/>
  <c r="J92" i="19"/>
  <c r="BE121" i="19"/>
  <c r="F92" i="19"/>
  <c r="BE141" i="19"/>
  <c r="BE151" i="19"/>
  <c r="BE133" i="19"/>
  <c r="BK122" i="18"/>
  <c r="J122" i="18"/>
  <c r="J98" i="18"/>
  <c r="J111" i="19"/>
  <c r="BE119" i="19"/>
  <c r="BE122" i="19"/>
  <c r="BE125" i="19"/>
  <c r="BE128" i="19"/>
  <c r="BE131" i="19"/>
  <c r="BE148" i="19"/>
  <c r="BE150" i="19"/>
  <c r="BE152" i="19"/>
  <c r="BE123" i="19"/>
  <c r="BE129" i="19"/>
  <c r="BE144" i="19"/>
  <c r="BE145" i="19"/>
  <c r="BE146" i="19"/>
  <c r="BE158" i="19"/>
  <c r="BE159" i="19"/>
  <c r="BE160" i="19"/>
  <c r="BE161" i="19"/>
  <c r="BE130" i="19"/>
  <c r="BE134" i="19"/>
  <c r="BE149" i="19"/>
  <c r="BE142" i="19"/>
  <c r="F113" i="19"/>
  <c r="BE135" i="19"/>
  <c r="BE138" i="19"/>
  <c r="BE124" i="19"/>
  <c r="BE155" i="19"/>
  <c r="BE120" i="19"/>
  <c r="BE132" i="19"/>
  <c r="BE140" i="19"/>
  <c r="BE147" i="19"/>
  <c r="BE156" i="19"/>
  <c r="BE136" i="19"/>
  <c r="BE137" i="19"/>
  <c r="BE139" i="19"/>
  <c r="BE143" i="19"/>
  <c r="BE153" i="19"/>
  <c r="BE154" i="19"/>
  <c r="BE157" i="19"/>
  <c r="F93" i="18"/>
  <c r="F119" i="18"/>
  <c r="BE132" i="18"/>
  <c r="BK121" i="17"/>
  <c r="J121" i="17"/>
  <c r="J98" i="17"/>
  <c r="J94" i="18"/>
  <c r="BE126" i="18"/>
  <c r="BE130" i="18"/>
  <c r="BE140" i="18"/>
  <c r="BE144" i="18"/>
  <c r="J93" i="18"/>
  <c r="BE124" i="18"/>
  <c r="BE128" i="18"/>
  <c r="BE138" i="18"/>
  <c r="BE136" i="18"/>
  <c r="BE166" i="18"/>
  <c r="BE152" i="18"/>
  <c r="J116" i="18"/>
  <c r="BE146" i="18"/>
  <c r="BE160" i="18"/>
  <c r="BE150" i="18"/>
  <c r="BE156" i="18"/>
  <c r="BE148" i="18"/>
  <c r="BE154" i="18"/>
  <c r="BE158" i="18"/>
  <c r="BE167" i="18"/>
  <c r="E85" i="18"/>
  <c r="BE134" i="18"/>
  <c r="BE142" i="18"/>
  <c r="BE162" i="18"/>
  <c r="BE165" i="18"/>
  <c r="J123" i="16"/>
  <c r="J99" i="16"/>
  <c r="J117" i="17"/>
  <c r="F94" i="17"/>
  <c r="F93" i="17"/>
  <c r="E85" i="17"/>
  <c r="J115" i="17"/>
  <c r="J118" i="17"/>
  <c r="BE123" i="17"/>
  <c r="BE125" i="17"/>
  <c r="BE127" i="17"/>
  <c r="J91" i="16"/>
  <c r="F118" i="16"/>
  <c r="J118" i="16"/>
  <c r="BE140" i="16"/>
  <c r="J94" i="16"/>
  <c r="BE128" i="16"/>
  <c r="BE162" i="16"/>
  <c r="E110" i="16"/>
  <c r="BE126" i="16"/>
  <c r="BE132" i="16"/>
  <c r="BE136" i="16"/>
  <c r="BE146" i="16"/>
  <c r="BE158" i="16"/>
  <c r="BK123" i="15"/>
  <c r="J123" i="15"/>
  <c r="J98" i="15"/>
  <c r="BE142" i="16"/>
  <c r="BE154" i="16"/>
  <c r="BE168" i="16"/>
  <c r="BE160" i="16"/>
  <c r="BE166" i="16"/>
  <c r="BE170" i="16"/>
  <c r="BE175" i="16"/>
  <c r="BE134" i="16"/>
  <c r="BE150" i="16"/>
  <c r="BE138" i="16"/>
  <c r="BE176" i="16"/>
  <c r="BE156" i="16"/>
  <c r="F119" i="16"/>
  <c r="BE130" i="16"/>
  <c r="BE148" i="16"/>
  <c r="BE152" i="16"/>
  <c r="BE172" i="16"/>
  <c r="BE124" i="16"/>
  <c r="BE144" i="16"/>
  <c r="BE164" i="16"/>
  <c r="BE127" i="15"/>
  <c r="J123" i="14"/>
  <c r="J99" i="14"/>
  <c r="J93" i="15"/>
  <c r="BE131" i="15"/>
  <c r="BE137" i="15"/>
  <c r="E111" i="15"/>
  <c r="BE133" i="15"/>
  <c r="BE143" i="15"/>
  <c r="J91" i="15"/>
  <c r="F119" i="15"/>
  <c r="BE160" i="15"/>
  <c r="BE162" i="15"/>
  <c r="BE141" i="15"/>
  <c r="BE157" i="15"/>
  <c r="J120" i="15"/>
  <c r="BE158" i="15"/>
  <c r="F94" i="15"/>
  <c r="BE125" i="15"/>
  <c r="BE135" i="15"/>
  <c r="BE146" i="15"/>
  <c r="BE148" i="15"/>
  <c r="BE150" i="15"/>
  <c r="BE152" i="15"/>
  <c r="BE129" i="15"/>
  <c r="BE159" i="15"/>
  <c r="BE139" i="15"/>
  <c r="BE154" i="15"/>
  <c r="BE161" i="15"/>
  <c r="E85" i="14"/>
  <c r="J94" i="14"/>
  <c r="J91" i="14"/>
  <c r="BE124" i="14"/>
  <c r="F119" i="14"/>
  <c r="J124" i="13"/>
  <c r="J99" i="13"/>
  <c r="BE126" i="14"/>
  <c r="F93" i="14"/>
  <c r="BE138" i="14"/>
  <c r="BE128" i="14"/>
  <c r="J93" i="14"/>
  <c r="BE130" i="14"/>
  <c r="BE136" i="14"/>
  <c r="BE137" i="14"/>
  <c r="BE132" i="14"/>
  <c r="BE135" i="14"/>
  <c r="BK124" i="12"/>
  <c r="J124" i="12"/>
  <c r="J91" i="13"/>
  <c r="BE133" i="13"/>
  <c r="BE142" i="13"/>
  <c r="BE125" i="13"/>
  <c r="BE148" i="13"/>
  <c r="J93" i="13"/>
  <c r="J120" i="13"/>
  <c r="BE146" i="13"/>
  <c r="BE139" i="13"/>
  <c r="BE150" i="13"/>
  <c r="F93" i="13"/>
  <c r="BE129" i="13"/>
  <c r="BE144" i="13"/>
  <c r="BE155" i="13"/>
  <c r="BE152" i="13"/>
  <c r="BE158" i="13"/>
  <c r="BE127" i="13"/>
  <c r="BE137" i="13"/>
  <c r="F94" i="13"/>
  <c r="BE135" i="13"/>
  <c r="BE157" i="13"/>
  <c r="E85" i="13"/>
  <c r="BE131" i="13"/>
  <c r="BE159" i="13"/>
  <c r="BE156" i="13"/>
  <c r="BK123" i="11"/>
  <c r="J123" i="11"/>
  <c r="E112" i="12"/>
  <c r="BE136" i="12"/>
  <c r="J94" i="12"/>
  <c r="BE132" i="12"/>
  <c r="BE140" i="12"/>
  <c r="BE163" i="12"/>
  <c r="J91" i="12"/>
  <c r="BE138" i="12"/>
  <c r="BE156" i="12"/>
  <c r="BE169" i="12"/>
  <c r="BE154" i="12"/>
  <c r="F120" i="12"/>
  <c r="BE171" i="12"/>
  <c r="BE144" i="12"/>
  <c r="BE160" i="12"/>
  <c r="BE180" i="12"/>
  <c r="BE193" i="12"/>
  <c r="F94" i="12"/>
  <c r="BE165" i="12"/>
  <c r="BE188" i="12"/>
  <c r="BE192" i="12"/>
  <c r="J120" i="12"/>
  <c r="BE173" i="12"/>
  <c r="BE182" i="12"/>
  <c r="BE184" i="12"/>
  <c r="BE194" i="12"/>
  <c r="BE130" i="12"/>
  <c r="BE142" i="12"/>
  <c r="BE146" i="12"/>
  <c r="BE158" i="12"/>
  <c r="BE178" i="12"/>
  <c r="BE126" i="12"/>
  <c r="BE134" i="12"/>
  <c r="BE150" i="12"/>
  <c r="BE167" i="12"/>
  <c r="BE175" i="12"/>
  <c r="BE186" i="12"/>
  <c r="BE196" i="12"/>
  <c r="BE148" i="12"/>
  <c r="BE152" i="12"/>
  <c r="BE191" i="12"/>
  <c r="BE195" i="12"/>
  <c r="BE128" i="12"/>
  <c r="J93" i="11"/>
  <c r="F120" i="11"/>
  <c r="F93" i="11"/>
  <c r="BE143" i="11"/>
  <c r="J91" i="11"/>
  <c r="J124" i="10"/>
  <c r="J99" i="10"/>
  <c r="BE147" i="11"/>
  <c r="BE127" i="11"/>
  <c r="J94" i="11"/>
  <c r="BE154" i="11"/>
  <c r="E111" i="11"/>
  <c r="BE137" i="11"/>
  <c r="BE141" i="11"/>
  <c r="BE149" i="11"/>
  <c r="BE133" i="11"/>
  <c r="BE139" i="11"/>
  <c r="BE163" i="11"/>
  <c r="BE129" i="11"/>
  <c r="BE165" i="11"/>
  <c r="BE166" i="11"/>
  <c r="BE125" i="11"/>
  <c r="BE156" i="11"/>
  <c r="BE158" i="11"/>
  <c r="BE164" i="11"/>
  <c r="BE135" i="11"/>
  <c r="BE167" i="11"/>
  <c r="BE145" i="11"/>
  <c r="BE131" i="11"/>
  <c r="BE152" i="11"/>
  <c r="BE160" i="11"/>
  <c r="J93" i="10"/>
  <c r="BE133" i="10"/>
  <c r="BE141" i="10"/>
  <c r="J124" i="9"/>
  <c r="J99" i="9"/>
  <c r="BE131" i="10"/>
  <c r="BE137" i="10"/>
  <c r="J91" i="10"/>
  <c r="F119" i="10"/>
  <c r="BE135" i="10"/>
  <c r="BE139" i="10"/>
  <c r="BE145" i="10"/>
  <c r="BE125" i="10"/>
  <c r="BE129" i="10"/>
  <c r="BE147" i="10"/>
  <c r="BE152" i="10"/>
  <c r="BE159" i="10"/>
  <c r="BE160" i="10"/>
  <c r="F94" i="10"/>
  <c r="E85" i="10"/>
  <c r="BE143" i="10"/>
  <c r="BE154" i="10"/>
  <c r="BE162" i="10"/>
  <c r="J94" i="10"/>
  <c r="BE156" i="10"/>
  <c r="BE161" i="10"/>
  <c r="BE163" i="10"/>
  <c r="BE127" i="10"/>
  <c r="BE150" i="10"/>
  <c r="F119" i="9"/>
  <c r="BE135" i="9"/>
  <c r="BE145" i="9"/>
  <c r="J122" i="8"/>
  <c r="J97" i="8"/>
  <c r="BE127" i="9"/>
  <c r="BE141" i="9"/>
  <c r="BE161" i="9"/>
  <c r="BE167" i="9"/>
  <c r="F94" i="9"/>
  <c r="J119" i="9"/>
  <c r="BE151" i="9"/>
  <c r="E85" i="9"/>
  <c r="J94" i="9"/>
  <c r="BE155" i="9"/>
  <c r="BE163" i="9"/>
  <c r="BE169" i="9"/>
  <c r="BE137" i="9"/>
  <c r="BE197" i="9"/>
  <c r="BE198" i="9"/>
  <c r="BE204" i="9"/>
  <c r="BE173" i="9"/>
  <c r="BE143" i="9"/>
  <c r="BE165" i="9"/>
  <c r="BE205" i="9"/>
  <c r="BE133" i="9"/>
  <c r="BE153" i="9"/>
  <c r="BE175" i="9"/>
  <c r="BE125" i="9"/>
  <c r="BE180" i="9"/>
  <c r="BE194" i="9"/>
  <c r="BE190" i="9"/>
  <c r="BE199" i="9"/>
  <c r="BE131" i="9"/>
  <c r="BE139" i="9"/>
  <c r="BE149" i="9"/>
  <c r="BE157" i="9"/>
  <c r="BE159" i="9"/>
  <c r="BE171" i="9"/>
  <c r="BE182" i="9"/>
  <c r="BE184" i="9"/>
  <c r="BE186" i="9"/>
  <c r="BE200" i="9"/>
  <c r="BE202" i="9"/>
  <c r="J91" i="9"/>
  <c r="BE129" i="9"/>
  <c r="BE192" i="9"/>
  <c r="BE203" i="9"/>
  <c r="BE147" i="9"/>
  <c r="BE178" i="9"/>
  <c r="BE188" i="9"/>
  <c r="BE201" i="9"/>
  <c r="BE268" i="8"/>
  <c r="BE161" i="8"/>
  <c r="BE179" i="8"/>
  <c r="BE217" i="8"/>
  <c r="BE229" i="8"/>
  <c r="BE274" i="8"/>
  <c r="BE280" i="8"/>
  <c r="BE181" i="8"/>
  <c r="BE278" i="8"/>
  <c r="J91" i="8"/>
  <c r="J118" i="8"/>
  <c r="BE147" i="8"/>
  <c r="BE173" i="8"/>
  <c r="BE183" i="8"/>
  <c r="BE215" i="8"/>
  <c r="J89" i="8"/>
  <c r="BE139" i="8"/>
  <c r="BE141" i="8"/>
  <c r="BE155" i="8"/>
  <c r="BE195" i="8"/>
  <c r="BE231" i="8"/>
  <c r="BE133" i="8"/>
  <c r="BE145" i="8"/>
  <c r="BE163" i="8"/>
  <c r="BE175" i="8"/>
  <c r="BE193" i="8"/>
  <c r="BE233" i="8"/>
  <c r="BE237" i="8"/>
  <c r="BE254" i="8"/>
  <c r="BE308" i="8"/>
  <c r="BE310" i="8"/>
  <c r="E111" i="8"/>
  <c r="BE127" i="8"/>
  <c r="BE137" i="8"/>
  <c r="BE223" i="8"/>
  <c r="BE286" i="8"/>
  <c r="BE298" i="8"/>
  <c r="BE311" i="8"/>
  <c r="BE153" i="8"/>
  <c r="BE159" i="8"/>
  <c r="BE177" i="8"/>
  <c r="BE201" i="8"/>
  <c r="BE209" i="8"/>
  <c r="BE213" i="8"/>
  <c r="BE219" i="8"/>
  <c r="BE225" i="8"/>
  <c r="BE307" i="8"/>
  <c r="BE313" i="8"/>
  <c r="BK125" i="7"/>
  <c r="J125" i="7"/>
  <c r="J98" i="7"/>
  <c r="BE123" i="8"/>
  <c r="BE143" i="8"/>
  <c r="BE157" i="8"/>
  <c r="BE197" i="8"/>
  <c r="BE203" i="8"/>
  <c r="BE227" i="8"/>
  <c r="BE235" i="8"/>
  <c r="BE243" i="8"/>
  <c r="BE249" i="8"/>
  <c r="BE264" i="8"/>
  <c r="BE276" i="8"/>
  <c r="BE300" i="8"/>
  <c r="F118" i="8"/>
  <c r="BE131" i="8"/>
  <c r="BE169" i="8"/>
  <c r="BE205" i="8"/>
  <c r="BE302" i="8"/>
  <c r="BE167" i="8"/>
  <c r="BE171" i="8"/>
  <c r="BE189" i="8"/>
  <c r="BE207" i="8"/>
  <c r="BE221" i="8"/>
  <c r="BE292" i="8"/>
  <c r="BE125" i="8"/>
  <c r="BE187" i="8"/>
  <c r="BE262" i="8"/>
  <c r="BE135" i="8"/>
  <c r="BE149" i="8"/>
  <c r="BE165" i="8"/>
  <c r="BE191" i="8"/>
  <c r="BE211" i="8"/>
  <c r="BE241" i="8"/>
  <c r="BE245" i="8"/>
  <c r="BE258" i="8"/>
  <c r="BE284" i="8"/>
  <c r="BE296" i="8"/>
  <c r="BE290" i="8"/>
  <c r="BE294" i="8"/>
  <c r="BE312" i="8"/>
  <c r="F91" i="8"/>
  <c r="BE129" i="8"/>
  <c r="BE151" i="8"/>
  <c r="BE239" i="8"/>
  <c r="BE247" i="8"/>
  <c r="BE256" i="8"/>
  <c r="BE270" i="8"/>
  <c r="BE288" i="8"/>
  <c r="BE309" i="8"/>
  <c r="BE314" i="8"/>
  <c r="BE185" i="8"/>
  <c r="BE199" i="8"/>
  <c r="BE251" i="8"/>
  <c r="BE260" i="8"/>
  <c r="BE266" i="8"/>
  <c r="BE272" i="8"/>
  <c r="BE282" i="8"/>
  <c r="BE304" i="8"/>
  <c r="J119" i="7"/>
  <c r="F121" i="7"/>
  <c r="BE133" i="7"/>
  <c r="BE129" i="7"/>
  <c r="BK127" i="6"/>
  <c r="J127" i="6"/>
  <c r="J98" i="6"/>
  <c r="J94" i="7"/>
  <c r="BE131" i="7"/>
  <c r="J121" i="7"/>
  <c r="E113" i="7"/>
  <c r="BE127" i="7"/>
  <c r="BE140" i="7"/>
  <c r="BE142" i="7"/>
  <c r="BE144" i="7"/>
  <c r="BE159" i="7"/>
  <c r="BE145" i="7"/>
  <c r="F94" i="7"/>
  <c r="BE128" i="7"/>
  <c r="BE153" i="7"/>
  <c r="BE154" i="7"/>
  <c r="BE139" i="7"/>
  <c r="BE150" i="7"/>
  <c r="BE157" i="7"/>
  <c r="BE135" i="7"/>
  <c r="BE146" i="7"/>
  <c r="BE148" i="7"/>
  <c r="BE161" i="7"/>
  <c r="BE162" i="7"/>
  <c r="BE137" i="7"/>
  <c r="BE152" i="7"/>
  <c r="BE155" i="7"/>
  <c r="F123" i="6"/>
  <c r="BE135" i="6"/>
  <c r="BE144" i="6"/>
  <c r="BK129" i="5"/>
  <c r="J129" i="5"/>
  <c r="J98" i="5"/>
  <c r="E115" i="6"/>
  <c r="BE130" i="6"/>
  <c r="BE164" i="6"/>
  <c r="BE169" i="6"/>
  <c r="BE179" i="6"/>
  <c r="BE190" i="6"/>
  <c r="BE196" i="6"/>
  <c r="BE154" i="6"/>
  <c r="BE160" i="6"/>
  <c r="BE168" i="6"/>
  <c r="BE162" i="6"/>
  <c r="BE166" i="6"/>
  <c r="BE197" i="6"/>
  <c r="BE187" i="6"/>
  <c r="BE194" i="6"/>
  <c r="BE205" i="6"/>
  <c r="BE210" i="6"/>
  <c r="J121" i="6"/>
  <c r="BE150" i="6"/>
  <c r="BE181" i="6"/>
  <c r="BE199" i="6"/>
  <c r="BE203" i="6"/>
  <c r="J93" i="6"/>
  <c r="F124" i="6"/>
  <c r="BE133" i="6"/>
  <c r="BE192" i="6"/>
  <c r="BE200" i="6"/>
  <c r="BE206" i="6"/>
  <c r="BE211" i="6"/>
  <c r="BE131" i="6"/>
  <c r="BE137" i="6"/>
  <c r="BE143" i="6"/>
  <c r="BE156" i="6"/>
  <c r="BE173" i="6"/>
  <c r="BE177" i="6"/>
  <c r="BE198" i="6"/>
  <c r="BE212" i="6"/>
  <c r="BE202" i="6"/>
  <c r="BE209" i="6"/>
  <c r="J94" i="6"/>
  <c r="BE139" i="6"/>
  <c r="BE159" i="6"/>
  <c r="BE146" i="6"/>
  <c r="BE149" i="6"/>
  <c r="BE129" i="6"/>
  <c r="BE178" i="6"/>
  <c r="BE195" i="6"/>
  <c r="BE185" i="6"/>
  <c r="BE153" i="6"/>
  <c r="BE158" i="6"/>
  <c r="BE175" i="6"/>
  <c r="BE141" i="6"/>
  <c r="BE148" i="6"/>
  <c r="BE151" i="6"/>
  <c r="BE171" i="6"/>
  <c r="BE183" i="6"/>
  <c r="BE189" i="6"/>
  <c r="J125" i="5"/>
  <c r="BE137" i="5"/>
  <c r="BE217" i="5"/>
  <c r="E85" i="5"/>
  <c r="F125" i="5"/>
  <c r="BE160" i="5"/>
  <c r="BE179" i="5"/>
  <c r="BE189" i="5"/>
  <c r="BE212" i="5"/>
  <c r="BE229" i="5"/>
  <c r="BE237" i="5"/>
  <c r="BE246" i="5"/>
  <c r="BE180" i="5"/>
  <c r="BE235" i="5"/>
  <c r="BE245" i="5"/>
  <c r="BE247" i="5"/>
  <c r="J123" i="5"/>
  <c r="BE175" i="5"/>
  <c r="BE255" i="5"/>
  <c r="J126" i="5"/>
  <c r="BE132" i="5"/>
  <c r="BE141" i="5"/>
  <c r="BE211" i="5"/>
  <c r="BE241" i="5"/>
  <c r="BE243" i="5"/>
  <c r="BE151" i="5"/>
  <c r="BE155" i="5"/>
  <c r="BE164" i="5"/>
  <c r="BE187" i="5"/>
  <c r="BE200" i="5"/>
  <c r="BE207" i="5"/>
  <c r="BE218" i="5"/>
  <c r="BE219" i="5"/>
  <c r="BE220" i="5"/>
  <c r="BE223" i="5"/>
  <c r="BE254" i="5"/>
  <c r="BE135" i="5"/>
  <c r="BE139" i="5"/>
  <c r="BE159" i="5"/>
  <c r="BE163" i="5"/>
  <c r="BE173" i="5"/>
  <c r="BE204" i="5"/>
  <c r="BE210" i="5"/>
  <c r="BE213" i="5"/>
  <c r="BE250" i="5"/>
  <c r="BE252" i="5"/>
  <c r="BE256" i="5"/>
  <c r="BE165" i="5"/>
  <c r="BE169" i="5"/>
  <c r="BE182" i="5"/>
  <c r="BE185" i="5"/>
  <c r="BE249" i="5"/>
  <c r="BE153" i="5"/>
  <c r="BE257" i="5"/>
  <c r="J123" i="4"/>
  <c r="J97" i="4"/>
  <c r="BE166" i="5"/>
  <c r="BE183" i="5"/>
  <c r="BE205" i="5"/>
  <c r="BE233" i="5"/>
  <c r="BE133" i="5"/>
  <c r="BE147" i="5"/>
  <c r="BE167" i="5"/>
  <c r="BE209" i="5"/>
  <c r="BE225" i="5"/>
  <c r="BE231" i="5"/>
  <c r="BE177" i="5"/>
  <c r="BE199" i="5"/>
  <c r="BE227" i="5"/>
  <c r="BE244" i="5"/>
  <c r="F126" i="5"/>
  <c r="BE145" i="5"/>
  <c r="BE156" i="5"/>
  <c r="BE168" i="5"/>
  <c r="BE171" i="5"/>
  <c r="BE191" i="5"/>
  <c r="BE195" i="5"/>
  <c r="BE215" i="5"/>
  <c r="BE221" i="5"/>
  <c r="BE239" i="5"/>
  <c r="BE242" i="5"/>
  <c r="BE131" i="5"/>
  <c r="BE216" i="5"/>
  <c r="BE143" i="5"/>
  <c r="BE149" i="5"/>
  <c r="BE170" i="5"/>
  <c r="BE184" i="5"/>
  <c r="BE193" i="5"/>
  <c r="BE214" i="5"/>
  <c r="BE157" i="5"/>
  <c r="BE161" i="5"/>
  <c r="BE197" i="5"/>
  <c r="BE202" i="5"/>
  <c r="BE318" i="4"/>
  <c r="BE466" i="4"/>
  <c r="BE476" i="4"/>
  <c r="BE281" i="4"/>
  <c r="BE298" i="4"/>
  <c r="BE404" i="4"/>
  <c r="BE418" i="4"/>
  <c r="BE445" i="4"/>
  <c r="BE488" i="4"/>
  <c r="BK351" i="3"/>
  <c r="J351" i="3"/>
  <c r="J103" i="3"/>
  <c r="J89" i="4"/>
  <c r="E112" i="4"/>
  <c r="BE163" i="4"/>
  <c r="BE218" i="4"/>
  <c r="BE220" i="4"/>
  <c r="BE234" i="4"/>
  <c r="BE265" i="4"/>
  <c r="BE273" i="4"/>
  <c r="BE354" i="4"/>
  <c r="BE436" i="4"/>
  <c r="BE441" i="4"/>
  <c r="BE460" i="4"/>
  <c r="BE498" i="4"/>
  <c r="BE514" i="4"/>
  <c r="F119" i="4"/>
  <c r="BE289" i="4"/>
  <c r="BE303" i="4"/>
  <c r="BE413" i="4"/>
  <c r="BE472" i="4"/>
  <c r="BE518" i="4"/>
  <c r="BE574" i="4"/>
  <c r="BE138" i="4"/>
  <c r="BE155" i="4"/>
  <c r="BE171" i="4"/>
  <c r="BE179" i="4"/>
  <c r="BE371" i="4"/>
  <c r="BE386" i="4"/>
  <c r="BE432" i="4"/>
  <c r="BE449" i="4"/>
  <c r="BE561" i="4"/>
  <c r="BE572" i="4"/>
  <c r="BE328" i="4"/>
  <c r="BE347" i="4"/>
  <c r="BE376" i="4"/>
  <c r="BE400" i="4"/>
  <c r="BE481" i="4"/>
  <c r="BE590" i="4"/>
  <c r="BE151" i="4"/>
  <c r="BE249" i="4"/>
  <c r="BE277" i="4"/>
  <c r="BE381" i="4"/>
  <c r="BE492" i="4"/>
  <c r="BE124" i="4"/>
  <c r="BE175" i="4"/>
  <c r="BE129" i="4"/>
  <c r="BE142" i="4"/>
  <c r="BE189" i="4"/>
  <c r="BE202" i="4"/>
  <c r="BE210" i="4"/>
  <c r="BE230" i="4"/>
  <c r="BE308" i="4"/>
  <c r="BE323" i="4"/>
  <c r="BE544" i="4"/>
  <c r="BE568" i="4"/>
  <c r="BE133" i="4"/>
  <c r="BE147" i="4"/>
  <c r="BE225" i="4"/>
  <c r="BE269" i="4"/>
  <c r="BE313" i="4"/>
  <c r="BE366" i="4"/>
  <c r="BE426" i="4"/>
  <c r="BE530" i="4"/>
  <c r="BE586" i="4"/>
  <c r="BE167" i="4"/>
  <c r="BE582" i="4"/>
  <c r="BE602" i="4"/>
  <c r="J133" i="3"/>
  <c r="J100" i="3"/>
  <c r="BE214" i="4"/>
  <c r="BE253" i="4"/>
  <c r="BE285" i="4"/>
  <c r="BE333" i="4"/>
  <c r="BE390" i="4"/>
  <c r="BE556" i="4"/>
  <c r="BE159" i="4"/>
  <c r="BE184" i="4"/>
  <c r="BE206" i="4"/>
  <c r="BE239" i="4"/>
  <c r="BE244" i="4"/>
  <c r="BE257" i="4"/>
  <c r="BE293" i="4"/>
  <c r="BE342" i="4"/>
  <c r="BE359" i="4"/>
  <c r="BE396" i="4"/>
  <c r="BE422" i="4"/>
  <c r="BE430" i="4"/>
  <c r="BE551" i="4"/>
  <c r="BE194" i="4"/>
  <c r="BE261" i="4"/>
  <c r="BE408" i="4"/>
  <c r="BE506" i="4"/>
  <c r="BE510" i="4"/>
  <c r="BE526" i="4"/>
  <c r="BE534" i="4"/>
  <c r="BE539" i="4"/>
  <c r="BE595" i="4"/>
  <c r="J204" i="2"/>
  <c r="J102" i="2"/>
  <c r="J91" i="3"/>
  <c r="J93" i="3"/>
  <c r="J128" i="3"/>
  <c r="BE326" i="3"/>
  <c r="BE331" i="3"/>
  <c r="BE368" i="3"/>
  <c r="BE432" i="3"/>
  <c r="BE335" i="3"/>
  <c r="BE359" i="3"/>
  <c r="BE361" i="3"/>
  <c r="BE381" i="3"/>
  <c r="BE415" i="3"/>
  <c r="BE342" i="3"/>
  <c r="BE353" i="3"/>
  <c r="BE374" i="3"/>
  <c r="BE416" i="3"/>
  <c r="BE470" i="3"/>
  <c r="BE242" i="3"/>
  <c r="BE348" i="3"/>
  <c r="BE373" i="3"/>
  <c r="BE438" i="3"/>
  <c r="BE304" i="3"/>
  <c r="BE345" i="3"/>
  <c r="BE423" i="3"/>
  <c r="F127" i="3"/>
  <c r="BE170" i="3"/>
  <c r="BE296" i="3"/>
  <c r="BE314" i="3"/>
  <c r="BE341" i="3"/>
  <c r="BE427" i="3"/>
  <c r="J337" i="2"/>
  <c r="J108" i="2"/>
  <c r="BE142" i="3"/>
  <c r="BE343" i="3"/>
  <c r="BE319" i="3"/>
  <c r="BE347" i="3"/>
  <c r="E85" i="3"/>
  <c r="BE188" i="3"/>
  <c r="BE200" i="3"/>
  <c r="BE346" i="3"/>
  <c r="F128" i="3"/>
  <c r="BE274" i="3"/>
  <c r="BE183" i="3"/>
  <c r="BE195" i="3"/>
  <c r="BE280" i="3"/>
  <c r="BE285" i="3"/>
  <c r="BE291" i="3"/>
  <c r="BE309" i="3"/>
  <c r="BE134" i="3"/>
  <c r="BE216" i="3"/>
  <c r="BE228" i="3"/>
  <c r="BE300" i="3"/>
  <c r="J136" i="2"/>
  <c r="BE223" i="2"/>
  <c r="BE231" i="2"/>
  <c r="BE259" i="2"/>
  <c r="BE274" i="2"/>
  <c r="BE350" i="2"/>
  <c r="BE636" i="2"/>
  <c r="BE646" i="2"/>
  <c r="BE649" i="2"/>
  <c r="BE653" i="2"/>
  <c r="BE668" i="2"/>
  <c r="BE674" i="2"/>
  <c r="BE675" i="2"/>
  <c r="BE677" i="2"/>
  <c r="BE681" i="2"/>
  <c r="BE684" i="2"/>
  <c r="BE689" i="2"/>
  <c r="BE692" i="2"/>
  <c r="BE694" i="2"/>
  <c r="BE695" i="2"/>
  <c r="BE789" i="2"/>
  <c r="BE813" i="2"/>
  <c r="BE817" i="2"/>
  <c r="BE819" i="2"/>
  <c r="BE823" i="2"/>
  <c r="BE837" i="2"/>
  <c r="BE849" i="2"/>
  <c r="BE861" i="2"/>
  <c r="BE887" i="2"/>
  <c r="BE913" i="2"/>
  <c r="BE961" i="2"/>
  <c r="BE971" i="2"/>
  <c r="BE1001" i="2"/>
  <c r="BE1005" i="2"/>
  <c r="BE1062" i="2"/>
  <c r="BE1088" i="2"/>
  <c r="E128" i="2"/>
  <c r="F137" i="2"/>
  <c r="BE181" i="2"/>
  <c r="BE192" i="2"/>
  <c r="BE220" i="2"/>
  <c r="BE247" i="2"/>
  <c r="BE264" i="2"/>
  <c r="BE288" i="2"/>
  <c r="BE508" i="2"/>
  <c r="BE655" i="2"/>
  <c r="BE661" i="2"/>
  <c r="BE667" i="2"/>
  <c r="BE394" i="2"/>
  <c r="BE642" i="2"/>
  <c r="BE644" i="2"/>
  <c r="F93" i="2"/>
  <c r="J134" i="2"/>
  <c r="BE143" i="2"/>
  <c r="BE149" i="2"/>
  <c r="BE155" i="2"/>
  <c r="BE161" i="2"/>
  <c r="BE167" i="2"/>
  <c r="BE178" i="2"/>
  <c r="BE251" i="2"/>
  <c r="BE335" i="2"/>
  <c r="BE444" i="2"/>
  <c r="BE525" i="2"/>
  <c r="BE550" i="2"/>
  <c r="BE551" i="2"/>
  <c r="BE628" i="2"/>
  <c r="BE641" i="2"/>
  <c r="BE659" i="2"/>
  <c r="BE671" i="2"/>
  <c r="BE676" i="2"/>
  <c r="BE1063" i="2"/>
  <c r="AW96" i="1"/>
  <c r="BE242" i="2"/>
  <c r="BE268" i="2"/>
  <c r="BE338" i="2"/>
  <c r="BE390" i="2"/>
  <c r="BE439" i="2"/>
  <c r="BE480" i="2"/>
  <c r="BE630" i="2"/>
  <c r="BE637" i="2"/>
  <c r="BE640" i="2"/>
  <c r="BE645" i="2"/>
  <c r="BE652" i="2"/>
  <c r="BE697" i="2"/>
  <c r="BE236" i="2"/>
  <c r="BE280" i="2"/>
  <c r="BE327" i="2"/>
  <c r="BE330" i="2"/>
  <c r="BE613" i="2"/>
  <c r="BE651" i="2"/>
  <c r="BE670" i="2"/>
  <c r="BE672" i="2"/>
  <c r="BE680" i="2"/>
  <c r="BE682" i="2"/>
  <c r="BE685" i="2"/>
  <c r="BE690" i="2"/>
  <c r="BE691" i="2"/>
  <c r="BE1078" i="2"/>
  <c r="BE1081" i="2"/>
  <c r="BB96" i="1"/>
  <c r="BE217" i="2"/>
  <c r="BE237" i="2"/>
  <c r="BE263" i="2"/>
  <c r="BE357" i="2"/>
  <c r="BE410" i="2"/>
  <c r="BE629" i="2"/>
  <c r="BE632" i="2"/>
  <c r="BE635" i="2"/>
  <c r="BE643" i="2"/>
  <c r="BE647" i="2"/>
  <c r="BE650" i="2"/>
  <c r="BE654" i="2"/>
  <c r="BE658" i="2"/>
  <c r="BE660" i="2"/>
  <c r="BE666" i="2"/>
  <c r="BE669" i="2"/>
  <c r="BE679" i="2"/>
  <c r="BE683" i="2"/>
  <c r="BE688" i="2"/>
  <c r="BE703" i="2"/>
  <c r="BE705" i="2"/>
  <c r="BE809" i="2"/>
  <c r="BA96" i="1"/>
  <c r="J137" i="2"/>
  <c r="BE213" i="2"/>
  <c r="BE224" i="2"/>
  <c r="BE230" i="2"/>
  <c r="BE433" i="2"/>
  <c r="BE521" i="2"/>
  <c r="BE633" i="2"/>
  <c r="BE648" i="2"/>
  <c r="BE657" i="2"/>
  <c r="BE686" i="2"/>
  <c r="BE1079" i="2"/>
  <c r="BC96" i="1"/>
  <c r="BE205" i="2"/>
  <c r="BE345" i="2"/>
  <c r="BE392" i="2"/>
  <c r="BE464" i="2"/>
  <c r="BE474" i="2"/>
  <c r="BE497" i="2"/>
  <c r="BE623" i="2"/>
  <c r="BE625" i="2"/>
  <c r="BE626" i="2"/>
  <c r="BE631" i="2"/>
  <c r="BE634" i="2"/>
  <c r="BE638" i="2"/>
  <c r="BE639" i="2"/>
  <c r="BE656" i="2"/>
  <c r="BE663" i="2"/>
  <c r="BE664" i="2"/>
  <c r="BE665" i="2"/>
  <c r="BE673" i="2"/>
  <c r="BE678" i="2"/>
  <c r="BE687" i="2"/>
  <c r="BE693" i="2"/>
  <c r="BE698" i="2"/>
  <c r="BE699" i="2"/>
  <c r="BE700" i="2"/>
  <c r="BE701" i="2"/>
  <c r="BE704" i="2"/>
  <c r="BE706" i="2"/>
  <c r="BE747" i="2"/>
  <c r="BE752" i="2"/>
  <c r="BE776" i="2"/>
  <c r="BE780" i="2"/>
  <c r="BE784" i="2"/>
  <c r="BE915" i="2"/>
  <c r="BE928" i="2"/>
  <c r="BE935" i="2"/>
  <c r="BE965" i="2"/>
  <c r="BE969" i="2"/>
  <c r="BE1095" i="2"/>
  <c r="BD96" i="1"/>
  <c r="F35" i="4"/>
  <c r="BB98" i="1"/>
  <c r="F36" i="10"/>
  <c r="BA106" i="1"/>
  <c r="F37" i="12"/>
  <c r="BB108" i="1"/>
  <c r="F36" i="18"/>
  <c r="BA114" i="1"/>
  <c r="F37" i="21"/>
  <c r="BD117" i="1"/>
  <c r="J34" i="25"/>
  <c r="AW122" i="1"/>
  <c r="F36" i="26"/>
  <c r="BC123" i="1"/>
  <c r="F35" i="27"/>
  <c r="BB124" i="1"/>
  <c r="J36" i="3"/>
  <c r="AW97" i="1"/>
  <c r="F39" i="7"/>
  <c r="BD102" i="1"/>
  <c r="J34" i="8"/>
  <c r="AW103" i="1"/>
  <c r="F36" i="14"/>
  <c r="BA110" i="1"/>
  <c r="F38" i="15"/>
  <c r="BC111" i="1"/>
  <c r="F38" i="18"/>
  <c r="BC114" i="1"/>
  <c r="F37" i="20"/>
  <c r="BD116" i="1"/>
  <c r="J36" i="5"/>
  <c r="AW100" i="1"/>
  <c r="F37" i="6"/>
  <c r="BB101" i="1"/>
  <c r="J36" i="9"/>
  <c r="AW105" i="1"/>
  <c r="F39" i="11"/>
  <c r="BD107" i="1"/>
  <c r="J32" i="13"/>
  <c r="F37" i="14"/>
  <c r="BB110" i="1"/>
  <c r="J36" i="17"/>
  <c r="AW113" i="1"/>
  <c r="J34" i="19"/>
  <c r="AW115" i="1"/>
  <c r="F38" i="22"/>
  <c r="BC119" i="1"/>
  <c r="F39" i="23"/>
  <c r="BD120" i="1"/>
  <c r="F34" i="24"/>
  <c r="BA121" i="1"/>
  <c r="F37" i="27"/>
  <c r="BD124" i="1"/>
  <c r="AS94" i="1"/>
  <c r="F37" i="5"/>
  <c r="BB100" i="1"/>
  <c r="F36" i="6"/>
  <c r="BA101" i="1"/>
  <c r="F39" i="10"/>
  <c r="BD106" i="1"/>
  <c r="F36" i="12"/>
  <c r="BA108" i="1"/>
  <c r="F39" i="17"/>
  <c r="BD113" i="1"/>
  <c r="F35" i="19"/>
  <c r="BB115" i="1"/>
  <c r="F37" i="22"/>
  <c r="BB119" i="1"/>
  <c r="J36" i="23"/>
  <c r="AW120" i="1"/>
  <c r="J34" i="24"/>
  <c r="AW121" i="1"/>
  <c r="J34" i="28"/>
  <c r="AW125" i="1"/>
  <c r="F37" i="7"/>
  <c r="BB102" i="1"/>
  <c r="F39" i="9"/>
  <c r="BD105" i="1"/>
  <c r="F36" i="11"/>
  <c r="BA107" i="1"/>
  <c r="F39" i="12"/>
  <c r="BD108" i="1"/>
  <c r="F36" i="16"/>
  <c r="BA112" i="1"/>
  <c r="J34" i="20"/>
  <c r="AW116" i="1"/>
  <c r="F38" i="3"/>
  <c r="BC97" i="1"/>
  <c r="BC95" i="1"/>
  <c r="AY95" i="1"/>
  <c r="J36" i="6"/>
  <c r="AW101" i="1"/>
  <c r="F36" i="9"/>
  <c r="BA105" i="1"/>
  <c r="J36" i="11"/>
  <c r="AW107" i="1"/>
  <c r="J36" i="12"/>
  <c r="AW108" i="1"/>
  <c r="F36" i="15"/>
  <c r="BA111" i="1"/>
  <c r="F38" i="17"/>
  <c r="BC113" i="1"/>
  <c r="F34" i="19"/>
  <c r="BA115" i="1"/>
  <c r="F35" i="21"/>
  <c r="BB117" i="1"/>
  <c r="F36" i="24"/>
  <c r="BC121" i="1"/>
  <c r="F36" i="27"/>
  <c r="BC124" i="1"/>
  <c r="F35" i="28"/>
  <c r="BB125" i="1"/>
  <c r="F36" i="4"/>
  <c r="BC98" i="1"/>
  <c r="F38" i="10"/>
  <c r="BC106" i="1"/>
  <c r="J32" i="12"/>
  <c r="F39" i="13"/>
  <c r="BD109" i="1"/>
  <c r="F36" i="17"/>
  <c r="BA113" i="1"/>
  <c r="F37" i="19"/>
  <c r="BD115" i="1"/>
  <c r="J36" i="22"/>
  <c r="AW119" i="1"/>
  <c r="F36" i="23"/>
  <c r="BA120" i="1"/>
  <c r="F38" i="23"/>
  <c r="BC120" i="1"/>
  <c r="F35" i="25"/>
  <c r="BB122" i="1"/>
  <c r="J34" i="26"/>
  <c r="AW123" i="1"/>
  <c r="J30" i="25"/>
  <c r="F34" i="27"/>
  <c r="BA124" i="1"/>
  <c r="F37" i="3"/>
  <c r="BB97" i="1"/>
  <c r="BB95" i="1"/>
  <c r="AX95" i="1"/>
  <c r="F38" i="7"/>
  <c r="BC102" i="1"/>
  <c r="F38" i="9"/>
  <c r="BC105" i="1"/>
  <c r="F38" i="12"/>
  <c r="BC108" i="1"/>
  <c r="F37" i="18"/>
  <c r="BB114" i="1"/>
  <c r="F36" i="21"/>
  <c r="BC117" i="1"/>
  <c r="F37" i="25"/>
  <c r="BD122" i="1"/>
  <c r="F35" i="26"/>
  <c r="BB123" i="1"/>
  <c r="F37" i="28"/>
  <c r="BD125" i="1"/>
  <c r="F39" i="3"/>
  <c r="BD97" i="1"/>
  <c r="BD95" i="1"/>
  <c r="F36" i="7"/>
  <c r="BA102" i="1"/>
  <c r="F35" i="8"/>
  <c r="BB103" i="1"/>
  <c r="F39" i="14"/>
  <c r="BD110" i="1"/>
  <c r="J32" i="14"/>
  <c r="F39" i="16"/>
  <c r="BD112" i="1"/>
  <c r="F35" i="20"/>
  <c r="BB116" i="1"/>
  <c r="J30" i="19"/>
  <c r="J34" i="4"/>
  <c r="AW98" i="1"/>
  <c r="F37" i="9"/>
  <c r="BB105" i="1"/>
  <c r="F37" i="11"/>
  <c r="BB107" i="1"/>
  <c r="F36" i="13"/>
  <c r="BA109" i="1"/>
  <c r="J36" i="15"/>
  <c r="AW111" i="1"/>
  <c r="J36" i="18"/>
  <c r="AW114" i="1"/>
  <c r="J34" i="21"/>
  <c r="AW117" i="1"/>
  <c r="F36" i="25"/>
  <c r="BC122" i="1"/>
  <c r="F34" i="25"/>
  <c r="BA122" i="1"/>
  <c r="F37" i="26"/>
  <c r="BD123" i="1"/>
  <c r="F34" i="26"/>
  <c r="BA123" i="1"/>
  <c r="J34" i="27"/>
  <c r="AW124" i="1"/>
  <c r="F37" i="4"/>
  <c r="BD98" i="1"/>
  <c r="J36" i="10"/>
  <c r="AW106" i="1"/>
  <c r="J32" i="11"/>
  <c r="F38" i="13"/>
  <c r="BC109" i="1"/>
  <c r="F37" i="16"/>
  <c r="BB112" i="1"/>
  <c r="F36" i="20"/>
  <c r="BC116" i="1"/>
  <c r="F36" i="5"/>
  <c r="BA100" i="1"/>
  <c r="F39" i="5"/>
  <c r="BD100" i="1"/>
  <c r="F34" i="8"/>
  <c r="BA103" i="1"/>
  <c r="F38" i="14"/>
  <c r="BC110" i="1"/>
  <c r="F39" i="15"/>
  <c r="BD111" i="1"/>
  <c r="F39" i="18"/>
  <c r="BD114" i="1"/>
  <c r="F34" i="21"/>
  <c r="BA117" i="1"/>
  <c r="F35" i="24"/>
  <c r="BB121" i="1"/>
  <c r="J30" i="26"/>
  <c r="F34" i="28"/>
  <c r="BA125" i="1"/>
  <c r="F38" i="5"/>
  <c r="BC100" i="1"/>
  <c r="F39" i="6"/>
  <c r="BD101" i="1"/>
  <c r="F38" i="6"/>
  <c r="BC101" i="1"/>
  <c r="F37" i="8"/>
  <c r="BD103" i="1"/>
  <c r="F37" i="13"/>
  <c r="BB109" i="1"/>
  <c r="J36" i="16"/>
  <c r="AW112" i="1"/>
  <c r="F34" i="20"/>
  <c r="BA116" i="1"/>
  <c r="F36" i="3"/>
  <c r="BA97" i="1"/>
  <c r="BA95" i="1"/>
  <c r="AW95" i="1"/>
  <c r="J36" i="7"/>
  <c r="AW102" i="1"/>
  <c r="F36" i="8"/>
  <c r="BC103" i="1"/>
  <c r="J36" i="14"/>
  <c r="AW110" i="1"/>
  <c r="F38" i="16"/>
  <c r="BC112" i="1"/>
  <c r="F34" i="4"/>
  <c r="BA98" i="1"/>
  <c r="F37" i="10"/>
  <c r="BB106" i="1"/>
  <c r="F38" i="11"/>
  <c r="BC107" i="1"/>
  <c r="J36" i="13"/>
  <c r="AW109" i="1"/>
  <c r="F37" i="15"/>
  <c r="BB111" i="1"/>
  <c r="F37" i="17"/>
  <c r="BB113" i="1"/>
  <c r="F36" i="19"/>
  <c r="BC115" i="1"/>
  <c r="F36" i="22"/>
  <c r="BA119" i="1"/>
  <c r="F39" i="22"/>
  <c r="BD119" i="1"/>
  <c r="F37" i="23"/>
  <c r="BB120" i="1"/>
  <c r="F37" i="24"/>
  <c r="BD121" i="1"/>
  <c r="F36" i="28"/>
  <c r="BC125" i="1"/>
  <c r="P132" i="21" l="1"/>
  <c r="AU117" i="1" s="1"/>
  <c r="BK120" i="20"/>
  <c r="J120" i="20" s="1"/>
  <c r="T124" i="24"/>
  <c r="P123" i="11"/>
  <c r="AU107" i="1"/>
  <c r="R123" i="15"/>
  <c r="R123" i="22"/>
  <c r="T132" i="3"/>
  <c r="T131" i="3"/>
  <c r="BK123" i="23"/>
  <c r="J123" i="23"/>
  <c r="J98" i="23"/>
  <c r="R129" i="5"/>
  <c r="T123" i="13"/>
  <c r="P122" i="18"/>
  <c r="AU114" i="1"/>
  <c r="T123" i="15"/>
  <c r="T123" i="9"/>
  <c r="P123" i="22"/>
  <c r="AU119" i="1"/>
  <c r="BK123" i="9"/>
  <c r="J123" i="9"/>
  <c r="J98" i="9"/>
  <c r="BK124" i="24"/>
  <c r="J124" i="24"/>
  <c r="J96" i="24"/>
  <c r="T122" i="18"/>
  <c r="P120" i="20"/>
  <c r="AU116" i="1"/>
  <c r="R122" i="16"/>
  <c r="T127" i="6"/>
  <c r="BK123" i="10"/>
  <c r="J123" i="10"/>
  <c r="J98" i="10"/>
  <c r="R123" i="10"/>
  <c r="BK121" i="8"/>
  <c r="J121" i="8"/>
  <c r="P123" i="23"/>
  <c r="AU120" i="1"/>
  <c r="R123" i="23"/>
  <c r="T129" i="5"/>
  <c r="T120" i="20"/>
  <c r="R336" i="2"/>
  <c r="R140" i="2"/>
  <c r="P121" i="8"/>
  <c r="AU103" i="1"/>
  <c r="BK132" i="3"/>
  <c r="J132" i="3"/>
  <c r="J99" i="3"/>
  <c r="T132" i="21"/>
  <c r="R124" i="24"/>
  <c r="T336" i="2"/>
  <c r="T140" i="2"/>
  <c r="BK203" i="2"/>
  <c r="J203" i="2"/>
  <c r="J101" i="2"/>
  <c r="R121" i="8"/>
  <c r="P336" i="2"/>
  <c r="P140" i="2"/>
  <c r="AU96" i="1"/>
  <c r="T123" i="10"/>
  <c r="T124" i="12"/>
  <c r="R132" i="21"/>
  <c r="T121" i="8"/>
  <c r="BK336" i="2"/>
  <c r="J336" i="2"/>
  <c r="J107" i="2"/>
  <c r="R132" i="3"/>
  <c r="R123" i="13"/>
  <c r="P124" i="24"/>
  <c r="AU121" i="1"/>
  <c r="BK122" i="4"/>
  <c r="J122" i="4"/>
  <c r="R125" i="7"/>
  <c r="R351" i="3"/>
  <c r="P351" i="3"/>
  <c r="P131" i="3"/>
  <c r="AU97" i="1"/>
  <c r="P127" i="6"/>
  <c r="AU101" i="1"/>
  <c r="BK123" i="22"/>
  <c r="J123" i="22"/>
  <c r="J98" i="22"/>
  <c r="R122" i="14"/>
  <c r="R124" i="12"/>
  <c r="P125" i="7"/>
  <c r="AU102" i="1"/>
  <c r="T125" i="7"/>
  <c r="BK122" i="16"/>
  <c r="J122" i="16"/>
  <c r="J98" i="16"/>
  <c r="P122" i="4"/>
  <c r="AU98" i="1"/>
  <c r="R127" i="6"/>
  <c r="AG115" i="1"/>
  <c r="BK117" i="28"/>
  <c r="J117" i="28"/>
  <c r="J96" i="28"/>
  <c r="AG123" i="1"/>
  <c r="AG122" i="1"/>
  <c r="BK132" i="21"/>
  <c r="J132" i="21"/>
  <c r="J96" i="21"/>
  <c r="AG110" i="1"/>
  <c r="AG109" i="1"/>
  <c r="AG108" i="1"/>
  <c r="J98" i="12"/>
  <c r="AG107" i="1"/>
  <c r="J98" i="11"/>
  <c r="BK131" i="3"/>
  <c r="J131" i="3"/>
  <c r="J98" i="3"/>
  <c r="J35" i="3"/>
  <c r="AV97" i="1"/>
  <c r="AT97" i="1"/>
  <c r="F35" i="15"/>
  <c r="AZ111" i="1"/>
  <c r="J33" i="21"/>
  <c r="AV117" i="1"/>
  <c r="AT117" i="1"/>
  <c r="J30" i="8"/>
  <c r="AG103" i="1"/>
  <c r="F35" i="2"/>
  <c r="AZ96" i="1"/>
  <c r="J30" i="4"/>
  <c r="AG98" i="1"/>
  <c r="F35" i="5"/>
  <c r="AZ100" i="1"/>
  <c r="BA99" i="1"/>
  <c r="AW99" i="1"/>
  <c r="F35" i="10"/>
  <c r="AZ106" i="1"/>
  <c r="J35" i="11"/>
  <c r="AV107" i="1"/>
  <c r="AT107" i="1"/>
  <c r="AN107" i="1"/>
  <c r="F35" i="13"/>
  <c r="AZ109" i="1"/>
  <c r="F35" i="17"/>
  <c r="AZ113" i="1"/>
  <c r="F35" i="18"/>
  <c r="AZ114" i="1"/>
  <c r="BD104" i="1"/>
  <c r="F35" i="3"/>
  <c r="AZ97" i="1"/>
  <c r="J35" i="15"/>
  <c r="AV111" i="1"/>
  <c r="AT111" i="1"/>
  <c r="BA118" i="1"/>
  <c r="AW118" i="1"/>
  <c r="F33" i="24"/>
  <c r="AZ121" i="1"/>
  <c r="J33" i="4"/>
  <c r="AV98" i="1"/>
  <c r="AT98" i="1"/>
  <c r="AN98" i="1"/>
  <c r="J32" i="18"/>
  <c r="AG114" i="1"/>
  <c r="F33" i="20"/>
  <c r="AZ116" i="1"/>
  <c r="J35" i="2"/>
  <c r="AV96" i="1"/>
  <c r="AT96" i="1"/>
  <c r="F33" i="4"/>
  <c r="AZ98" i="1"/>
  <c r="J35" i="23"/>
  <c r="AV120" i="1"/>
  <c r="AT120" i="1"/>
  <c r="J33" i="26"/>
  <c r="AV123" i="1"/>
  <c r="AT123" i="1"/>
  <c r="AN123" i="1"/>
  <c r="F33" i="28"/>
  <c r="AZ125" i="1"/>
  <c r="J35" i="5"/>
  <c r="AV100" i="1"/>
  <c r="AT100" i="1"/>
  <c r="F33" i="8"/>
  <c r="AZ103" i="1"/>
  <c r="F35" i="22"/>
  <c r="AZ119" i="1"/>
  <c r="F33" i="27"/>
  <c r="AZ124" i="1"/>
  <c r="J32" i="5"/>
  <c r="AG100" i="1"/>
  <c r="J35" i="6"/>
  <c r="AV101" i="1"/>
  <c r="AT101" i="1"/>
  <c r="J32" i="7"/>
  <c r="AG102" i="1"/>
  <c r="J33" i="8"/>
  <c r="AV103" i="1"/>
  <c r="AT103" i="1"/>
  <c r="AN103" i="1"/>
  <c r="F35" i="6"/>
  <c r="AZ101" i="1"/>
  <c r="BC99" i="1"/>
  <c r="AY99" i="1"/>
  <c r="F35" i="9"/>
  <c r="AZ105" i="1"/>
  <c r="J35" i="13"/>
  <c r="AV109" i="1"/>
  <c r="AT109" i="1"/>
  <c r="AN109" i="1"/>
  <c r="J32" i="17"/>
  <c r="AG113" i="1"/>
  <c r="J35" i="18"/>
  <c r="AV114" i="1"/>
  <c r="AT114" i="1"/>
  <c r="J33" i="20"/>
  <c r="AV116" i="1"/>
  <c r="AT116" i="1"/>
  <c r="J32" i="6"/>
  <c r="AG101" i="1"/>
  <c r="J35" i="7"/>
  <c r="AV102" i="1"/>
  <c r="AT102" i="1"/>
  <c r="J35" i="10"/>
  <c r="AV106" i="1"/>
  <c r="AT106" i="1"/>
  <c r="F35" i="11"/>
  <c r="AZ107" i="1"/>
  <c r="J35" i="14"/>
  <c r="AV110" i="1"/>
  <c r="AT110" i="1"/>
  <c r="AN110" i="1"/>
  <c r="J35" i="16"/>
  <c r="AV112" i="1"/>
  <c r="AT112" i="1"/>
  <c r="J33" i="19"/>
  <c r="AV115" i="1"/>
  <c r="AT115" i="1"/>
  <c r="AN115" i="1"/>
  <c r="F33" i="25"/>
  <c r="AZ122" i="1"/>
  <c r="J30" i="27"/>
  <c r="AG124" i="1"/>
  <c r="BD99" i="1"/>
  <c r="BB99" i="1"/>
  <c r="AX99" i="1"/>
  <c r="J35" i="9"/>
  <c r="AV105" i="1"/>
  <c r="AT105" i="1"/>
  <c r="J32" i="15"/>
  <c r="AG111" i="1"/>
  <c r="F35" i="16"/>
  <c r="AZ112" i="1"/>
  <c r="J35" i="22"/>
  <c r="AV119" i="1"/>
  <c r="AT119" i="1"/>
  <c r="F33" i="26"/>
  <c r="AZ123" i="1"/>
  <c r="J33" i="28"/>
  <c r="AV125" i="1"/>
  <c r="AT125" i="1"/>
  <c r="F35" i="7"/>
  <c r="AZ102" i="1"/>
  <c r="F35" i="14"/>
  <c r="AZ110" i="1"/>
  <c r="J35" i="17"/>
  <c r="AV113" i="1"/>
  <c r="AT113" i="1"/>
  <c r="F33" i="21"/>
  <c r="AZ117" i="1"/>
  <c r="J35" i="12"/>
  <c r="AV108" i="1"/>
  <c r="AT108" i="1"/>
  <c r="AN108" i="1"/>
  <c r="BC104" i="1"/>
  <c r="AY104" i="1"/>
  <c r="F35" i="12"/>
  <c r="AZ108" i="1"/>
  <c r="BA104" i="1"/>
  <c r="AW104" i="1"/>
  <c r="F33" i="19"/>
  <c r="AZ115" i="1"/>
  <c r="J33" i="24"/>
  <c r="AV121" i="1"/>
  <c r="AT121" i="1"/>
  <c r="BB104" i="1"/>
  <c r="AX104" i="1"/>
  <c r="BC118" i="1"/>
  <c r="AY118" i="1"/>
  <c r="BB118" i="1"/>
  <c r="AX118" i="1"/>
  <c r="BD118" i="1"/>
  <c r="F35" i="23"/>
  <c r="AZ120" i="1"/>
  <c r="J33" i="25"/>
  <c r="AV122" i="1"/>
  <c r="AT122" i="1"/>
  <c r="AN122" i="1"/>
  <c r="J33" i="27"/>
  <c r="AV124" i="1"/>
  <c r="AT124" i="1"/>
  <c r="J96" i="20" l="1"/>
  <c r="J30" i="20"/>
  <c r="AG116" i="1" s="1"/>
  <c r="AN116" i="1" s="1"/>
  <c r="R131" i="3"/>
  <c r="J96" i="8"/>
  <c r="J96" i="4"/>
  <c r="BK141" i="2"/>
  <c r="BK140" i="2"/>
  <c r="J140" i="2"/>
  <c r="J98" i="2"/>
  <c r="AN124" i="1"/>
  <c r="J39" i="27"/>
  <c r="J39" i="26"/>
  <c r="J39" i="25"/>
  <c r="J39" i="20"/>
  <c r="AN114" i="1"/>
  <c r="J39" i="19"/>
  <c r="AN113" i="1"/>
  <c r="J41" i="18"/>
  <c r="J41" i="17"/>
  <c r="AN111" i="1"/>
  <c r="J41" i="15"/>
  <c r="J41" i="14"/>
  <c r="J41" i="13"/>
  <c r="J41" i="12"/>
  <c r="J41" i="11"/>
  <c r="AN102" i="1"/>
  <c r="J39" i="8"/>
  <c r="AN101" i="1"/>
  <c r="J41" i="7"/>
  <c r="AN100" i="1"/>
  <c r="J41" i="6"/>
  <c r="J41" i="5"/>
  <c r="J39" i="4"/>
  <c r="AU104" i="1"/>
  <c r="BB94" i="1"/>
  <c r="AX94" i="1"/>
  <c r="AU118" i="1"/>
  <c r="J30" i="24"/>
  <c r="AG121" i="1"/>
  <c r="J32" i="22"/>
  <c r="AG119" i="1"/>
  <c r="J32" i="9"/>
  <c r="AG105" i="1"/>
  <c r="J32" i="10"/>
  <c r="AG106" i="1"/>
  <c r="AZ95" i="1"/>
  <c r="AV95" i="1"/>
  <c r="AT95" i="1"/>
  <c r="AZ118" i="1"/>
  <c r="AV118" i="1"/>
  <c r="AT118" i="1"/>
  <c r="AU99" i="1"/>
  <c r="J30" i="28"/>
  <c r="AG125" i="1"/>
  <c r="J32" i="16"/>
  <c r="AG112" i="1"/>
  <c r="AZ99" i="1"/>
  <c r="AV99" i="1"/>
  <c r="AT99" i="1"/>
  <c r="BD94" i="1"/>
  <c r="W33" i="1"/>
  <c r="AU95" i="1"/>
  <c r="AU94" i="1"/>
  <c r="J32" i="3"/>
  <c r="AG97" i="1"/>
  <c r="BC94" i="1"/>
  <c r="AY94" i="1"/>
  <c r="J32" i="23"/>
  <c r="AG120" i="1"/>
  <c r="AG99" i="1"/>
  <c r="BA94" i="1"/>
  <c r="AW94" i="1"/>
  <c r="AK30" i="1"/>
  <c r="J30" i="21"/>
  <c r="AG117" i="1"/>
  <c r="AN117" i="1"/>
  <c r="AZ104" i="1"/>
  <c r="AV104" i="1"/>
  <c r="AT104" i="1"/>
  <c r="J39" i="24" l="1"/>
  <c r="J41" i="23"/>
  <c r="J41" i="10"/>
  <c r="J41" i="16"/>
  <c r="J39" i="28"/>
  <c r="J41" i="9"/>
  <c r="J41" i="22"/>
  <c r="J141" i="2"/>
  <c r="J99" i="2"/>
  <c r="J39" i="21"/>
  <c r="AN99" i="1"/>
  <c r="J41" i="3"/>
  <c r="AN97" i="1"/>
  <c r="AN120" i="1"/>
  <c r="AN106" i="1"/>
  <c r="AN112" i="1"/>
  <c r="AN105" i="1"/>
  <c r="AN119" i="1"/>
  <c r="AN125" i="1"/>
  <c r="AN121" i="1"/>
  <c r="AG104" i="1"/>
  <c r="W30" i="1"/>
  <c r="AZ94" i="1"/>
  <c r="AV94" i="1"/>
  <c r="AK29" i="1"/>
  <c r="AG118" i="1"/>
  <c r="J32" i="2"/>
  <c r="AG96" i="1"/>
  <c r="AN96" i="1"/>
  <c r="W31" i="1"/>
  <c r="W32" i="1"/>
  <c r="AN104" i="1" l="1"/>
  <c r="J41" i="2"/>
  <c r="AN118" i="1"/>
  <c r="AG95" i="1"/>
  <c r="W29" i="1"/>
  <c r="AT94" i="1"/>
  <c r="AN95" i="1" l="1"/>
  <c r="AG94" i="1"/>
  <c r="AK26" i="1"/>
  <c r="AN94" i="1" l="1"/>
  <c r="AK35" i="1"/>
</calcChain>
</file>

<file path=xl/sharedStrings.xml><?xml version="1.0" encoding="utf-8"?>
<sst xmlns="http://schemas.openxmlformats.org/spreadsheetml/2006/main" count="42324" uniqueCount="4342">
  <si>
    <t>Export Komplet</t>
  </si>
  <si>
    <t/>
  </si>
  <si>
    <t>2.0</t>
  </si>
  <si>
    <t>False</t>
  </si>
  <si>
    <t>{dbbfeb9c-b886-4e07-bfa5-aa48345094f4}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</si>
  <si>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</si>
  <si>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</si>
  <si>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</si>
  <si>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</si>
  <si>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</si>
  <si>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</si>
  <si>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</si>
  <si>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</si>
  <si>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</si>
  <si>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LT36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</si>
  <si>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</si>
  <si>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</si>
  <si>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KORONÁRNÍ JEDNOTKY IKK - Fakultní nemocnice Brno</t>
  </si>
  <si>
    <t>KSO:</t>
  </si>
  <si>
    <t>CC-CZ:</t>
  </si>
  <si>
    <t>Místo:</t>
  </si>
  <si>
    <t xml:space="preserve"> </t>
  </si>
  <si>
    <t>Datum:</t>
  </si>
  <si>
    <t>15. 9. 2025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</si>
  <si>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</si>
  <si>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</si>
  <si>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</si>
  <si>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</si>
  <si>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</si>
  <si>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</si>
  <si>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</si>
  <si>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</si>
  <si>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</si>
  <si>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</si>
  <si>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</si>
  <si>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</si>
  <si>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</si>
  <si>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</si>
  <si>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</si>
  <si>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</si>
  <si>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</si>
  <si>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</si>
  <si>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</si>
  <si>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</si>
  <si>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</si>
  <si>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</si>
  <si>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</si>
  <si>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</si>
  <si>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</si>
  <si>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</si>
  <si>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</si>
  <si>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</si>
  <si>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</si>
  <si>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</si>
  <si>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</si>
  <si>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</si>
  <si>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</si>
  <si>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</si>
  <si>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</si>
  <si>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</si>
  <si>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</si>
  <si>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</si>
  <si>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</si>
  <si>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</si>
  <si>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</si>
  <si>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</si>
  <si>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</si>
  <si>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</si>
  <si>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</si>
  <si>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</si>
  <si>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</si>
  <si>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</si>
  <si>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</si>
  <si>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</si>
  <si>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</si>
  <si>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</si>
  <si>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</si>
  <si>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D.1.1</t>
  </si>
  <si>
    <t>Stavebně konstrukční část a PBŘ</t>
  </si>
  <si>
    <t>STA</t>
  </si>
  <si>
    <t>1</t>
  </si>
  <si>
    <t>{e1a3d683-a298-47cf-a143-58b66ab0828c}</t>
  </si>
  <si>
    <t>2</t>
  </si>
  <si>
    <t>/</t>
  </si>
  <si>
    <t>A01</t>
  </si>
  <si>
    <t>Stavebně konstrukční část</t>
  </si>
  <si>
    <t>Soupis</t>
  </si>
  <si>
    <t>{ac5d5839-4e7d-46c8-bbeb-8a48968cd3f1}</t>
  </si>
  <si>
    <t>B01</t>
  </si>
  <si>
    <t>Bourací práce</t>
  </si>
  <si>
    <t>{ae5a19f9-02bc-4400-ae62-9c4baf1b4c89}</t>
  </si>
  <si>
    <t>D.1.01.4a</t>
  </si>
  <si>
    <t>ZTI</t>
  </si>
  <si>
    <t>{8ccfa4e8-6588-46ae-a764-e0b91a974c31}</t>
  </si>
  <si>
    <t>D.1.01.4b</t>
  </si>
  <si>
    <t>Vytápění a chlazení</t>
  </si>
  <si>
    <t>{81dd60a5-50a9-4836-9f6e-491d0be9c0d5}</t>
  </si>
  <si>
    <t>D.1.01.4b_1</t>
  </si>
  <si>
    <t>Vytápění</t>
  </si>
  <si>
    <t>{073f34a4-3b58-4762-8918-558ac9d150dd}</t>
  </si>
  <si>
    <t>D.1.01.4b_2</t>
  </si>
  <si>
    <t>Chlazení</t>
  </si>
  <si>
    <t>{f1d47153-e90a-458e-b949-c52b4930fee4}</t>
  </si>
  <si>
    <t>D.1.01.4b_3</t>
  </si>
  <si>
    <t>Rozvody páry</t>
  </si>
  <si>
    <t>{1f8591ab-6660-4982-8d78-f148edc29bd7}</t>
  </si>
  <si>
    <t>D.1.01.4c</t>
  </si>
  <si>
    <t>Elektroinstalace</t>
  </si>
  <si>
    <t>{6ecbc761-6092-4035-ab56-87eb6333aa68}</t>
  </si>
  <si>
    <t>D.1.01.4d</t>
  </si>
  <si>
    <t>Slaboproud</t>
  </si>
  <si>
    <t>{99c8c241-80de-4618-a03e-7e9a6ab0968f}</t>
  </si>
  <si>
    <t>D.1.01.4d_1</t>
  </si>
  <si>
    <t>Strukturovaná kabeláž</t>
  </si>
  <si>
    <t>{9733ae89-a625-4cf0-b841-7849094763b2}</t>
  </si>
  <si>
    <t>D.1.01.4d_2</t>
  </si>
  <si>
    <t>Video dohledový systém</t>
  </si>
  <si>
    <t>{6cecdcbf-09d1-44dd-9f93-8255c27320ea}</t>
  </si>
  <si>
    <t>D.1.01.4d_3</t>
  </si>
  <si>
    <t>Poplachový zabezpečovací a tísňový systém</t>
  </si>
  <si>
    <t>{3ee0ae39-f67d-4f30-a25b-d23ad76eaf39}</t>
  </si>
  <si>
    <t>D.1.01.4d_4</t>
  </si>
  <si>
    <t>Siganlizační systém sestra-pacient</t>
  </si>
  <si>
    <t>{0ec65d01-6b4a-46d5-9f99-0222d0527797}</t>
  </si>
  <si>
    <t>D.1.01.4d_5</t>
  </si>
  <si>
    <t>Elektronická kontrola vstupu</t>
  </si>
  <si>
    <t>{3af02e6e-c0b2-4c21-b776-df266817fa66}</t>
  </si>
  <si>
    <t>D.1.01.4d_6</t>
  </si>
  <si>
    <t>Jednotný čas</t>
  </si>
  <si>
    <t>{f375e545-5f13-4a71-899d-24c76000d8d8}</t>
  </si>
  <si>
    <t>D.1.01.4d_7</t>
  </si>
  <si>
    <t>Společná televizní anténa</t>
  </si>
  <si>
    <t>{b070fe7c-960a-48c6-93b7-6788ef003d47}</t>
  </si>
  <si>
    <t>D.1.01.4d_8</t>
  </si>
  <si>
    <t>Aktivní prvky PC sítě</t>
  </si>
  <si>
    <t>{2888ab9d-546d-4f3b-8206-2f542affef21}</t>
  </si>
  <si>
    <t>D.1.01.4d_9</t>
  </si>
  <si>
    <t>Multimedia</t>
  </si>
  <si>
    <t>{5ebf7636-91a3-4103-9ebd-6c09412829e6}</t>
  </si>
  <si>
    <t>D.1.01.4d_10</t>
  </si>
  <si>
    <t>Hrubé rozvody</t>
  </si>
  <si>
    <t>{31a26f27-6336-472b-a943-b6d3b0767fc2}</t>
  </si>
  <si>
    <t>D.1.01.4e</t>
  </si>
  <si>
    <t>Medicinální plyny</t>
  </si>
  <si>
    <t>{ed29c706-eb26-4665-9f4a-f258b7f93282}</t>
  </si>
  <si>
    <t>D.1.01.4f</t>
  </si>
  <si>
    <t>Vzduchotechnika</t>
  </si>
  <si>
    <t>{26aba58a-378b-455c-a8c6-33e8114a5399}</t>
  </si>
  <si>
    <t>D.1.01.4g</t>
  </si>
  <si>
    <t>Měření a regulace</t>
  </si>
  <si>
    <t>{8aafa322-8a5b-4952-bfca-033729409639}</t>
  </si>
  <si>
    <t>D.1.01.4h</t>
  </si>
  <si>
    <t>Elektronická požární signalizace</t>
  </si>
  <si>
    <t>{d8cb5352-54c4-474b-957e-796d601da644}</t>
  </si>
  <si>
    <t>D.1.01.4h_1</t>
  </si>
  <si>
    <t>EPS</t>
  </si>
  <si>
    <t>{a49f69ac-6200-42c3-bd7c-5fb3e5e6696e}</t>
  </si>
  <si>
    <t>D.1.01.4h_2</t>
  </si>
  <si>
    <t>ER</t>
  </si>
  <si>
    <t>{bbb06412-7cca-44d3-8c6f-6305f8e035c1}</t>
  </si>
  <si>
    <t>D.1.01.4i</t>
  </si>
  <si>
    <t>Potrubní pošta</t>
  </si>
  <si>
    <t>{4afed090-8634-46e2-83e0-006b0689dac6}</t>
  </si>
  <si>
    <t>D.1.01.5_R1</t>
  </si>
  <si>
    <t>Technologie pevně spojená se stavbou</t>
  </si>
  <si>
    <t>{3749d9c9-af17-44e3-b08b-96664712458f}</t>
  </si>
  <si>
    <t>D.1.01.5_R4</t>
  </si>
  <si>
    <t>Orientační systém</t>
  </si>
  <si>
    <t>{b17f9717-a49e-4f4f-b6cf-b19a88cdf285}</t>
  </si>
  <si>
    <t>D.1.01.5-R5</t>
  </si>
  <si>
    <t>Interiér - pevně zabudovaný</t>
  </si>
  <si>
    <t>{2fe6f590-a6b0-44a3-a363-1a5b28f7c71b}</t>
  </si>
  <si>
    <t>VON</t>
  </si>
  <si>
    <t>Vedlejší a ostatní náklady</t>
  </si>
  <si>
    <t>{8bb7427a-0ee6-4af3-8f3b-5ccbb39e6b4f}</t>
  </si>
  <si>
    <t>KRYCÍ LIST SOUPISU PRACÍ</t>
  </si>
  <si>
    <t>Objekt:</t>
  </si>
  <si>
    <t>D.1.1 - Stavebně konstrukční část a PBŘ</t>
  </si>
  <si>
    <t>Soupis:</t>
  </si>
  <si>
    <t>A01 - Stavebně konstrukční část</t>
  </si>
  <si>
    <t xml:space="preserve">Položky označené D+M (dodávka + montáž) se oceňují včetně přesunu hmot. Ostatní vlastní položky jsou založeny na cenové soustavě URS.  Veškeré prvky a konstrukce se oceňují jako kompletní, včetně detailů, pomocných prací (vysekání drážek, doklinkování, vysekání kapes, lože apod.).  Jakýkoliv rozpor mezi PD a Soupisem prací je nutné na základě důsledné kontroly zhotovitelem neprodleně oznámit. 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</si>
  <si>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</si>
  <si>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</si>
  <si>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</si>
  <si>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</si>
  <si>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</si>
  <si>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</si>
  <si>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</si>
  <si>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</si>
  <si>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</si>
  <si>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</si>
  <si>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  63 - Podlahy a podlahové konstrukce</t>
  </si>
  <si>
    <t xml:space="preserve">    9 - Ostatní konstrukce a práce, bourání</t>
  </si>
  <si>
    <t xml:space="preserve">    998 - Přesun hmot</t>
  </si>
  <si>
    <t>PSV - Práce a dodávky PSV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</si>
  <si>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</si>
  <si>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</si>
  <si>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</si>
  <si>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</si>
  <si>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</si>
  <si>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769 - Plastové výrobky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</si>
  <si>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</si>
  <si>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</si>
  <si>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</si>
  <si>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</si>
  <si>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 xml:space="preserve">    799 -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</si>
  <si>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</si>
  <si>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</si>
  <si>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</si>
  <si>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</si>
  <si>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</si>
  <si>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</si>
  <si>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</si>
  <si>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</si>
  <si>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</si>
  <si>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</si>
  <si>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</si>
  <si>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</si>
  <si>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</si>
  <si>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</si>
  <si>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</si>
  <si>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</si>
  <si>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</si>
  <si>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</si>
  <si>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</si>
  <si>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310239211</t>
  </si>
  <si>
    <t>Zazdívka otvorů pl přes 1 do 4 m2 ve zdivu nadzákladovém cihlami pálenými na MVC</t>
  </si>
  <si>
    <t>m3</t>
  </si>
  <si>
    <t>CS ÚRS 2025 02</t>
  </si>
  <si>
    <t>4</t>
  </si>
  <si>
    <t>-465035739</t>
  </si>
  <si>
    <t>VV</t>
  </si>
  <si>
    <t>D.1.01.1-001, D.1.01.1-101, D.1.01.1-102, D.1.01.1-103, D.1.01.1-201, D.1.01.1-202</t>
  </si>
  <si>
    <t>B.CH.</t>
  </si>
  <si>
    <t>"1.031" 0,32*2*0,32</t>
  </si>
  <si>
    <t>"Drobné zazdívky" 1</t>
  </si>
  <si>
    <t>Součet</t>
  </si>
  <si>
    <t>340231121</t>
  </si>
  <si>
    <t>Zazdívka otvorů v příčkách nebo stěnách pl do 1 m2 cihlami děrovanými broušenými na tenkovrstvou maltu tl. příčky 140 mm</t>
  </si>
  <si>
    <t>m2</t>
  </si>
  <si>
    <t>1725311272</t>
  </si>
  <si>
    <t>"1.033" 0,33*2</t>
  </si>
  <si>
    <t xml:space="preserve">"dozdívky okolo prostupu a zapravení omítky"  5  </t>
  </si>
  <si>
    <t>340231125</t>
  </si>
  <si>
    <t>Zazdívka otvorů v příčkách nebo stěnách pl přes 1 do 4 m2 cihlami děrovanými broušenými na tenkovrstvou maltu tl. příčky 140 mm</t>
  </si>
  <si>
    <t>1267765678</t>
  </si>
  <si>
    <t>"1.032" 1,2*2</t>
  </si>
  <si>
    <t>"1.048" 0,885*2</t>
  </si>
  <si>
    <t>342244221</t>
  </si>
  <si>
    <t>Příčka z cihel broušených na tenkovrstvou maltu tloušťky 140 mm</t>
  </si>
  <si>
    <t>-327746087</t>
  </si>
  <si>
    <t>"1.045 / 1.048" (1,675+1,4)*4,23</t>
  </si>
  <si>
    <t>"1.048 / 1.048A" 2,175*4,23</t>
  </si>
  <si>
    <t>5</t>
  </si>
  <si>
    <t>317941121</t>
  </si>
  <si>
    <t>Osazování ocelových válcovaných nosníků na zdivu I, IE, U, UE nebo L výšky do 120 mm</t>
  </si>
  <si>
    <t>t</t>
  </si>
  <si>
    <t>388312835</t>
  </si>
  <si>
    <t>Překlad A</t>
  </si>
  <si>
    <t>3*(2*1,25)*5,94/1000</t>
  </si>
  <si>
    <t>Překlad B</t>
  </si>
  <si>
    <t>4*(2*1,35)*5,94/1000</t>
  </si>
  <si>
    <t>Překlad C</t>
  </si>
  <si>
    <t>1*(2*1,7)*5,94/1000</t>
  </si>
  <si>
    <t>Překlad D</t>
  </si>
  <si>
    <t>1*(2*1,0)*5,94/1000</t>
  </si>
  <si>
    <t>6</t>
  </si>
  <si>
    <t>M</t>
  </si>
  <si>
    <t>13010710</t>
  </si>
  <si>
    <t>ocel profilová jakost S235JR (11 375) průřez I (IPN) 80</t>
  </si>
  <si>
    <t>8</t>
  </si>
  <si>
    <t>1113077949</t>
  </si>
  <si>
    <t>P</t>
  </si>
  <si>
    <t>Poznámka k položce:_x000D_
Hmotnost: 5,94 kg/m</t>
  </si>
  <si>
    <t>0,141*1,1 'Přepočtené koeficientem množství</t>
  </si>
  <si>
    <t>7</t>
  </si>
  <si>
    <t>346244381</t>
  </si>
  <si>
    <t>Plentování jednostranné v do 200 mm válcovaných nosníků cihlami</t>
  </si>
  <si>
    <t>-896593508</t>
  </si>
  <si>
    <t>3*(2*1,25)*0,2</t>
  </si>
  <si>
    <t>4*(2*1,35)*0,2</t>
  </si>
  <si>
    <t>1*(2*1,7)*0,2</t>
  </si>
  <si>
    <t>1*(2*1,0)*0,2</t>
  </si>
  <si>
    <t>130X</t>
  </si>
  <si>
    <t>Příplatek pr. 16mm po 300mm, vč. dodávky svorníku, pomocných prací, svařování</t>
  </si>
  <si>
    <t>kus</t>
  </si>
  <si>
    <t>-1120575486</t>
  </si>
  <si>
    <t>"3*(1,25)/0,3"  13</t>
  </si>
  <si>
    <t>4*(1,35)/0,3</t>
  </si>
  <si>
    <t>"1*(1,7)/0,3" 6</t>
  </si>
  <si>
    <t>"1*(1,0)/0,3" 4</t>
  </si>
  <si>
    <t>Úpravy povrchů, podlahy a osazování výplní</t>
  </si>
  <si>
    <t>61</t>
  </si>
  <si>
    <t>Úprava povrchů vnitřních</t>
  </si>
  <si>
    <t>9</t>
  </si>
  <si>
    <t>611315422</t>
  </si>
  <si>
    <t>Oprava vnitřní vápenné štukové omítky tl jádrové omítky do 20 mm a tl štuku do 3 mm stropů v rozsahu plochy přes 10 do 30 %</t>
  </si>
  <si>
    <t>108466028</t>
  </si>
  <si>
    <t>"B.CH.1.019 - INSTALAČNÍ JÁDRO VZT"  25,30</t>
  </si>
  <si>
    <t>25,30</t>
  </si>
  <si>
    <t>"B.CH.1.048 - TECHNICKÁ MÍSTNOST"  10,95</t>
  </si>
  <si>
    <t>10,95</t>
  </si>
  <si>
    <t>"B.CH.1.048A - TECHNICKÁ MÍSTNOST SLP"  5,71</t>
  </si>
  <si>
    <t>5,71</t>
  </si>
  <si>
    <t>10</t>
  </si>
  <si>
    <t>612131121</t>
  </si>
  <si>
    <t>Penetrační disperzní nátěr vnitřních stěn nanášený ručně</t>
  </si>
  <si>
    <t>-822575470</t>
  </si>
  <si>
    <t>(151,5)*4,23-1,45*1,985*15-1,5*1,985*2-1,2*2-1*2</t>
  </si>
  <si>
    <t>(4*0,6)*4,23*10</t>
  </si>
  <si>
    <t>11</t>
  </si>
  <si>
    <t>612131100</t>
  </si>
  <si>
    <t>Vápenný postřik vnitřních stěn nanášený ručně</t>
  </si>
  <si>
    <t>-1911619056</t>
  </si>
  <si>
    <t>"původní obklad" (151,5-7,9-3,25)*2</t>
  </si>
  <si>
    <t>612321121</t>
  </si>
  <si>
    <t>Vápenocementová omítka hladká jednovrstvá vnitřních stěn nanášená ručně</t>
  </si>
  <si>
    <t>1347018770</t>
  </si>
  <si>
    <t>13</t>
  </si>
  <si>
    <t>612321311</t>
  </si>
  <si>
    <t>Vápenocementová omítka hrubá jednovrstvá zatřená vnitřních stěn nanášená strojně</t>
  </si>
  <si>
    <t>1856630042</t>
  </si>
  <si>
    <t>14</t>
  </si>
  <si>
    <t>612325422</t>
  </si>
  <si>
    <t>Oprava vnitřní vápenocementové štukové omítky tl jádrové omítky do 20 mm a tl štuku do 3 mm stěn v rozsahu plochy přes 10 do 30 %</t>
  </si>
  <si>
    <t>263600617</t>
  </si>
  <si>
    <t>"původní obklad" -(151,5-7,9-3,25)*2</t>
  </si>
  <si>
    <t>"B.CH.1.019 - INSTALAČNÍ JÁDRO VZT"  20,2*4,23-0,9*2*2</t>
  </si>
  <si>
    <t>15</t>
  </si>
  <si>
    <t>612325452</t>
  </si>
  <si>
    <t>Příplatek k cenám opravy vápenocementové omítky stěn za dalších 10 mm tloušťky v rozsahu přes 10 do 30 %</t>
  </si>
  <si>
    <t>-1855735536</t>
  </si>
  <si>
    <t>16</t>
  </si>
  <si>
    <t>612142001</t>
  </si>
  <si>
    <t>Pletivo sklovláknité vnitřních stěn vtlačené do tmelu</t>
  </si>
  <si>
    <t>-1245593341</t>
  </si>
  <si>
    <t>17</t>
  </si>
  <si>
    <t>612321131</t>
  </si>
  <si>
    <t>Vápenocementový štuk vnitřních stěn tloušťky do 3 mm</t>
  </si>
  <si>
    <t>895928868</t>
  </si>
  <si>
    <t>18</t>
  </si>
  <si>
    <t>612325302</t>
  </si>
  <si>
    <t>Vápenocementová štuková omítka ostění nebo nadpraží</t>
  </si>
  <si>
    <t>-1482889881</t>
  </si>
  <si>
    <t xml:space="preserve">D.1.01.1-901 </t>
  </si>
  <si>
    <t>1NP</t>
  </si>
  <si>
    <t>((1,45+2*1,985)*15+(1,5+2*1,985)*2)*0,14</t>
  </si>
  <si>
    <t>19</t>
  </si>
  <si>
    <t>619995001</t>
  </si>
  <si>
    <t>Začištění omítek kolem oken, dveří, podlah nebo obkladů</t>
  </si>
  <si>
    <t>m</t>
  </si>
  <si>
    <t>-2024920617</t>
  </si>
  <si>
    <t>((1,45+2*1,985)*15+(1,5+2*1,985)*2)+1,55+2*2,28+1,5+2*2,1+(1+2*2,1)*3</t>
  </si>
  <si>
    <t>20</t>
  </si>
  <si>
    <t>612325222</t>
  </si>
  <si>
    <t>Vápenocementová štuková omítka malých ploch přes 0,09 do 0,25 m2 na stěnách</t>
  </si>
  <si>
    <t>-1065661119</t>
  </si>
  <si>
    <t xml:space="preserve">"dozdívky okolo prostupu a zapravení omítky"  5/0,25  </t>
  </si>
  <si>
    <t>62</t>
  </si>
  <si>
    <t>Úprava povrchů vnějších</t>
  </si>
  <si>
    <t>62X001</t>
  </si>
  <si>
    <t>D+M doplnění a oprava po odstraněném obkladu, vč. přípravy podkladu, penetrace, omítkyí,  pomocných prací, doplňků - viz PD D.1.01.1-102 Poznámka 1</t>
  </si>
  <si>
    <t>782296735</t>
  </si>
  <si>
    <t>D.1.01.1-901, D.1.01.1-102</t>
  </si>
  <si>
    <t xml:space="preserve"> PO OSAZENÍ OKNA V MÍSTĚ PŮVODNÍCH KERAMICKÝCH OBKLADŮ ZAPRAVIT OSTĚNÍ A NADPRAŽÍ, VYROVNAT OMÍTKOU A FINÁLNÍ</t>
  </si>
  <si>
    <t>POVRCH PROBARVENOU STRUKTUROVANOU OMÍTKOU, BAREVNĚ PŘIZPŮSOBIT STÁVAJÍCÍMU OBKLAD</t>
  </si>
  <si>
    <t>((1,45+2*1,985)*15+(1,5+2*1,985)*2)</t>
  </si>
  <si>
    <t>63</t>
  </si>
  <si>
    <t>Podlahy a podlahové konstrukce</t>
  </si>
  <si>
    <t>22</t>
  </si>
  <si>
    <t>631311115</t>
  </si>
  <si>
    <t>Mazanina tl přes 50 do 80 mm z betonu prostého bez zvýšených nároků na prostředí tř. C 20/25</t>
  </si>
  <si>
    <t>-863228941</t>
  </si>
  <si>
    <t>D.1.01.1-001, D.1.01.1-101, D.1.01.1-002</t>
  </si>
  <si>
    <t>"Skladba B1" 47,78*0,074</t>
  </si>
  <si>
    <t>23</t>
  </si>
  <si>
    <t>631319171</t>
  </si>
  <si>
    <t>Příplatek k mazanině tl přes 50 do 80 mm za stržení povrchu spodní vrstvy před vložením výztuže</t>
  </si>
  <si>
    <t>-1636736961</t>
  </si>
  <si>
    <t>24</t>
  </si>
  <si>
    <t>631362021</t>
  </si>
  <si>
    <t>Výztuž mazanin svařovanými sítěmi Kari</t>
  </si>
  <si>
    <t>-749458181</t>
  </si>
  <si>
    <t>"Skladba B1" 47,78*8,12/6000*1,1</t>
  </si>
  <si>
    <t>25</t>
  </si>
  <si>
    <t>632451234</t>
  </si>
  <si>
    <t>Potěr cementový samonivelační litý C25 tl přes 45 do 50 mm</t>
  </si>
  <si>
    <t>1246288573</t>
  </si>
  <si>
    <t>"Skladba A1" 103,3</t>
  </si>
  <si>
    <t>"Skladba C1" 356,24</t>
  </si>
  <si>
    <t>"Skladba D1" 16,66</t>
  </si>
  <si>
    <t>26</t>
  </si>
  <si>
    <t>632451292</t>
  </si>
  <si>
    <t>Příplatek k cementovému samonivelačnímu litému potěru C25 ZKD 5 mm tl přes 50 mm</t>
  </si>
  <si>
    <t>-440444490</t>
  </si>
  <si>
    <t>"Skladba A1" 103,3*3</t>
  </si>
  <si>
    <t>"Skladba C1" 356,24*3</t>
  </si>
  <si>
    <t>"Skladba D1" 16,66*3</t>
  </si>
  <si>
    <t>27</t>
  </si>
  <si>
    <t>632481213</t>
  </si>
  <si>
    <t>Separační vrstva z PE fólie</t>
  </si>
  <si>
    <t>1857789779</t>
  </si>
  <si>
    <t>"Skladba B1" 47,78</t>
  </si>
  <si>
    <t>Ostatní konstrukce a práce, bourání</t>
  </si>
  <si>
    <t>28</t>
  </si>
  <si>
    <t>949101111</t>
  </si>
  <si>
    <t>Lešení pomocné pro objekty pozemních staveb s lešeňovou podlahou v do 1,9 m zatížení do 150 kg/m2</t>
  </si>
  <si>
    <t>452937505</t>
  </si>
  <si>
    <t>"B.CH.1.030 - POKOJ JIP - 2L"  37,93</t>
  </si>
  <si>
    <t>"B.CH.1.031 - FILTR"  11,95</t>
  </si>
  <si>
    <t>"B.CH.1.032 - ZÁKROKOVÝ SÁL"  24,62</t>
  </si>
  <si>
    <t>"B.CH.1.033 - PŘÍJEM - OBSERVAČNÍ MÍSTNOST"  20,23</t>
  </si>
  <si>
    <t>"B.CH.1.034 - OČISTA PAC., WC PACIENTŮ"  12,64</t>
  </si>
  <si>
    <t>"B.CH.1.035 - ČISTÍCÍ MÍSTNOST"  13,12</t>
  </si>
  <si>
    <t>"B.CH.1.036 - ČAJOVÁ KUCHYŇKA"  7,06</t>
  </si>
  <si>
    <t>"B.CH.1.037 - ŠATNA PERSONÁLU, FILTR SESTER"  14,15</t>
  </si>
  <si>
    <t>"B.CH.1.038 - HYG. BUŇKA"  2,83</t>
  </si>
  <si>
    <t>"B.CH.1.039 - WC"  1,62</t>
  </si>
  <si>
    <t>"B.CH.1.040 - CHODBA"  3,96</t>
  </si>
  <si>
    <t>"B.CH.1.041 - ÚKLID"  3,85</t>
  </si>
  <si>
    <t>"B.CH.1.042 - WC PERSONÁL"  1,39</t>
  </si>
  <si>
    <t>"B.CH.1.043 - PŘEDSÍŇ PERSONÁL"  2,16</t>
  </si>
  <si>
    <t>"B.CH.1.044 - WC PERSONÁL"  1,44</t>
  </si>
  <si>
    <t>"B.CH.1.045 - SKLAD"  17,97</t>
  </si>
  <si>
    <t>"B.CH.1.046 - VELÍN, PŘÍPRAVNA"  115,91</t>
  </si>
  <si>
    <t>"B.CH.1.047 - PROTOKOL"  6,91</t>
  </si>
  <si>
    <t>"B.CH.1.049 - POKOJ JIP - 1L"  24,12</t>
  </si>
  <si>
    <t>"B.CH.1.050 - SKLAD"  5,24</t>
  </si>
  <si>
    <t>"B.CH.1.051 - POKOJ JIP - 1L (ECMO)"  32,62</t>
  </si>
  <si>
    <t>"B.CH.1.052 - POKOJ JIP - 2L"  34,81</t>
  </si>
  <si>
    <t>"B.CH.1.053 - POKOJ JIP - 2L"  33,56</t>
  </si>
  <si>
    <t>"B.CH.1.054 - FILTR"  13,58</t>
  </si>
  <si>
    <t>"B.CH.1.055 - DMZ"  19,72</t>
  </si>
  <si>
    <t>"B.CH.1.059 - LÉKAŘSKÝ POKOJ"  21,21</t>
  </si>
  <si>
    <t>"B.CH.1.103 - HYG. BUŇKA"  4,77</t>
  </si>
  <si>
    <t>"B.CH.1.104 - LÉKAŘSKÝ POKOJ"  17,95</t>
  </si>
  <si>
    <t>Mezisoučet</t>
  </si>
  <si>
    <t>"venek" 33,5*2</t>
  </si>
  <si>
    <t>D.1.01.1-101</t>
  </si>
  <si>
    <t>185</t>
  </si>
  <si>
    <t>29</t>
  </si>
  <si>
    <t>952901114</t>
  </si>
  <si>
    <t>Vyčištění budov bytové a občanské výstavby při výšce podlaží přes 4 m</t>
  </si>
  <si>
    <t>-328987271</t>
  </si>
  <si>
    <t>652+185</t>
  </si>
  <si>
    <t>30</t>
  </si>
  <si>
    <t>9X001</t>
  </si>
  <si>
    <t>Demontáž a zpětné zapravení pro napojení ZTI v 1NP, vč. dodávky, pomocných prací, doplňků, dle PD D.1.01.1-101</t>
  </si>
  <si>
    <t>-922630533</t>
  </si>
  <si>
    <t>(0,5)*7</t>
  </si>
  <si>
    <t>998</t>
  </si>
  <si>
    <t>Přesun hmot</t>
  </si>
  <si>
    <t>31</t>
  </si>
  <si>
    <t>998018001</t>
  </si>
  <si>
    <t>Přesun hmot pro budovy ruční pro budovy v do 6 m</t>
  </si>
  <si>
    <t>1238224493</t>
  </si>
  <si>
    <t>PSV</t>
  </si>
  <si>
    <t>Práce a dodávky PSV</t>
  </si>
  <si>
    <t>713</t>
  </si>
  <si>
    <t>Izolace tepelné</t>
  </si>
  <si>
    <t>32</t>
  </si>
  <si>
    <t>713121111</t>
  </si>
  <si>
    <t>Montáž izolace tepelné podlah volně kladenými rohožemi, pásy, dílci, deskami 1 vrstva</t>
  </si>
  <si>
    <t>-192986617</t>
  </si>
  <si>
    <t>33</t>
  </si>
  <si>
    <t>28376414</t>
  </si>
  <si>
    <t>deska XPS hrana polodrážková a hladký povrch 300kPA λ=0,035 tl 20mm</t>
  </si>
  <si>
    <t>1975972979</t>
  </si>
  <si>
    <t>"Skladba B1" 47,78*1,1</t>
  </si>
  <si>
    <t>52,558*1,05 'Přepočtené koeficientem množství</t>
  </si>
  <si>
    <t>34</t>
  </si>
  <si>
    <t>63141432</t>
  </si>
  <si>
    <t>deska tepelně izolační minerální plovoucích podlah λ=0,033-0,035 tl 30mm</t>
  </si>
  <si>
    <t>-1713290340</t>
  </si>
  <si>
    <t>"Skladba A1" 103,3*1,1</t>
  </si>
  <si>
    <t>"Skladba C1" 356,24*1,1</t>
  </si>
  <si>
    <t>"Skladba D1" 16,66*1,1</t>
  </si>
  <si>
    <t>523,82*1,05 'Přepočtené koeficientem množství</t>
  </si>
  <si>
    <t>35</t>
  </si>
  <si>
    <t>713121211</t>
  </si>
  <si>
    <t>Montáž izolace tepelné podlah volně kladenými okrajovými pásky</t>
  </si>
  <si>
    <t>-480193033</t>
  </si>
  <si>
    <t>"B.CH.1.030 - POKOJ JIP - 2L"  26,09</t>
  </si>
  <si>
    <t>"B.CH.1.031 - FILTR"  14,2</t>
  </si>
  <si>
    <t>"B.CH.1.032 - ZÁKROKOVÝ SÁL"  20,49</t>
  </si>
  <si>
    <t>"B.CH.1.033 - PŘÍJEM - OBSERVAČNÍ MÍSTNOST"  19,42</t>
  </si>
  <si>
    <t>"B.CH.1.034 - OČISTA PAC., WC PACIENTŮ"  15,17</t>
  </si>
  <si>
    <t>"B.CH.1.035 - ČISTÍCÍ MÍSTNOST"  15,73</t>
  </si>
  <si>
    <t>"B.CH.1.036 - ČAJOVÁ KUCHYŇKA"  11</t>
  </si>
  <si>
    <t>"B.CH.1.037 - ŠATNA PERSONÁLU, FILTR SESTER"  17,43</t>
  </si>
  <si>
    <t>"B.CH.1.038 - HYG. BUŇKA"  6,97</t>
  </si>
  <si>
    <t>"B.CH.1.039 - WC"  5,4</t>
  </si>
  <si>
    <t>"B.CH.1.040 - CHODBA"  9,1</t>
  </si>
  <si>
    <t>"B.CH.1.041 - ÚKLID"  8,32</t>
  </si>
  <si>
    <t>"B.CH.1.042 - WC PERSONÁL"  4,9</t>
  </si>
  <si>
    <t>"B.CH.1.043 - PŘEDSÍŇ PERSONÁL"  6,2</t>
  </si>
  <si>
    <t>"B.CH.1.044 - WC PERSONÁL"  5</t>
  </si>
  <si>
    <t>"B.CH.1.045 - SKLAD"  18,78</t>
  </si>
  <si>
    <t>"B.CH.1.046 - VELÍN, PŘÍPRAVNA"  68,9</t>
  </si>
  <si>
    <t>"B.CH.1.047 - PROTOKOL"  10,8</t>
  </si>
  <si>
    <t>"B.CH.1.048 - TECHNICKÁ MÍSTNOST"  14,6</t>
  </si>
  <si>
    <t>"B.CH.1.048A - TECHNICKÁ MÍSTNOST SLP"  9,83</t>
  </si>
  <si>
    <t>"B.CH.1.049 - POKOJ JIP - 1L"  20,95</t>
  </si>
  <si>
    <t>"B.CH.1.050 - SKLAD"  9,79</t>
  </si>
  <si>
    <t>"B.CH.1.051 - POKOJ JIP - 1L (ECMO)"  23,15</t>
  </si>
  <si>
    <t>"B.CH.1.052 - POKOJ JIP - 2L"  24,5</t>
  </si>
  <si>
    <t>"B.CH.1.053 - POKOJ JIP - 2L"  26,4</t>
  </si>
  <si>
    <t>"B.CH.1.054 - FILTR"  17,9</t>
  </si>
  <si>
    <t>"B.CH.1.055 - DMZ"  19,25</t>
  </si>
  <si>
    <t>"B.CH.1.059 - LÉKAŘSKÝ POKOJ"  20,55</t>
  </si>
  <si>
    <t>"B.CH.1.103 - HYG. BUŇKA"  9,5</t>
  </si>
  <si>
    <t>"B.CH.1.104 - LÉKAŘSKÝ POKOJ"  18,95</t>
  </si>
  <si>
    <t>36</t>
  </si>
  <si>
    <t>63152004</t>
  </si>
  <si>
    <t>pásek izolační minerální podlahový λ=0,036 15x100x1000mm</t>
  </si>
  <si>
    <t>307433015</t>
  </si>
  <si>
    <t>499,27*1,05 'Přepočtené koeficientem množství</t>
  </si>
  <si>
    <t>37</t>
  </si>
  <si>
    <t>998713121</t>
  </si>
  <si>
    <t>Přesun hmot tonážní pro izolace tepelné ruční v objektech v do 6 m</t>
  </si>
  <si>
    <t>-1563944507</t>
  </si>
  <si>
    <t>763</t>
  </si>
  <si>
    <t>Konstrukce suché výstavby</t>
  </si>
  <si>
    <t>38</t>
  </si>
  <si>
    <t>763111441</t>
  </si>
  <si>
    <t xml:space="preserve">SDK příčka tl 100 mm profil CW+UW 50 desky 2xDFH2 12,5 s izolací </t>
  </si>
  <si>
    <t>-663324355</t>
  </si>
  <si>
    <t>"1.034 / 1.035" 4,885*4,23</t>
  </si>
  <si>
    <t>"1.038 / 1.039" 1,9*4,23-0,7*2</t>
  </si>
  <si>
    <t>"1.038, 1.039 / 1.037" 2,485*4,23-0,7*2</t>
  </si>
  <si>
    <t>"1.035, 1.036 / 1.046" 2,6*4,23</t>
  </si>
  <si>
    <t>"1.041 / 1.042, 1.040" 2,95*4,23-0,7*2</t>
  </si>
  <si>
    <t>"1.042 / 1.043" 1,65*4,23-0,7*2.</t>
  </si>
  <si>
    <t>"1.043 / 1.044" 1,7*4,23-0,7*2</t>
  </si>
  <si>
    <t>"1.042, 1.043, 1.044 / 1.040" 3,3*4,23-0,7*2</t>
  </si>
  <si>
    <t>"1.041, 1.040 / 1.045" 4,885*4,23</t>
  </si>
  <si>
    <t>"1.053 / 1.055" 3,9*4,23</t>
  </si>
  <si>
    <t>"1.055" 0,5*4,23</t>
  </si>
  <si>
    <t>"1.059, 1.104 / 1.103" (2,2+3,05)*4,23</t>
  </si>
  <si>
    <t>39</t>
  </si>
  <si>
    <t>763111426</t>
  </si>
  <si>
    <t>SDK příčka tl 150 mm profil CW+UW 100 desky 2xDF 12,5 s izolací</t>
  </si>
  <si>
    <t>1211186918</t>
  </si>
  <si>
    <t>"1.032, 1.033, 1.034, 1.035, 1.036, 1.037, 1.044, 1.040, 1.045 / 1.031, 1.046, 1.047" (29,205-2,6)*4,23-1,2*2,1-1,3*2,1-1,1*2-0,9*2*2-0,8*2*2-0,7*2</t>
  </si>
  <si>
    <t>"1.032 / 1.033" 3,55*4,23-1,2*2,1</t>
  </si>
  <si>
    <t>"1.036 / 1.037" 2,4*4,23</t>
  </si>
  <si>
    <t>"1.031 / 1.046" 3,2*4,23-1,55*2,175</t>
  </si>
  <si>
    <t>"1.031, 1.046 / 1.030" 4,85*4,23</t>
  </si>
  <si>
    <t>"1.030 / 1.046" 1,5*4,23-1,2*2,1</t>
  </si>
  <si>
    <t>"1.046 / 1.049"3,9*4,23-1,3*2,1-2,125*1</t>
  </si>
  <si>
    <t>"1.046 / 1.051" 5,4*4,23-1,3*2,1-1,475*1*2</t>
  </si>
  <si>
    <t>"1.046 / 1.052" 5,4*4,23-1,775*1-1,775*1-1,3*2,1</t>
  </si>
  <si>
    <t>"1.046 / 1.053" 5,4*4,23-1,2*1-1,2*1-1,3*2,1</t>
  </si>
  <si>
    <t>"1.046, 1.054 / 1.055, 1.059" (0,55+5,4)*4,23-0,8*2*2</t>
  </si>
  <si>
    <t>"1.054 / 1.104, 1.103" 4,4*4,23-0,8*2*2</t>
  </si>
  <si>
    <t>"1.030 / 1.049" 3,9*4,23-1,475*1-1,475*1</t>
  </si>
  <si>
    <t>"1.051 / 1.049" 3,9*4,23-1,475*1-1,475*1</t>
  </si>
  <si>
    <t>"1.051 / 1.052" 3,9*4,23-1,475*1-1,475*1</t>
  </si>
  <si>
    <t>"1.052 / 1.053" 3,25*4,23-1,475*1-1,475*1</t>
  </si>
  <si>
    <t>"1.055 / 1.059" 5,975*4,23</t>
  </si>
  <si>
    <t>"1.059 / 1.104" 3,825*4,23</t>
  </si>
  <si>
    <t>"1.046 / 1.047" (2,6+3,1+0,35+0,9)*4,23-2,45*1-0,875*1-0,8*2</t>
  </si>
  <si>
    <t>40</t>
  </si>
  <si>
    <t>763111447</t>
  </si>
  <si>
    <t>SDK příčka tl 150 mm profil CW+UW 100 desky 2xDFH2 12,5 s izolací</t>
  </si>
  <si>
    <t>1495990848</t>
  </si>
  <si>
    <t>"1.039, 1.037 / 1.036" 3,25*4,23</t>
  </si>
  <si>
    <t>"1.103 / 1.104" 2,2*4,23</t>
  </si>
  <si>
    <t>41</t>
  </si>
  <si>
    <t>763113337</t>
  </si>
  <si>
    <t>SDK příčka instalační tl 205 - 700 mm zdvojený profil CW+UW 75 desky 2xDFH2 12,5 s izolací</t>
  </si>
  <si>
    <t>-1509775593</t>
  </si>
  <si>
    <t>"1.037 / 1.042, 1.043, 1.044" 3,55*4,23</t>
  </si>
  <si>
    <t>42</t>
  </si>
  <si>
    <t>763121451</t>
  </si>
  <si>
    <t>SDK stěna předsazená tl 75 mm profil CW+UW 50 desky 2xDF 12,5 bez izolace EI 30</t>
  </si>
  <si>
    <t>1488116281</t>
  </si>
  <si>
    <t>"1.032" 5,18*4,23</t>
  </si>
  <si>
    <t>"1.033" (2,3+0,45)*4,23+(4,885-0,6)*4,23</t>
  </si>
  <si>
    <t>"1.034" 4,885*4,23</t>
  </si>
  <si>
    <t>"1.035" 3,5*4,23</t>
  </si>
  <si>
    <t>"1.038, 1.039, 1.036" (4,885-0,6)*4,23</t>
  </si>
  <si>
    <t>"1.041" 1,585*4,23+(0,205+0,715)*4,23</t>
  </si>
  <si>
    <t>"1.045" (0,205+0,715)*4,23</t>
  </si>
  <si>
    <t>"1.030" (0,5+0,65)*4,23</t>
  </si>
  <si>
    <t>"1.049" (0,45+0,65+0,5)*4,23</t>
  </si>
  <si>
    <t>"1.051" 1,15*4,23</t>
  </si>
  <si>
    <t>"1.052" (0,55+1,15)*4,23+(0,65+0,225)*4,23</t>
  </si>
  <si>
    <t>"1.053" (1,15+0,475)*4,23+(0,45+0,7+0,45)*4,23+(0,45+0,575+0,45)*4,23+(1,525+0,575+1,025)*4,23+(1,025)*4,23</t>
  </si>
  <si>
    <t>"1.055" (5,525-0,6)*4,23+(1,975+0,75)*4,23</t>
  </si>
  <si>
    <t>"1.103" 2,8*4,23+(1+0,4)*4,23</t>
  </si>
  <si>
    <t>"1.046" 2,6*4,23+(0,45+0,6+0,6+0,6+0,6+0,6+0,675+0,85)*4,23</t>
  </si>
  <si>
    <t>"1.054" 0,6*4,23</t>
  </si>
  <si>
    <t>43</t>
  </si>
  <si>
    <t>7631117_A1</t>
  </si>
  <si>
    <t>D+M vyztužení SDK příček- přesná specifikace viz PD D.1.01.1-102  Legenda A1</t>
  </si>
  <si>
    <t>1657819580</t>
  </si>
  <si>
    <t>VYZTUŽENÍ SÁDROKARTONOVÝCH PŘÍČEK V HYGIENICKÝCH MÍSTNOSTECH PRO ZAVĚŠENÍ MADEL, ZÁSTĚN, SEDÁTEK</t>
  </si>
  <si>
    <t>APOD. K ZAVĚŠENÍ WC, UMYVADEL A JINÝCH ZAŘIZOVACÍCH PŘEDMĚTŮ NA SÁDROKARTONOVÉ KONSTRUKCE POUŽÍT</t>
  </si>
  <si>
    <t>SPECIÁLNÍ NOSIČE A ÚCHYTY SYSTÉMU SÁDROKARTONOVÉ KONSTRUKCE - VIZ PROJEKT ZDRAVOTECHNICKÝCH</t>
  </si>
  <si>
    <t>INSTALACÍ; ZA MADLA U WC VLOŽENY SVISLE DVOJITĚ ZESÍLENÉ PROFILY NA CELOU VÝŠKU KONSTRUKCE, POZICE DLE</t>
  </si>
  <si>
    <t>MADEL, MADLA V SOULADU S ČSN 734001; VODOROVNÁ MADLA UMÍSTĚNA VE VÝŠCE 800 mm</t>
  </si>
  <si>
    <t>4,885+2,55</t>
  </si>
  <si>
    <t>1,8*2+1,485</t>
  </si>
  <si>
    <t>1,8+1,4*2+1+1,4</t>
  </si>
  <si>
    <t>44</t>
  </si>
  <si>
    <t>7631117_A2</t>
  </si>
  <si>
    <t>D+M vyztužení SDK příček pro zavěšení horních skříněk - viz PD D.1.01.1-102 Podrobnost A2</t>
  </si>
  <si>
    <t>383228589</t>
  </si>
  <si>
    <t>VYZTUŽENÍ SÁDROKARTONOVÝCH PŘÍČEK PRO ZAVĚŠENÍ HORNÍCH SKŘÍNĚK PRACOVNÍCH LINEK V SYSTÉMU</t>
  </si>
  <si>
    <t>SÁDROKARTONOVÉ KONSTRUKCE; VYZTUŽENÍ TVOŘENO PROFILY, OSA PRO KOTVENÍ NUTNO ODSOUHLASIT DLE VÝROBNÍ</t>
  </si>
  <si>
    <t>DOKUMENTACE LINEK, PŘEDPOKLAD CCA 2050 mm</t>
  </si>
  <si>
    <t>6*(2,05)</t>
  </si>
  <si>
    <t>45</t>
  </si>
  <si>
    <t>7631117_A3</t>
  </si>
  <si>
    <t>D+M vyztužení SDK příček pro otvory - viz PD D.1.01.1-102 Podrobnost A3</t>
  </si>
  <si>
    <t>-173002256</t>
  </si>
  <si>
    <t>ZESÍLENÍ SÁDROKARTONOVÝCH PŘÍČEK OKOLO OTVORŮ - ZESÍLENÍ NADPRAŽÍ, OSTĚNÍ A PARAPETŮ, ZESÍLENÍ PRO</t>
  </si>
  <si>
    <t>KOTVENÍ POJEZDŮ V SYSTÉMU SÁDROKARTONOVÉ KONSTRUKCE</t>
  </si>
  <si>
    <t>"1.032, 1.033, 1.034, 1.035, 1.036, 1.037, 1.044, 1.040, 1.045 / 1.031, 1.046, 1.047" 1,2+2*4,23+1,3+2*4,23</t>
  </si>
  <si>
    <t>"1.032 / 1.033" 1,2+2*4,23</t>
  </si>
  <si>
    <t>"1.031 / 1.046" 1,55+2*4,23</t>
  </si>
  <si>
    <t>"1.030 / 1.046" 1,2+2*4,23</t>
  </si>
  <si>
    <t>"1.046 / 1.049"1,3+2*4,23+2,125+2*4,23</t>
  </si>
  <si>
    <t>"1.046 / 1.051" 1,3+2*4,23+(1,475+2*4,23)*2</t>
  </si>
  <si>
    <t>"1.046 / 1.052" 1,775+2*4,23+1,775+2*4,23+1,3+2*4,23</t>
  </si>
  <si>
    <t>"1.046 / 1.053" 1,2+2*4,23+1,2+2*4,23+1,3+2*4,23</t>
  </si>
  <si>
    <t>"1.030 / 1.049" 1,475+2*4,23+1,475+2*4,23</t>
  </si>
  <si>
    <t>"1.051 / 1.049" 1,475+2*4,23+1,475+2*4,23</t>
  </si>
  <si>
    <t>"1.051 / 1.052" 1,475+2*4,23+1,475+2*4,23</t>
  </si>
  <si>
    <t>"1.052 / 1.053" 1,475+2*4,23+1,475+2*4,23</t>
  </si>
  <si>
    <t>"1.046 / 1.047"2,45+2*4,23+0,875+2*4,23</t>
  </si>
  <si>
    <t>46</t>
  </si>
  <si>
    <t>763181424</t>
  </si>
  <si>
    <t>Ztužující výplň otvoru pro dveře s UA a UW profilem pro příčky přes 4,25 do 4,75 m</t>
  </si>
  <si>
    <t>702259606</t>
  </si>
  <si>
    <t>"1.038 / 1.039" 1</t>
  </si>
  <si>
    <t>"1.038, 1.039 / 1.037" 1</t>
  </si>
  <si>
    <t>"1.041 / 1.042, 1.040" 1</t>
  </si>
  <si>
    <t>"1.042 / 1.043" 1</t>
  </si>
  <si>
    <t>"1.043 / 1.044" 1</t>
  </si>
  <si>
    <t>"1.042, 1.043, 1.044 / 1.040" 1</t>
  </si>
  <si>
    <t>"1.032, 1.033, 1.034, 1.035, 1.036, 1.037, 1.044, 1.040, 1.045 / 1.031, 1.046, 1.047" 8</t>
  </si>
  <si>
    <t>47</t>
  </si>
  <si>
    <t>7631117_Pozn. 2</t>
  </si>
  <si>
    <t>D+M lemování okna, vč. pomocných prací, doplňků - viz PD D.1.01.1-102 Poznámka 2</t>
  </si>
  <si>
    <t>1773077618</t>
  </si>
  <si>
    <t>ZN.2 - LEMOVÁNÍ OTVORU PRO POZOROVACÍ OKNA BUDE UKONČENO UKONČOVACÍM PROFILEM V SYSTÉMU SÁDROKARTONOVÉ</t>
  </si>
  <si>
    <t>KONSTRUKCE - PRO OSAZENÍ OKNA A ZATMELENÍ SPÁR</t>
  </si>
  <si>
    <t>"1.046 / 1.049"2,125+2*1</t>
  </si>
  <si>
    <t>"1.046 / 1.051" (1,475+2*1)*2</t>
  </si>
  <si>
    <t>"1.046 / 1.052" 1,775+2*1+1,775+2*1</t>
  </si>
  <si>
    <t>"1.046 / 1.053" 1,2+2*1+1,2+2*1</t>
  </si>
  <si>
    <t>"1.030 / 1.049" 1,475+2*1+1,475+2*1</t>
  </si>
  <si>
    <t>"1.051 / 1.049" 1,475+2*1+1,475+2*1</t>
  </si>
  <si>
    <t>"1.051 / 1.052" 1,475+2*1+1,475+2*1</t>
  </si>
  <si>
    <t>"1.052 / 1.053" 1,475+2*1+1,475+2*1</t>
  </si>
  <si>
    <t>"1.046 / 1.047"2,45+2*1+0,875+2*1</t>
  </si>
  <si>
    <t>48</t>
  </si>
  <si>
    <t>7631117_MED</t>
  </si>
  <si>
    <t>D+M detail vedení mediplynů, vč. pomocných prací, doplňků, přesná specifikace viz PD D.1.01.1-701</t>
  </si>
  <si>
    <t>-1275711482</t>
  </si>
  <si>
    <t xml:space="preserve"> D.1.01.1-101, D.1.01.1-102</t>
  </si>
  <si>
    <t>49</t>
  </si>
  <si>
    <t>763131432</t>
  </si>
  <si>
    <t>SDK podhled deska 1xDF 15 bez izolace dvouvrstvá spodní kce profil CD+UD REI 90</t>
  </si>
  <si>
    <t>1979863140</t>
  </si>
  <si>
    <t>D.1.01.1-401</t>
  </si>
  <si>
    <t>KAZETOVÝ PODHLED 1/ SDK</t>
  </si>
  <si>
    <t>14,17</t>
  </si>
  <si>
    <t>2,46</t>
  </si>
  <si>
    <t>9,5</t>
  </si>
  <si>
    <t>8,81</t>
  </si>
  <si>
    <t>32,18</t>
  </si>
  <si>
    <t>9,53</t>
  </si>
  <si>
    <t>9,38</t>
  </si>
  <si>
    <t>11,57</t>
  </si>
  <si>
    <t>10,32</t>
  </si>
  <si>
    <t>6,42</t>
  </si>
  <si>
    <t>8,73</t>
  </si>
  <si>
    <t>50</t>
  </si>
  <si>
    <t>763131767</t>
  </si>
  <si>
    <t>Příplatek k SDK podhledu za výšku zavěšení přes 1,5 m</t>
  </si>
  <si>
    <t>670431600</t>
  </si>
  <si>
    <t>51</t>
  </si>
  <si>
    <t>76313510K2</t>
  </si>
  <si>
    <t>D+M KAZETY1 kazetový podhled 600x600mm, viditelná hrana,  vč. roštu (jakékoliv výšky zavěšení), pomocných prací, doplňků, napojení na jiný druh podhledu, přesná specifiace viz PD, Poznámky k podhledům (D.1.01.1-401)</t>
  </si>
  <si>
    <t>1540037053</t>
  </si>
  <si>
    <t>23,76</t>
  </si>
  <si>
    <t>15,12</t>
  </si>
  <si>
    <t>10,8</t>
  </si>
  <si>
    <t>KAZETOVÝ PODHLED 1</t>
  </si>
  <si>
    <t>12,46</t>
  </si>
  <si>
    <t>12,81</t>
  </si>
  <si>
    <t>6,92</t>
  </si>
  <si>
    <t>13,86</t>
  </si>
  <si>
    <t>2,67</t>
  </si>
  <si>
    <t>1,62</t>
  </si>
  <si>
    <t>3,84</t>
  </si>
  <si>
    <t>3,77</t>
  </si>
  <si>
    <t>1,39</t>
  </si>
  <si>
    <t>1,92</t>
  </si>
  <si>
    <t>1,44</t>
  </si>
  <si>
    <t>17,64</t>
  </si>
  <si>
    <t>82,1</t>
  </si>
  <si>
    <t>6,91</t>
  </si>
  <si>
    <t>14,4</t>
  </si>
  <si>
    <t>5,08</t>
  </si>
  <si>
    <t>23,04</t>
  </si>
  <si>
    <t>6,5</t>
  </si>
  <si>
    <t>21,21</t>
  </si>
  <si>
    <t>5,18</t>
  </si>
  <si>
    <t>17,95</t>
  </si>
  <si>
    <t>"náhrada poškozených kovových podhledů (FEAL), kazetový podhled včetně konstrukce" 200</t>
  </si>
  <si>
    <t>52</t>
  </si>
  <si>
    <t>76313510KZ</t>
  </si>
  <si>
    <t>D+M Demontáž, uskladnění, úprava a zpětná montáž kazetového podhledu, vč. zpětného osazení koncových prvků, vč. doplnění kazet (30%), přesná specifikace viz PD</t>
  </si>
  <si>
    <t>-1007311888</t>
  </si>
  <si>
    <t>100</t>
  </si>
  <si>
    <t xml:space="preserve">podrobnost B12 - DEMONTOVAT KAZETOVÝCH PODHLEDŮ VČETNĚ DOTČENÝCH SVÍTIDEL A KONCOVÝCH PRVKŮ, ZACHOVAT PRO ZPĚTNOU MONTÁŽ; MINIMALIZOVAT ROZSAH </t>
  </si>
  <si>
    <t>" S OHLEDEM NA PROVÁDĚNÉ PRÁCE -" 100</t>
  </si>
  <si>
    <t>53</t>
  </si>
  <si>
    <t>998763331</t>
  </si>
  <si>
    <t>Přesun hmot tonážní pro konstrukce montované z desek ruční v objektech v do 6 m</t>
  </si>
  <si>
    <t>404320264</t>
  </si>
  <si>
    <t>764</t>
  </si>
  <si>
    <t>Konstrukce klempířské</t>
  </si>
  <si>
    <t>54</t>
  </si>
  <si>
    <t>764_K1</t>
  </si>
  <si>
    <t>D+M K1 Vnější parapet, r.š. 340mm, dl. 1450mm, vč. pomocných prací, doplňků, přesná specifikace viz D.1.01.1-506</t>
  </si>
  <si>
    <t>soubor</t>
  </si>
  <si>
    <t>-504449149</t>
  </si>
  <si>
    <t>55</t>
  </si>
  <si>
    <t>764_K2</t>
  </si>
  <si>
    <t>D+M K2 Vnější parapet, r.š. 340mm, dl. 1500mm, vč. pomocných prací, doplňků, přesná specifikace viz D.1.01.1-506</t>
  </si>
  <si>
    <t>-1820070855</t>
  </si>
  <si>
    <t>766</t>
  </si>
  <si>
    <t>Konstrukce truhlářské</t>
  </si>
  <si>
    <t>56</t>
  </si>
  <si>
    <t>766_O1</t>
  </si>
  <si>
    <t>D+M O1 Okno hliníkové 1450x1995mm, El30/DP1, vč. pomocných prací, doplňků, přesná specifikace viz D.1.01.1-501</t>
  </si>
  <si>
    <t>1446288587</t>
  </si>
  <si>
    <t>57</t>
  </si>
  <si>
    <t>766_O2</t>
  </si>
  <si>
    <t>D+M O2 Okno hliníkové 1500x1995mm, El30/DP1, vč. pomocných prací, doplňků, přesná specifikace viz D.1.01.1-501</t>
  </si>
  <si>
    <t>-633634017</t>
  </si>
  <si>
    <t>58</t>
  </si>
  <si>
    <t>766_O3</t>
  </si>
  <si>
    <t>D+M O3 Okno hliníkové 1450x1995mm, El30/DP1, vč. pomocných prací, doplňků, přesná specifikace viz D.1.01.1-501</t>
  </si>
  <si>
    <t>-2008812680</t>
  </si>
  <si>
    <t>59</t>
  </si>
  <si>
    <t>766_O4</t>
  </si>
  <si>
    <t>D+M O4 Okno hliníkové 1450x1995mm, vč. pomocných prací, doplňků, přesná specifikace viz D.1.01.1-501</t>
  </si>
  <si>
    <t>-674932040</t>
  </si>
  <si>
    <t>60</t>
  </si>
  <si>
    <t>766_O5</t>
  </si>
  <si>
    <t>D+M O5 Okno hliníkové 1450x1995mm, vč. pomocných prací, doplňků, přesná specifikace viz D.1.01.1-501</t>
  </si>
  <si>
    <t>-551621224</t>
  </si>
  <si>
    <t>766_O6</t>
  </si>
  <si>
    <t>D+M O6 Okno hliníkové 1450x1995mm, vč. pomocných prací, doplňků, přesná specifikace viz D.1.01.1-501</t>
  </si>
  <si>
    <t>1866069152</t>
  </si>
  <si>
    <t>766_O7</t>
  </si>
  <si>
    <t>D+M O7 Okno hliníkové 1500x1995mm, vč. pomocných prací, doplňků, přesná specifikace viz D.1.01.1-501</t>
  </si>
  <si>
    <t>504442960</t>
  </si>
  <si>
    <t>766_A01</t>
  </si>
  <si>
    <t>D+M A1 Dveře vnitřní 1200x2100mm, automaticky posuvné, vč. pomocných prací, doplňků, přesná specifikace viz D.1.01.1-503</t>
  </si>
  <si>
    <t>-1233714919</t>
  </si>
  <si>
    <t>64</t>
  </si>
  <si>
    <t>766_A02</t>
  </si>
  <si>
    <t>D+M A2 Dveře vnitřní 1200x2100mm, automaticky posuvné, vč. pomocných prací, doplňků, přesná specifikace viz D.1.01.1-503</t>
  </si>
  <si>
    <t>-1547395382</t>
  </si>
  <si>
    <t>65</t>
  </si>
  <si>
    <t>766_A03</t>
  </si>
  <si>
    <t>D+M A3 Dveře vnitřní 1300x2100mm, automaticky posuvné, vč. pomocných prací, doplňků, přesná specifikace viz D.1.01.1-503</t>
  </si>
  <si>
    <t>-1878366892</t>
  </si>
  <si>
    <t>66</t>
  </si>
  <si>
    <t>766_A04</t>
  </si>
  <si>
    <t>D+M A4 Dveře vnitřní 1300x2100mm, automaticky posuvné, vč. pomocných prací, doplňků, přesná specifikace viz D.1.01.1-503</t>
  </si>
  <si>
    <t>-1370395988</t>
  </si>
  <si>
    <t>67</t>
  </si>
  <si>
    <t>766_A05</t>
  </si>
  <si>
    <t>D+M A5 Dveře vnitřní 1350x2175mm, automaticky posuvné, El30DP3-S200,  vč. pomocných prací, doplňků, přesná specifikace viz D.1.01.1-503</t>
  </si>
  <si>
    <t>-1261815548</t>
  </si>
  <si>
    <t>68</t>
  </si>
  <si>
    <t>766_A06</t>
  </si>
  <si>
    <t>D+M A6 Dveře vnitřní 1550x2175mm, automaticky posuvné, vč. pomocných prací, doplňků, přesná specifikace viz D.1.01.1-503</t>
  </si>
  <si>
    <t>-597341453</t>
  </si>
  <si>
    <t>69</t>
  </si>
  <si>
    <t>766_A07</t>
  </si>
  <si>
    <t>D+M A7 Stěna vnitřní 1550x2280mm, automaticky otočné, vč. pomocných prací, doplňků, přesná specifikace viz D.1.01.1-503</t>
  </si>
  <si>
    <t>81103547</t>
  </si>
  <si>
    <t>70</t>
  </si>
  <si>
    <t>766_A08</t>
  </si>
  <si>
    <t>D+M A8 Stěna vnitřní 1650x2175mm, vč. pomocných prací, doplňků, přesná specifikace viz D.1.01.1-503</t>
  </si>
  <si>
    <t>-1080797222</t>
  </si>
  <si>
    <t>71</t>
  </si>
  <si>
    <t>766_A09</t>
  </si>
  <si>
    <t>D+M A9 Stěna vnitřní 1650x2175mm, El30DP3-C-S200, vč. pomocných prací, doplňků, přesná specifikace viz D.1.01.1-503</t>
  </si>
  <si>
    <t>844092698</t>
  </si>
  <si>
    <t>72</t>
  </si>
  <si>
    <t>766_A10</t>
  </si>
  <si>
    <t>D+M A10 Interierové dveře 900x1970mm, El30DP1-S200, vč. pomocných prací, doplňků, přesná specifikace viz D.1.01.1-503</t>
  </si>
  <si>
    <t>921616602</t>
  </si>
  <si>
    <t>73</t>
  </si>
  <si>
    <t>766_A11</t>
  </si>
  <si>
    <t>D+M A11 Interierové dveře 900x1970mm, El30DP1-C-S200, vč. pomocných prací, doplňků, přesná specifikace viz D.1.01.1-503</t>
  </si>
  <si>
    <t>-1833932604</t>
  </si>
  <si>
    <t>74</t>
  </si>
  <si>
    <t>766_D01</t>
  </si>
  <si>
    <t>D+M D1 Interierové dveře 700x1970mm, 27dB, vč. pomocných prací, doplňků, přesná specifikace viz D.1.01.1-503</t>
  </si>
  <si>
    <t>519548375</t>
  </si>
  <si>
    <t>75</t>
  </si>
  <si>
    <t>766_D02</t>
  </si>
  <si>
    <t>D+M D2 Interierové dveře 700x1970mm,  27dB, vč. pomocných prací, doplňků, přesná specifikace viz D.1.01.1-503</t>
  </si>
  <si>
    <t>-122087612</t>
  </si>
  <si>
    <t>76</t>
  </si>
  <si>
    <t>766_D03</t>
  </si>
  <si>
    <t>D+M D3 Interierové dveře 700x1970mm,  27dB, vč. pomocných prací, doplňků, přesná specifikace viz D.1.01.1-503</t>
  </si>
  <si>
    <t>1436240617</t>
  </si>
  <si>
    <t>77</t>
  </si>
  <si>
    <t>766_D04</t>
  </si>
  <si>
    <t>D+M D4 Interierové dveře 700x1970mm,  27dB, vč. pomocných prací, doplňků, přesná specifikace viz D.1.01.1-503</t>
  </si>
  <si>
    <t>-201763263</t>
  </si>
  <si>
    <t>78</t>
  </si>
  <si>
    <t>766_D05</t>
  </si>
  <si>
    <t>D+M D5 Interierové dveře 800x1970mm,  27dB, vč. pomocných prací, doplňků, přesná specifikace viz D.1.01.1-503</t>
  </si>
  <si>
    <t>-630858129</t>
  </si>
  <si>
    <t>79</t>
  </si>
  <si>
    <t>766_D06</t>
  </si>
  <si>
    <t>D+M D6 Interierové dveře 800x1970mm,  27dB, vč. pomocných prací, doplňků, přesná specifikace viz D.1.01.1-503</t>
  </si>
  <si>
    <t>1468746072</t>
  </si>
  <si>
    <t>80</t>
  </si>
  <si>
    <t>766_D07</t>
  </si>
  <si>
    <t>D+M D7 Interierové dveře 800x1970mm,  27dB, vč. pomocných prací, doplňků, přesná specifikace viz D.1.01.1-503</t>
  </si>
  <si>
    <t>1425486066</t>
  </si>
  <si>
    <t>81</t>
  </si>
  <si>
    <t>766_D08</t>
  </si>
  <si>
    <t>D+M D8 Interierové dveře 800x1970mm,  27dB, vč. pomocných prací, doplňků, přesná specifikace viz D.1.01.1-503</t>
  </si>
  <si>
    <t>-121429932</t>
  </si>
  <si>
    <t>82</t>
  </si>
  <si>
    <t>766_D09</t>
  </si>
  <si>
    <t>D+M D9 Interierové dveře 900x1970mm,  27dB, vč. pomocných prací, doplňků, přesná specifikace viz D.1.01.1-503</t>
  </si>
  <si>
    <t>-8893018</t>
  </si>
  <si>
    <t>83</t>
  </si>
  <si>
    <t>766_D10</t>
  </si>
  <si>
    <t>D+M D10 Interierové dveře 900x1970mm,  27dB, vč. pomocných prací, doplňků, přesná specifikace viz D.1.01.1-503</t>
  </si>
  <si>
    <t>339540215</t>
  </si>
  <si>
    <t>84</t>
  </si>
  <si>
    <t>766_D11</t>
  </si>
  <si>
    <t>D+M D11 Interierové dveře 900x1970mm,  27dB, vč. pomocných prací, doplňků, přesná specifikace viz D.1.01.1-503</t>
  </si>
  <si>
    <t>1741425706</t>
  </si>
  <si>
    <t>85</t>
  </si>
  <si>
    <t>766_D12</t>
  </si>
  <si>
    <t>D+M D12 Interierové dveře 1100x1970mm,  27dB, vč. pomocných prací, doplňků, přesná specifikace viz D.1.01.1-503</t>
  </si>
  <si>
    <t>2047924849</t>
  </si>
  <si>
    <t>86</t>
  </si>
  <si>
    <t>766_T1</t>
  </si>
  <si>
    <t>D+M T1 Zakrytí hydrantu, vč. pomocných prací, doplňků, přesná specifikace viz D.1.01.1-505</t>
  </si>
  <si>
    <t>797580128</t>
  </si>
  <si>
    <t>87</t>
  </si>
  <si>
    <t>766_Ta</t>
  </si>
  <si>
    <t>D+M Ta Parapetní deska, dl. 1050mm, vč. pomocných prací, doplňků, přesná specifikace viz D.1.01.1-505</t>
  </si>
  <si>
    <t>766323313</t>
  </si>
  <si>
    <t>88</t>
  </si>
  <si>
    <t>766_Tb</t>
  </si>
  <si>
    <t>D+M Tb Parapetní deska, dl. 1450mm, vč. pomocných prací, doplňků, přesná specifikace viz D.1.01.1-505</t>
  </si>
  <si>
    <t>2084328580</t>
  </si>
  <si>
    <t>89</t>
  </si>
  <si>
    <t>766_Tc</t>
  </si>
  <si>
    <t>D+M Tc Parapetní deska, dl. 1500mm, vč. pomocných prací, doplňků, přesná specifikace viz D.1.01.1-505</t>
  </si>
  <si>
    <t>-716487279</t>
  </si>
  <si>
    <t>767</t>
  </si>
  <si>
    <t>Konstrukce zámečnické</t>
  </si>
  <si>
    <t>90</t>
  </si>
  <si>
    <t>767_Z01</t>
  </si>
  <si>
    <t>D+M Z1 Interierové průhledové okno 500x1000mm, vč. pomocných prací, doplňků, přesná specifikace viz D.1.01.1-504</t>
  </si>
  <si>
    <t>-1759425477</t>
  </si>
  <si>
    <t>91</t>
  </si>
  <si>
    <t>767_Z02</t>
  </si>
  <si>
    <t>D+M Z2 Interierové průhledové okno 1200x1000mm, vč. pomocných prací, doplňků, přesná specifikace viz D.1.01.1-504</t>
  </si>
  <si>
    <t>-121836765</t>
  </si>
  <si>
    <t>92</t>
  </si>
  <si>
    <t>767_Z03</t>
  </si>
  <si>
    <t>D+M Z3 Interierové průhledové okno 1475x1000mm, vč. pomocných prací, doplňků, přesná specifikace viz D.1.01.1-504</t>
  </si>
  <si>
    <t>-1651042526</t>
  </si>
  <si>
    <t>93</t>
  </si>
  <si>
    <t>767_Z04</t>
  </si>
  <si>
    <t>D+M Z4 Interierové průhledové okno 1775x1000mm, vč. pomocných prací, doplňků, přesná specifikace viz D.1.01.1-504</t>
  </si>
  <si>
    <t>-742943303</t>
  </si>
  <si>
    <t>94</t>
  </si>
  <si>
    <t>767_Z05</t>
  </si>
  <si>
    <t>D+M Z5 Interierové průhledové okno 2125x1000mm, vč. pomocných prací, doplňků, přesná specifikace viz D.1.01.1-504</t>
  </si>
  <si>
    <t>-229880605</t>
  </si>
  <si>
    <t>95</t>
  </si>
  <si>
    <t>767_Z06</t>
  </si>
  <si>
    <t>D+M Z6 Interierové průhledové okno 875x1000mm, vč. pomocných prací, doplňků, přesná specifikace viz D.1.01.1-504</t>
  </si>
  <si>
    <t>192131004</t>
  </si>
  <si>
    <t>96</t>
  </si>
  <si>
    <t>767_Z07</t>
  </si>
  <si>
    <t>D+M Z7 Interierové průhledové okno 2450x1000mm, vč. pomocných prací, doplňků, přesná specifikace viz D.1.01.1-504</t>
  </si>
  <si>
    <t>1655344219</t>
  </si>
  <si>
    <t>97</t>
  </si>
  <si>
    <t>767_Z08</t>
  </si>
  <si>
    <t>D+M Z8 Sestava dvou větracích mřížek a revizních dvířek, vč. pomocných prací, doplňků, přesná specifikace viz D.1.01.1-504</t>
  </si>
  <si>
    <t>1376798108</t>
  </si>
  <si>
    <t>98</t>
  </si>
  <si>
    <t>767_Z09</t>
  </si>
  <si>
    <t>D+M Z9 Sedátko do sprchy, 450x450mm, vč. pomocných prací, doplňků, přesná specifikace viz D.1.01.1-504</t>
  </si>
  <si>
    <t>-1074849706</t>
  </si>
  <si>
    <t>99</t>
  </si>
  <si>
    <t>767_Z10</t>
  </si>
  <si>
    <t>D+M Z10 Madlo pro imobilní, dl. 800mm, vč. pomocných prací, doplňků, přesná specifikace viz D.1.01.1-504</t>
  </si>
  <si>
    <t>-2026843240</t>
  </si>
  <si>
    <t>767_Z11</t>
  </si>
  <si>
    <t>D+M Z11 Madlo opěrné, dl. 600mm, vč. pomocných prací, doplňků, přesná specifikace viz D.1.01.1-504</t>
  </si>
  <si>
    <t>-1368752205</t>
  </si>
  <si>
    <t>101</t>
  </si>
  <si>
    <t>767_Z12</t>
  </si>
  <si>
    <t>D+M Z12 Madlo opěrné, dl. 600mm, vč. pomocných prací, doplňků, přesná specifikace viz D.1.01.1-504</t>
  </si>
  <si>
    <t>-662030479</t>
  </si>
  <si>
    <t>102</t>
  </si>
  <si>
    <t>767_Z13</t>
  </si>
  <si>
    <t>D+M Z13 Sada madel sklopné 800mm + pevné 900mm, vč. pomocných prací, doplňků, přesná specifikace viz D.1.01.1-504</t>
  </si>
  <si>
    <t>303570233</t>
  </si>
  <si>
    <t>103</t>
  </si>
  <si>
    <t>767_Z14</t>
  </si>
  <si>
    <t>D+M Z14 Zádová opěrka pro WC, vč. pomocných prací, doplňků, přesná specifikace viz D.1.01.1-504</t>
  </si>
  <si>
    <t>-692129734</t>
  </si>
  <si>
    <t>104</t>
  </si>
  <si>
    <t>767_Z15</t>
  </si>
  <si>
    <t>D+M Z15 Závěsová sestava, vč. pomocných prací, doplňků, přesná specifikace viz D.1.01.1-504</t>
  </si>
  <si>
    <t>340728814</t>
  </si>
  <si>
    <t>105</t>
  </si>
  <si>
    <t>767_Z16</t>
  </si>
  <si>
    <t>D+M Z16 Kotvící materiál pro zdrojový most a světla, vč. pomocných prací, doplňků, přesná specifikace viz D.1.01.1-504</t>
  </si>
  <si>
    <t>-1744173317</t>
  </si>
  <si>
    <t>106</t>
  </si>
  <si>
    <t>767_Z17</t>
  </si>
  <si>
    <t>D+M Z17 Zrcadlo vlepeno do obkladu 900x900mm, vč. pomocných prací, doplňků, přesná specifikace viz D.1.01.1-504</t>
  </si>
  <si>
    <t>-1312506826</t>
  </si>
  <si>
    <t>107</t>
  </si>
  <si>
    <t>767_Z18</t>
  </si>
  <si>
    <t>D+M Z18 Zrcadlo vlepeno do obkladu 1035x900mm, vč. pomocných prací, doplňků, přesná specifikace viz D.1.01.1-504</t>
  </si>
  <si>
    <t>170577702</t>
  </si>
  <si>
    <t>108</t>
  </si>
  <si>
    <t>767_Z19</t>
  </si>
  <si>
    <t>D+M Z19 Zrcadlo vlepeno do obkladu 1200x1000mm, vč. pomocných prací, doplňků, přesná specifikace viz D.1.01.1-504</t>
  </si>
  <si>
    <t>1682330079</t>
  </si>
  <si>
    <t>109</t>
  </si>
  <si>
    <t>767_Z20</t>
  </si>
  <si>
    <t>D+M Z20 Zrcadlo vlepeno do obkladu 1800x900mm, vč. pomocných prací, doplňků, přesná specifikace viz D.1.01.1-504</t>
  </si>
  <si>
    <t>744463541</t>
  </si>
  <si>
    <t>110</t>
  </si>
  <si>
    <t>767_Z21</t>
  </si>
  <si>
    <t>D+M Z21 Zrcadlo vlepeno do obkladu 1200x900mm, vč. pomocných prací, doplňků, přesná specifikace viz D.1.01.1-504</t>
  </si>
  <si>
    <t>-152768056</t>
  </si>
  <si>
    <t>111</t>
  </si>
  <si>
    <t>767_Z22a</t>
  </si>
  <si>
    <t>D+M Z22 Dveřní nerezový práh, dl. 800mm, vč. pomocných prací, doplňků, přesná specifikace viz D.1.01.1-504</t>
  </si>
  <si>
    <t>252532860</t>
  </si>
  <si>
    <t>112</t>
  </si>
  <si>
    <t>767_Z22b</t>
  </si>
  <si>
    <t>D+M Z22 Dveřní nerezový práh, dl. 900mm, vč. pomocných prací, doplňků, přesná specifikace viz D.1.01.1-504</t>
  </si>
  <si>
    <t>-841706462</t>
  </si>
  <si>
    <t>113</t>
  </si>
  <si>
    <t>767_Z22c</t>
  </si>
  <si>
    <t>D+M Z22 Dveřní nerezový práh, dl. 1350mm, vč. pomocných prací, doplňků, přesná specifikace viz D.1.01.1-504</t>
  </si>
  <si>
    <t>1594126303</t>
  </si>
  <si>
    <t>114</t>
  </si>
  <si>
    <t>767_Z22d</t>
  </si>
  <si>
    <t>D+M Z22 Dveřní nerezový práh, dl. 1550mm, vč. pomocných prací, doplňků, přesná specifikace viz D.1.01.1-504</t>
  </si>
  <si>
    <t>-2020279760</t>
  </si>
  <si>
    <t>115</t>
  </si>
  <si>
    <t>767_Z22e</t>
  </si>
  <si>
    <t>D+M Z22 Dveřní nerezový práh, dl. 1650mm, vč. pomocných prací, doplňků, přesná specifikace viz D.1.01.1-504</t>
  </si>
  <si>
    <t>1320914737</t>
  </si>
  <si>
    <t>116</t>
  </si>
  <si>
    <t>767_Z23</t>
  </si>
  <si>
    <t>D+M Z23 Dveřní zarážka, vč. pomocných prací, doplňků, přesná specifikace viz D.1.01.1-504</t>
  </si>
  <si>
    <t>500281561</t>
  </si>
  <si>
    <t>117</t>
  </si>
  <si>
    <t>767_Z24</t>
  </si>
  <si>
    <t>D+M Z24 Vytvoření systému generálního klíče, vč. pomocných prací, doplňků, přesná specifikace viz D.1.01.1-504</t>
  </si>
  <si>
    <t>kpl</t>
  </si>
  <si>
    <t>-1013326513</t>
  </si>
  <si>
    <t>118</t>
  </si>
  <si>
    <t>767_Z25</t>
  </si>
  <si>
    <t>D+M Z25 Sada bezpečnostních tabulek, vč. pomocných prací, doplňků, přesná specifikace viz D.1.01.1-504</t>
  </si>
  <si>
    <t>1388695178</t>
  </si>
  <si>
    <t>119</t>
  </si>
  <si>
    <t>767_Z26</t>
  </si>
  <si>
    <t>D+M Z26 Kryt hasicího přístroje, 215x720x230mm, vč. pomocných prací, doplňků, přesná specifikace viz D.1.01.1-504</t>
  </si>
  <si>
    <t>1557620147</t>
  </si>
  <si>
    <t>120</t>
  </si>
  <si>
    <t>767_Z27</t>
  </si>
  <si>
    <t>D+M Z27 Plechová revizní dvířka, 500x500mm, vč. pomocných prací, doplňků, přesná specifikace viz D.1.01.1-504</t>
  </si>
  <si>
    <t>-1870790786</t>
  </si>
  <si>
    <t>121</t>
  </si>
  <si>
    <t>767_Z28</t>
  </si>
  <si>
    <t>D+M Z28 Modulární systém podpory VZT, vč. pomocných prací, doplňků, přesná specifikace viz D.1.01.1-504</t>
  </si>
  <si>
    <t>-1232391893</t>
  </si>
  <si>
    <t>122</t>
  </si>
  <si>
    <t>767_X001</t>
  </si>
  <si>
    <t>D+M ocelové konstrukce pro zajištění stávajících prostupů a upravovaných průstupů, válcované profily L, vč. pomocných prací, doplňků, svařování, návarků, kotvení, dle PD</t>
  </si>
  <si>
    <t>kg</t>
  </si>
  <si>
    <t>-160424770</t>
  </si>
  <si>
    <t>769</t>
  </si>
  <si>
    <t>Plastové výrobky</t>
  </si>
  <si>
    <t>123</t>
  </si>
  <si>
    <t>769_P1</t>
  </si>
  <si>
    <t>D+M P1 Kryt rohu, 76x76x1500mm, vč. pomocných prací, doplňků, přesná specifikace viz D.1.01.1-507</t>
  </si>
  <si>
    <t>194569511</t>
  </si>
  <si>
    <t>124</t>
  </si>
  <si>
    <t>769_P2</t>
  </si>
  <si>
    <t>D+M P2 Ochranné pásy stěn 200+150mm, vč. pomocných prací, doplňků, přesná specifikace viz D.1.01.1-507</t>
  </si>
  <si>
    <t>-1747789580</t>
  </si>
  <si>
    <t>125</t>
  </si>
  <si>
    <t>769_P3</t>
  </si>
  <si>
    <t>D+M P3 Ochranný plát 4285x1300+575x1300mmvč. pomocných prací, doplňků, přesná specifikace viz D.1.01.1-507</t>
  </si>
  <si>
    <t>-1457478677</t>
  </si>
  <si>
    <t>126</t>
  </si>
  <si>
    <t>769_P4</t>
  </si>
  <si>
    <t>D+M P4 Stropní difuzor, pr. 150mm, vč. pomocných prací, doplňků, přesná specifikace viz D.1.01.1-507</t>
  </si>
  <si>
    <t>669370342</t>
  </si>
  <si>
    <t>127</t>
  </si>
  <si>
    <t>769_P5</t>
  </si>
  <si>
    <t>D+M P5 Ochranné pásy stěn 200mm, vč. pomocných prací, doplňků, přesná specifikace viz D.1.01.1-507</t>
  </si>
  <si>
    <t>1074502787</t>
  </si>
  <si>
    <t>776</t>
  </si>
  <si>
    <t>Podlahy povlakové</t>
  </si>
  <si>
    <t>128</t>
  </si>
  <si>
    <t>776111112</t>
  </si>
  <si>
    <t>Broušení betonového podkladu povlakových podlah</t>
  </si>
  <si>
    <t>1226356845</t>
  </si>
  <si>
    <t>129</t>
  </si>
  <si>
    <t>776111311</t>
  </si>
  <si>
    <t>Vysátí podkladu povlakových podlah</t>
  </si>
  <si>
    <t>-1981299142</t>
  </si>
  <si>
    <t>130</t>
  </si>
  <si>
    <t>776121112</t>
  </si>
  <si>
    <t>Vodou ředitelná penetrace savého podkladu povlakových podlah</t>
  </si>
  <si>
    <t>-1008367959</t>
  </si>
  <si>
    <t>131</t>
  </si>
  <si>
    <t>776141111</t>
  </si>
  <si>
    <t>Stěrka podlahová nivelační pro vyrovnání podkladu povlakových podlah pevnosti 20 MPa tl do 3 mm</t>
  </si>
  <si>
    <t>-1721461981</t>
  </si>
  <si>
    <t>Skladba A1</t>
  </si>
  <si>
    <t>Skladba B1</t>
  </si>
  <si>
    <t>Skladba C1</t>
  </si>
  <si>
    <t>Skladba D1</t>
  </si>
  <si>
    <t>132</t>
  </si>
  <si>
    <t>776221111x01</t>
  </si>
  <si>
    <t>Lepení trvanlivé nebo protiskluzné vinylové podlahové krytiny na lepidlo doporučené výrobcem</t>
  </si>
  <si>
    <t>-1582972005</t>
  </si>
  <si>
    <t>133</t>
  </si>
  <si>
    <t>776221111x03</t>
  </si>
  <si>
    <t>Vytažení extrémně trvanlivé nebo protiskluzné vinylové podl. krytiny 10 cm na stěnu, vč. dodávky přísl. dle PD</t>
  </si>
  <si>
    <t>773413167</t>
  </si>
  <si>
    <t>"B.CH.1.036 - ČAJOVÁ KUCHYŇKA"  11,00-0,8</t>
  </si>
  <si>
    <t>"B.CH.1.037 - ŠATNA PERSONÁLU, FILTR SESTER"  17,43-0,8-0,7</t>
  </si>
  <si>
    <t>"B.CH.1.045 - SKLAD"  18,78-0,9*2</t>
  </si>
  <si>
    <t>"B.CH.1.050 - SKLAD"  9,79-0,9</t>
  </si>
  <si>
    <t>"B.CH.1.055 - DMZ"  19,25-0,8</t>
  </si>
  <si>
    <t>"B.CH.1.059 - LÉKAŘSKÝ POKOJ"  20,55-0,8</t>
  </si>
  <si>
    <t>"B.CH.1.104 - LÉKAŘSKÝ POKOJ"  18,95-0,8</t>
  </si>
  <si>
    <t>"B.CH.1.034 - OČISTA PAC., WC PACIENTŮ"  15,17-1,1</t>
  </si>
  <si>
    <t>"B.CH.1.035 - ČISTÍCÍ MÍSTNOST"  15,73-0,9</t>
  </si>
  <si>
    <t>"B.CH.1.038 - HYG. BUŇKA"  6,97-0,7*2</t>
  </si>
  <si>
    <t>"B.CH.1.039 - WC"  5,40-0,7</t>
  </si>
  <si>
    <t>"B.CH.1.040 - CHODBA"  9,10-0,7*3</t>
  </si>
  <si>
    <t>"B.CH.1.041 - ÚKLID"  8,32-0,7</t>
  </si>
  <si>
    <t>"B.CH.1.042 - WC PERSONÁL"  4,90-0,7</t>
  </si>
  <si>
    <t>"B.CH.1.043 - PŘEDSÍŇ PERSONÁL"  6,20-0,7*3</t>
  </si>
  <si>
    <t>"B.CH.1.044 - WC PERSONÁL"  5,00-0,7</t>
  </si>
  <si>
    <t>"B.CH.1.103 - HYG. BUŇKA"  9,50-0,8</t>
  </si>
  <si>
    <t>134</t>
  </si>
  <si>
    <t>28412245M01a.1</t>
  </si>
  <si>
    <t>podlahovina vysoce zátěžová homogenní vinylová tl. 2 mm, tvrzená povrchová úprava, přesná specifikace viz PD (PVC1)</t>
  </si>
  <si>
    <t>796486517</t>
  </si>
  <si>
    <t>"plocha" 103,3*1,15</t>
  </si>
  <si>
    <t>"vytažení" 108,35*0,1*1,2</t>
  </si>
  <si>
    <t>135</t>
  </si>
  <si>
    <t>28412245M02a</t>
  </si>
  <si>
    <t>podlahovina protiskluzná vinylová tl. 2 mm, přesná specifikace viz PD (PPVC1)</t>
  </si>
  <si>
    <t>-1914965618</t>
  </si>
  <si>
    <t>"plocha" 47,78*1,15</t>
  </si>
  <si>
    <t>"vytažení" 75,09*0,1*1,2</t>
  </si>
  <si>
    <t>136</t>
  </si>
  <si>
    <t>776221111x02</t>
  </si>
  <si>
    <t>Lepení homogenní podlahové krytiny PVC antistaticky a elektrostaticky vodivých napojení na zemění, měření pro prokázání správnosti vodivosti doložené protokolem</t>
  </si>
  <si>
    <t>1956785509</t>
  </si>
  <si>
    <t>137</t>
  </si>
  <si>
    <t>776221111x04</t>
  </si>
  <si>
    <t>Vytažení homogenní podlahové krytiny PVC antistaticky a elektrostaticky vodivých, 10 cm na stěnu, vč. dodávky přísl. dle PD</t>
  </si>
  <si>
    <t>-809528811</t>
  </si>
  <si>
    <t>"B.CH.1.030 - POKOJ JIP - 2L"  26,09-1,2</t>
  </si>
  <si>
    <t>"B.CH.1.031 - FILTR"  14,20-1,4-1,4</t>
  </si>
  <si>
    <t>"B.CH.1.032 - ZÁKROKOVÝ SÁL"  20,49-1,2*2</t>
  </si>
  <si>
    <t>"B.CH.1.033 - PŘÍJEM - OBSERVAČNÍ MÍSTNOST"  19,42-1,3-1,2*2</t>
  </si>
  <si>
    <t>"B.CH.1.046 - VELÍN, PŘÍPRAVNA"  68,90-1,4-1,2*2-1,3*5-1,1-0,9*2-0,8*4-0,7-1,65</t>
  </si>
  <si>
    <t>"B.CH.1.047 - PROTOKOL"  10,80-0,8</t>
  </si>
  <si>
    <t>"B.CH.1.049 - POKOJ JIP - 1L"  20,95-1,3</t>
  </si>
  <si>
    <t>"B.CH.1.051 - POKOJ JIP - 1L (ECMO)"  23,15-1,3</t>
  </si>
  <si>
    <t>"B.CH.1.052 - POKOJ JIP - 2L"  24,50-1,3</t>
  </si>
  <si>
    <t>"B.CH.1.053 - POKOJ JIP - 2L"  26,40-1,3</t>
  </si>
  <si>
    <t>"B.CH.1.054 - FILTR"  17,90-0,9-0,8*2-1,65*2</t>
  </si>
  <si>
    <t>"B.CH.1.048 - TECHNICKÁ MÍSTNOST"  14,60-0,9</t>
  </si>
  <si>
    <t>"B.CH.1.048A - TECHNICKÁ MÍSTNOST SLP"  9,83-0,9</t>
  </si>
  <si>
    <t>138</t>
  </si>
  <si>
    <t>28412245M03a</t>
  </si>
  <si>
    <t>elektrostaticky vodivá podlahovina, tl. 2 mm, tvrzená, přesná specifikace viz PD (ELPVC1)</t>
  </si>
  <si>
    <t>-2045687622</t>
  </si>
  <si>
    <t>"plocha" 356,24*1,15</t>
  </si>
  <si>
    <t>"vytažení" 232,15*0,1*1,2</t>
  </si>
  <si>
    <t>139</t>
  </si>
  <si>
    <t>28412245M04a</t>
  </si>
  <si>
    <t>antistaticky vodivá podlahovina, tl. 2 mm, tvrzená, přesná specifikace viz PD (APVC1)</t>
  </si>
  <si>
    <t>655607704</t>
  </si>
  <si>
    <t>"plocha" 16,66*1,15</t>
  </si>
  <si>
    <t>"vytažení" 22,63*0,1*1,2</t>
  </si>
  <si>
    <t>140</t>
  </si>
  <si>
    <t>998776121</t>
  </si>
  <si>
    <t>Přesun hmot tonážní pro podlahy povlakové ruční v objektech v do 6 m</t>
  </si>
  <si>
    <t>1075683257</t>
  </si>
  <si>
    <t>781</t>
  </si>
  <si>
    <t>Dokončovací práce - obklady</t>
  </si>
  <si>
    <t>141</t>
  </si>
  <si>
    <t>771591112</t>
  </si>
  <si>
    <t>Izolace pod dlažbu nátěrem nebo stěrkou ve dvou vrstvách</t>
  </si>
  <si>
    <t>835194918</t>
  </si>
  <si>
    <t>142</t>
  </si>
  <si>
    <t>771591264</t>
  </si>
  <si>
    <t>Izolace těsnícími pásy mezi podlahou a stěnou</t>
  </si>
  <si>
    <t>-1530103745</t>
  </si>
  <si>
    <t xml:space="preserve">"Skladba B1" </t>
  </si>
  <si>
    <t>143</t>
  </si>
  <si>
    <t>781131112</t>
  </si>
  <si>
    <t>Izolace pod obklad nátěrem nebo stěrkou ve dvou vrstvách</t>
  </si>
  <si>
    <t>472586905</t>
  </si>
  <si>
    <t>"B.CH.1.034 - OČISTA PAC., WC PACIENTŮ"  15,17*2,8-1,1*2</t>
  </si>
  <si>
    <t>"B.CH.1.035 - ČISTÍCÍ MÍSTNOST"  15,73*2,8-0,9*2</t>
  </si>
  <si>
    <t>"B.CH.1.038 - HYG. BUŇKA"  6,97*2,2-0,7*2*2</t>
  </si>
  <si>
    <t>"B.CH.1.039 - WC"  5,40*2,2-0,7*2</t>
  </si>
  <si>
    <t>"B.CH.1.041 - ÚKLID"  8,32*2,2-0,7*2</t>
  </si>
  <si>
    <t>"B.CH.1.042 - WC PERSONÁL"  4,90*2,2-0,7*2</t>
  </si>
  <si>
    <t>"B.CH.1.043 - PŘEDSÍŇ PERSONÁL"  6,20*2,2-0,7*2*3</t>
  </si>
  <si>
    <t>"B.CH.1.044 - WC PERSONÁL"  5,00*2,2-0,7*2</t>
  </si>
  <si>
    <t>"B.CH.1.103 - HYG. BUŇKA"  9,50*2,2-0,8*2</t>
  </si>
  <si>
    <t>144</t>
  </si>
  <si>
    <t>781131232</t>
  </si>
  <si>
    <t>Izolace pod obklad těsnícími pásy pro styčné nebo dilatační spáry</t>
  </si>
  <si>
    <t>-648517972</t>
  </si>
  <si>
    <t>"B.CH.1.034 - OČISTA PAC., WC PACIENTŮ"  4*2,8</t>
  </si>
  <si>
    <t>"B.CH.1.035 - ČISTÍCÍ MÍSTNOST" 6*2,8</t>
  </si>
  <si>
    <t>"B.CH.1.038 - HYG. BUŇKA"  4*2,2</t>
  </si>
  <si>
    <t>"B.CH.1.039 - WC"  4*2,2</t>
  </si>
  <si>
    <t>"B.CH.1.041 - ÚKLID"  5*2,2</t>
  </si>
  <si>
    <t>"B.CH.1.042 - WC PERSONÁL"  4*2,2</t>
  </si>
  <si>
    <t>"B.CH.1.043 - PŘEDSÍŇ PERSONÁL"  4*2,2</t>
  </si>
  <si>
    <t>"B.CH.1.044 - WC PERSONÁL"  4*2,2</t>
  </si>
  <si>
    <t>"B.CH.1.103 - HYG. BUŇKA" 5*2,2</t>
  </si>
  <si>
    <t>145</t>
  </si>
  <si>
    <t>781121011</t>
  </si>
  <si>
    <t>Nátěr penetrační na stěnu</t>
  </si>
  <si>
    <t>242774210</t>
  </si>
  <si>
    <t>Hyg místnostech, zákrokový sál</t>
  </si>
  <si>
    <t>"B.CH.1.032 - ZÁKROKOVÝ SÁL"  20,49*2,8-1,2*2,1*2</t>
  </si>
  <si>
    <t>"B.CH.1.030 - POKOJ JIP - 2L"   5,375*1</t>
  </si>
  <si>
    <t>"B.CH.1.033 - PŘÍJEM - OBSERVAČNÍ MÍSTNOST"  1,2*2+2,4*1,4</t>
  </si>
  <si>
    <t>"B.CH.1.036 - ČAJOVÁ KUCHYŇKA"   3*1,4</t>
  </si>
  <si>
    <t>"B.CH.1.037 - ŠATNA PERSONÁLU, FILTR SESTER"   2,385*1,9</t>
  </si>
  <si>
    <t>"B.CH.1.046 - VELÍN, PŘÍPRAVNA"  4,55*1,4</t>
  </si>
  <si>
    <t>"B.CH.1.049 - POKOJ JIP - 1L"  6,65*1</t>
  </si>
  <si>
    <t>"B.CH.1.051 - POKOJ JIP - 1L (ECMO)"  3,1*1</t>
  </si>
  <si>
    <t>"B.CH.1.052 - POKOJ JIP - 2L"  3,77*1</t>
  </si>
  <si>
    <t>"B.CH.1.053 - POKOJ JIP - 2L"  6,7*1</t>
  </si>
  <si>
    <t>"B.CH.1.055 - DMZ"  5,025*1,4</t>
  </si>
  <si>
    <t>146</t>
  </si>
  <si>
    <t>781472214</t>
  </si>
  <si>
    <t>Montáž obkladů keramických hladkých lepených cementovým flexibilním lepidlem přes 4 do 6 ks/m2</t>
  </si>
  <si>
    <t>-273965738</t>
  </si>
  <si>
    <t>147</t>
  </si>
  <si>
    <t>59761717</t>
  </si>
  <si>
    <t>obklad keramický nemrazuvzdorný povrch hladký/matný tl do 10mm přes 4 do 6ks/m2</t>
  </si>
  <si>
    <t>961239751</t>
  </si>
  <si>
    <t>275,982*1,15 'Přepočtené koeficientem množství</t>
  </si>
  <si>
    <t>148</t>
  </si>
  <si>
    <t>781495115</t>
  </si>
  <si>
    <t>Spárování vnitřních obkladů silikonem</t>
  </si>
  <si>
    <t>-2136158421</t>
  </si>
  <si>
    <t>"B.CH.1.032 - ZÁKROKOVÝ SÁL" 6*2,8</t>
  </si>
  <si>
    <t>149</t>
  </si>
  <si>
    <t>781492211</t>
  </si>
  <si>
    <t>Montáž profilů rohových lepených flexibilním cementovým lepidlem</t>
  </si>
  <si>
    <t>56172607</t>
  </si>
  <si>
    <t>"B.CH.1.032 - ZÁKROKOVÝ SÁL" 2*2,8</t>
  </si>
  <si>
    <t>"B.CH.1.035 - ČISTÍCÍ MÍSTNOST" 2*2,8</t>
  </si>
  <si>
    <t>"B.CH.1.041 - ÚKLID"  1*2,2</t>
  </si>
  <si>
    <t>"B.CH.1.103 - HYG. BUŇKA" 1*2,2</t>
  </si>
  <si>
    <t>150</t>
  </si>
  <si>
    <t>781492251</t>
  </si>
  <si>
    <t>Montáž profilů ukončovacích lepených flexibilním cementovým lepidlem</t>
  </si>
  <si>
    <t>-712706036</t>
  </si>
  <si>
    <t>"B.CH.1.030 - POKOJ JIP - 2L"   5,375</t>
  </si>
  <si>
    <t>"B.CH.1.033 - PŘÍJEM - OBSERVAČNÍ MÍSTNOST"  1,2+2,4</t>
  </si>
  <si>
    <t>"B.CH.1.036 - ČAJOVÁ KUCHYŇKA"   3</t>
  </si>
  <si>
    <t>"B.CH.1.037 - ŠATNA PERSONÁLU, FILTR SESTER"   2,385</t>
  </si>
  <si>
    <t>"B.CH.1.046 - VELÍN, PŘÍPRAVNA"  4,55</t>
  </si>
  <si>
    <t>"B.CH.1.049 - POKOJ JIP - 1L"  6,65</t>
  </si>
  <si>
    <t>"B.CH.1.051 - POKOJ JIP - 1L (ECMO)"  3,1</t>
  </si>
  <si>
    <t>"B.CH.1.052 - POKOJ JIP - 2L"  3,77</t>
  </si>
  <si>
    <t>"B.CH.1.053 - POKOJ JIP - 2L"  6,7</t>
  </si>
  <si>
    <t>"B.CH.1.055 - DMZ"  5,025</t>
  </si>
  <si>
    <t>151</t>
  </si>
  <si>
    <t>19416012</t>
  </si>
  <si>
    <t>lišta ukončovací nerezová 10mm</t>
  </si>
  <si>
    <t>-863971680</t>
  </si>
  <si>
    <t>(15,6+130,335)*1,1</t>
  </si>
  <si>
    <t>160,529*1,05 'Přepočtené koeficientem množství</t>
  </si>
  <si>
    <t>152</t>
  </si>
  <si>
    <t>781X1</t>
  </si>
  <si>
    <t>D+M doplnění obkladu dle stávajícího, vč. penetrace, přípravy podkladu, silikonování, spárování, lišt, doplňků, dle PD</t>
  </si>
  <si>
    <t>1524566675</t>
  </si>
  <si>
    <t>chodba</t>
  </si>
  <si>
    <t>3+6+4+3+2+2+2+4,5+2</t>
  </si>
  <si>
    <t>153</t>
  </si>
  <si>
    <t>998781121</t>
  </si>
  <si>
    <t>Přesun hmot tonážní pro obklady keramické ruční v objektech v do 6 m</t>
  </si>
  <si>
    <t>876636768</t>
  </si>
  <si>
    <t>784</t>
  </si>
  <si>
    <t>Dokončovací práce - malby a tapety</t>
  </si>
  <si>
    <t>154</t>
  </si>
  <si>
    <t>7811954X1</t>
  </si>
  <si>
    <t>Bezprašný nátěr stropů a stěn vč. dodávky materiálů dvousložkový nátěr k bezprašné úpravě savých a porézních povrchů.</t>
  </si>
  <si>
    <t>-2119148354</t>
  </si>
  <si>
    <t>"B.CH.1.031 - FILTR"  11,46</t>
  </si>
  <si>
    <t>"B.CH.1.033 - PŘÍJEM - OBSERVAČNÍ MÍSTNOST"  19,61</t>
  </si>
  <si>
    <t>"B.CH.1.034 - OČISTA PAC., WC PACIENTŮ"  12,46</t>
  </si>
  <si>
    <t>"B.CH.1.035 - ČISTÍCÍ MÍSTNOST"  12,81</t>
  </si>
  <si>
    <t>"B.CH.1.036 - ČAJOVÁ KUCHYŇKA"  6,92</t>
  </si>
  <si>
    <t>"B.CH.1.037 - ŠATNA PERSONÁLU, FILTR SESTER"  13,86</t>
  </si>
  <si>
    <t>"B.CH.1.038 - HYG. BUŇKA"  2,67</t>
  </si>
  <si>
    <t>"B.CH.1.040 - CHODBA"  3,84</t>
  </si>
  <si>
    <t>"B.CH.1.041 - ÚKLID"  3,77</t>
  </si>
  <si>
    <t>"B.CH.1.043 - PŘEDSÍŇ PERSONÁL"  1,92</t>
  </si>
  <si>
    <t>"B.CH.1.045 - SKLAD"  17,64</t>
  </si>
  <si>
    <t>"B.CH.1.046 - VELÍN, PŘÍPRAVNA"  114,28</t>
  </si>
  <si>
    <t>"B.CH.1.049 - POKOJ JIP - 1L"  23,93</t>
  </si>
  <si>
    <t>"B.CH.1.050 - SKLAD"  5,08</t>
  </si>
  <si>
    <t>"B.CH.1.051 - POKOJ JIP - 1L (ECMO)"  32,42</t>
  </si>
  <si>
    <t>"B.CH.1.052 - POKOJ JIP - 2L"  34,61</t>
  </si>
  <si>
    <t>"B.CH.1.053 - POKOJ JIP - 2L"  33,36</t>
  </si>
  <si>
    <t>"B.CH.1.054 - FILTR"  12,92</t>
  </si>
  <si>
    <t>"B.CH.1.055 - DMZ"  19,53</t>
  </si>
  <si>
    <t>"B.CH.1.103 - HYG. BUŇKA"  5,18</t>
  </si>
  <si>
    <t>155</t>
  </si>
  <si>
    <t>784181103</t>
  </si>
  <si>
    <t>Základní akrylátová jednonásobná bezbarvá penetrace podkladu v místnostech v přes 3,80 do 5,00 m</t>
  </si>
  <si>
    <t>1276384936</t>
  </si>
  <si>
    <t>1419,13+1035,414</t>
  </si>
  <si>
    <t>"malba v navazujících prostorách dotčených instalacemi " 150</t>
  </si>
  <si>
    <t>156</t>
  </si>
  <si>
    <t>784211103</t>
  </si>
  <si>
    <t>Dvojnásobné bílé malby ze směsí za mokra výborně oděruvzdorných v místnostech v přes 3,80 do 5,00 m</t>
  </si>
  <si>
    <t>1299547307</t>
  </si>
  <si>
    <t>Strop</t>
  </si>
  <si>
    <t>"B.CH.1.019 - INSTALAČNÍ JÁDRO VZT"  25,3</t>
  </si>
  <si>
    <t>"B.CH.1.048 - TECHNICKÁ MÍSTNOST"  10,72</t>
  </si>
  <si>
    <t>"B.CH.1.048A - TECHNICKÁ MÍSTNOST SLP"  5,57</t>
  </si>
  <si>
    <t>Stěny</t>
  </si>
  <si>
    <t>"B.CH.1.032 - ZÁKROKOVÝ SÁL"  20,49*4,23-1,2*2,1*2</t>
  </si>
  <si>
    <t>"B.CH.1.034 - OČISTA PAC., WC PACIENTŮ"  15,17*4,23-1,1*2</t>
  </si>
  <si>
    <t>"B.CH.1.035 - ČISTÍCÍ MÍSTNOST"  15,73*4,23-0,9*2</t>
  </si>
  <si>
    <t>"B.CH.1.036 - ČAJOVÁ KUCHYŇKA"  11*4,23-0,8*2</t>
  </si>
  <si>
    <t>"B.CH.1.037 - ŠATNA PERSONÁLU, FILTR SESTER"  17,43*4,23-0,8*2-0,7*2</t>
  </si>
  <si>
    <t>"B.CH.1.038 - HYG. BUŇKA"  6,97*4,23-0,7*2*2</t>
  </si>
  <si>
    <t>"B.CH.1.039 - WC"  5,4*4,23-0,7*2</t>
  </si>
  <si>
    <t>"B.CH.1.041 - ÚKLID"  8,32*4,23-0,7*2</t>
  </si>
  <si>
    <t>"B.CH.1.042 - WC PERSONÁL"  4,9*4,23-0,7*2</t>
  </si>
  <si>
    <t>"B.CH.1.043 - PŘEDSÍŇ PERSONÁL"  6,2*4,23-0,7*2*3</t>
  </si>
  <si>
    <t>"B.CH.1.044 - WC PERSONÁL"  5*4,23-0,7*2</t>
  </si>
  <si>
    <t>"B.CH.1.048 - TECHNICKÁ MÍSTNOST"  14,6*4,23-0,9*2</t>
  </si>
  <si>
    <t>"B.CH.1.048A - TECHNICKÁ MÍSTNOST SLP"  9,83*4,23-0,9*2</t>
  </si>
  <si>
    <t>"B.CH.1.050 - SKLAD"  9,79*4,23-0,9*2</t>
  </si>
  <si>
    <t>"B.CH.1.055 - DMZ"  19,25*4,23-0,8*2-1,45*1,95*2+(1,45+2*1,95)*0,14*2</t>
  </si>
  <si>
    <t>"B.CH.1.059 - LÉKAŘSKÝ POKOJ"  20,55*4,23-0,8*2-1,45*1,95*2+(1,45+2*1,95)*0,14*2</t>
  </si>
  <si>
    <t>"B.CH.1.103 - HYG. BUŇKA"  9,5*4,23-0,8*2</t>
  </si>
  <si>
    <t>"B.CH.1.104 - LÉKAŘSKÝ POKOJ"  18,95*4,23-0,8*2-1,45*1,95*2+(1,45+2*1,95)*0,14*2</t>
  </si>
  <si>
    <t>157</t>
  </si>
  <si>
    <t>784211163</t>
  </si>
  <si>
    <t>Příplatek k cenám 2x maleb ze směsí za mokra oděruvzdorných za barevnou malbu středně sytého odstínu</t>
  </si>
  <si>
    <t>-1204954438</t>
  </si>
  <si>
    <t>158</t>
  </si>
  <si>
    <t>784195412RX2a</t>
  </si>
  <si>
    <t>Omyvatelný a dezinfikovatelný nátěr (přesná specifikace viz PD ) vč. přebroušení podkladu, tmelení, penetrace, vč. dodávky materiálů</t>
  </si>
  <si>
    <t>425634258</t>
  </si>
  <si>
    <t>"B.CH.1.030 - POKOJ JIP - 2L"  26,09*4,23-1,2*2,1-1,475*1*2-1,05*1,995-1,5*1,995+(1,05+2*1,995+1,5+2*1,995)*0,14</t>
  </si>
  <si>
    <t>"B.CH.1.031 - FILTR"  14,2*4,23-1,4*2,1-1,4*2,205</t>
  </si>
  <si>
    <t>"B.CH.1.033 - PŘÍJEM - OBSERVAČNÍ MÍSTNOST"  19,42*4,23-1,3*2,1-1,2*2,1*2</t>
  </si>
  <si>
    <t>"B.CH.1.040 - CHODBA"  9,1*4,23-0,7*2*3</t>
  </si>
  <si>
    <t>"B.CH.1.045 - SKLAD"  18,78*4,23-0,9*2*2</t>
  </si>
  <si>
    <t>"B.CH.1.046 - VELÍN, PŘÍPRAVNA"  68,9*4,23-1,4*2,1-1,2*2,1*2-1,3*2,1*5-1,1*2-0,9*2*2-0,8*2*4-0,7*2-1,65*2,175</t>
  </si>
  <si>
    <t>"B.CH.1.047 - PROTOKOL"  10,8*4,23-0,8*2</t>
  </si>
  <si>
    <t>"B.CH.1.049 - POKOJ JIP - 1L"  20,95*4,23-1,3*2,1-1,475*1*4-2,125*1-1,45*1,995*2+(1,45+2*1,995)*0,14*2</t>
  </si>
  <si>
    <t>"B.CH.1.051 - POKOJ JIP - 1L (ECMO)"  23,15*4,23-1,3*2,1-1,475*1*6-0,5*1-1,45*1,995*3+(1,45+2*1,995)*0,14*3</t>
  </si>
  <si>
    <t>"B.CH.1.052 - POKOJ JIP - 2L"  24,5*4,23-1,3*2,1-1,475*1*4-1,775*1*2-1,45*1,995*3+(1,45+2*1,995)*0,14*3</t>
  </si>
  <si>
    <t>"B.CH.1.053 - POKOJ JIP - 2L"  26,4*4,23-1,3*2,1-1,475*1*2-1,2*1*2-1,45*1,955*2-1,5*1,995+(1,45+2*1,995)*0,14*2+(1,5+2*1,995)*0,14*1</t>
  </si>
  <si>
    <t>"B.CH.1.054 - FILTR"  17,9*4,23-0,9*2-0,8*2*2-1,65*2,175*2</t>
  </si>
  <si>
    <t>786</t>
  </si>
  <si>
    <t>Dokončovací práce - čalounické úpravy</t>
  </si>
  <si>
    <t>159</t>
  </si>
  <si>
    <t>786_S1</t>
  </si>
  <si>
    <t>D+M S1 Žaluzie 1550x2200mm, vč. pomocných prací, doplňků, přesná specifikace viz D.1.01.1-502</t>
  </si>
  <si>
    <t>1902401309</t>
  </si>
  <si>
    <t>160</t>
  </si>
  <si>
    <t>786_S2</t>
  </si>
  <si>
    <t>D+M S2 Žaluzie 1500x2200mm, vč. pomocných prací, doplňků, přesná specifikace viz D.1.01.1-502</t>
  </si>
  <si>
    <t>-1376194199</t>
  </si>
  <si>
    <t>799</t>
  </si>
  <si>
    <t>Ostatní</t>
  </si>
  <si>
    <t>161</t>
  </si>
  <si>
    <t>799_DIL1</t>
  </si>
  <si>
    <t>D+M DIL1 Dilatační objektový profil stěnový přímý, vč. pomocných prací, doplňků, dle PD D.1.01.1-702</t>
  </si>
  <si>
    <t>-548626150</t>
  </si>
  <si>
    <t>DILATAČNÍ OBJEKTOVÝ PROFIL STĚNOVÝ PŘÍMÝ - TYPOVĚ SHODNÝ S PODLAHOVÝM -</t>
  </si>
  <si>
    <t>NAVÁZAT V KOUTĚ; PRO DILATACI DO 50 mm, ZAPUŠTĚNÝ; ZÁKLADNÍ KONSTRUKCE Z</t>
  </si>
  <si>
    <t>HLINÍKOVÉ SLITINY, PŘEKRYTÍ DILATACE PRUŽNÝM ELASTOMERNÍM PÁSEM HLADKÝM</t>
  </si>
  <si>
    <t>DESINFIKOVATELNÝM, DILATAČNÍ POHYB CCA 10 mm.</t>
  </si>
  <si>
    <t>162</t>
  </si>
  <si>
    <t>799_DIL2</t>
  </si>
  <si>
    <t>D+M DIL2 Dilatační objektový profil podlahový přímý, vč. pomocných prací, doplňků, dle PD D.1.01.1-702</t>
  </si>
  <si>
    <t>1167756027</t>
  </si>
  <si>
    <t>DILATAČNÍ OBJEKTOVÝ PROFIL PODLAHOVÝ PŘÍMÝ - TYPOVĚ SHODNÝ SE STĚNOVÝM -</t>
  </si>
  <si>
    <t>NAVÁZAT V KOUTĚ; PRO DILATACI DO 50 mm, ZAPUŠTĚNÝ POD PVC; ZÁKLADNÍ</t>
  </si>
  <si>
    <t>KONSTRUKCE Z HLINÍKOVÉ SLITINY, PŘEKRYTÍ DILATACE PRUŽNÝM ELASTOMERNÍM PÁSEM</t>
  </si>
  <si>
    <t>HLADKÝM DESINFIKOVATELNÝM, DILATAČNÍ POHYB CCA 10 mm, POJÍZDNÝ VOZÍKEM.</t>
  </si>
  <si>
    <t>15,5</t>
  </si>
  <si>
    <t>163</t>
  </si>
  <si>
    <t>799_DIL3</t>
  </si>
  <si>
    <t>D+M DIL3 Dilatační objektový profil stěnový přímý, vč. pomocných prací, doplňků, dle PD D.1.01.1-702</t>
  </si>
  <si>
    <t>388532719</t>
  </si>
  <si>
    <t>NAVÁZAT V KOUTĚ; PRO DILATACI DO 50 mm, ZAPUŠTĚNÝ V KERAMICKÉM OBKLADU;</t>
  </si>
  <si>
    <t>ZÁKLADNÍ KONSTRUKCE Z HLINÍKOVÉ SLITINY, PŘEKRYTÍ DILATACE PRUŽNÝM</t>
  </si>
  <si>
    <t>ELASTOMERNÍM PÁSEM HLADKÝM DESINFIKOVATELNÝM, DILATAČNÍ POHYB CCA 10 mm.</t>
  </si>
  <si>
    <t>B01 - Bourací práce</t>
  </si>
  <si>
    <t xml:space="preserve">    96 - Bourání konstrukcí</t>
  </si>
  <si>
    <t xml:space="preserve">    97 - Prorážení otvorů a ostatní bourací práce</t>
  </si>
  <si>
    <t xml:space="preserve">    997 - Doprava suti a vybouraných hmot</t>
  </si>
  <si>
    <t>Bourání konstrukcí</t>
  </si>
  <si>
    <t>962031132</t>
  </si>
  <si>
    <t>Bourání příček nebo přizdívek z cihel pálených plných tl do 100 mm</t>
  </si>
  <si>
    <t>242833811</t>
  </si>
  <si>
    <t>D.1.01.1-901, D.1.01.1-201, D.1.01.1-202</t>
  </si>
  <si>
    <t>2,7*4,23+1,485*1,2</t>
  </si>
  <si>
    <t>(1,12+1,12)*4,23-0,6*2</t>
  </si>
  <si>
    <t>(0,335+0,6+2,15)*4,23-0,9*2</t>
  </si>
  <si>
    <t>(0,4+0,45+1,4)*4,23-0,6/2</t>
  </si>
  <si>
    <t>(0,42+0,415+2,05)*4,23-0,6*2*2</t>
  </si>
  <si>
    <t>962031133</t>
  </si>
  <si>
    <t>Bourání příček nebo přizdívek z cihel pálených plných tl přes 100 do 150 mm</t>
  </si>
  <si>
    <t>1300696227</t>
  </si>
  <si>
    <t>0,735*4,23</t>
  </si>
  <si>
    <t>(2,9+0,45)*4,23</t>
  </si>
  <si>
    <t>3,885*4,23-1,2*2*2</t>
  </si>
  <si>
    <t>(0,82+0,82+2,95+0,45)*4,23</t>
  </si>
  <si>
    <t>(1,9+1,9+1,15+1,5+0,755+2,47+2,2+0,245+0,95+0,95)*4,23-0,9*2</t>
  </si>
  <si>
    <t>2,48*4,23-0,8*2</t>
  </si>
  <si>
    <t>3,485*4,23</t>
  </si>
  <si>
    <t>13,4*4,23-0,8*2*2-0,85*2</t>
  </si>
  <si>
    <t>2,715*4,23</t>
  </si>
  <si>
    <t>(6,112+6,4+3,7)*4,23-0,9*2</t>
  </si>
  <si>
    <t>(3,4+4,95+3,25)*4,23-0,6*2-0,8*2</t>
  </si>
  <si>
    <t>(0,65+0,7+0,65+3,9+0,65+0,7+3,9)*4,23-1,3*3,025-3,25*1,415-1,935*2,095</t>
  </si>
  <si>
    <t>(5,4+0,6+0,7)*4,23-1,225*3-3,475*2,095</t>
  </si>
  <si>
    <t>(0,65+0,7+3,9)*4,23-3,25*1,725</t>
  </si>
  <si>
    <t>1,55*4,23-1,2*2,1</t>
  </si>
  <si>
    <t>(3,9+3,9)*4,3</t>
  </si>
  <si>
    <t>(5,4*4,23)-0,8*2*2</t>
  </si>
  <si>
    <t>1,16*4,23</t>
  </si>
  <si>
    <t>(3,9+1,025)*4,23</t>
  </si>
  <si>
    <t>5,525*4,23</t>
  </si>
  <si>
    <t>5,4*4,23-0,8*2*2</t>
  </si>
  <si>
    <t>(2,2+2,625)*4,23-0,8*2</t>
  </si>
  <si>
    <t>4,4*4,23-0,8*2</t>
  </si>
  <si>
    <t>1,375*4,23</t>
  </si>
  <si>
    <t>962032230</t>
  </si>
  <si>
    <t>Bourání zdiva z cihel pálených nebo vápenopískových na MV nebo MVC do 1 m3</t>
  </si>
  <si>
    <t>-1075157651</t>
  </si>
  <si>
    <t>(9,865*4,23*0,18)+(4,5*4,23*0,165)</t>
  </si>
  <si>
    <t>(4,865*4,23*0,18)</t>
  </si>
  <si>
    <t>(4,515*4,23*0,165)</t>
  </si>
  <si>
    <t>(0,655*4,23*0,19)</t>
  </si>
  <si>
    <t>(1,95*4,23-1,2*2,585)*0,2</t>
  </si>
  <si>
    <t>(2,715*4,23)*0,2</t>
  </si>
  <si>
    <t>(3,25*4,23-3,25*1,725)*0,19</t>
  </si>
  <si>
    <t>(4,515*4,23*0,25+0,515*4,23*0,8)</t>
  </si>
  <si>
    <t>(5,675*4,23*0,2)</t>
  </si>
  <si>
    <t>"Drobné bourání" 2</t>
  </si>
  <si>
    <t>971033541</t>
  </si>
  <si>
    <t>Vybourání otvorů ve zdivu cihelném pl do 1 m2 na MVC nebo MV tl do 300 mm</t>
  </si>
  <si>
    <t>-2011814182</t>
  </si>
  <si>
    <t>D.1.01.1-901</t>
  </si>
  <si>
    <t>0,650*0,650*0,24</t>
  </si>
  <si>
    <t>0,45*2,175*0,18</t>
  </si>
  <si>
    <t>971033641</t>
  </si>
  <si>
    <t>Vybourání otvorů ve zdivu cihelném pl do 4 m2 na MVC nebo MV tl do 300 mm</t>
  </si>
  <si>
    <t>-1768797497</t>
  </si>
  <si>
    <t>0,9*2,02*0,2</t>
  </si>
  <si>
    <t>1*2,02*0,2</t>
  </si>
  <si>
    <t>0,885*2,02*0,2</t>
  </si>
  <si>
    <t>974031285</t>
  </si>
  <si>
    <t>Vysekání rýh ve zdivu cihelném u stropu hl do 300 mm š do 200 mm</t>
  </si>
  <si>
    <t>686065124</t>
  </si>
  <si>
    <t>Překlady</t>
  </si>
  <si>
    <t>3*1,25+4*1,35+1*1,7+1*1</t>
  </si>
  <si>
    <t>978059541</t>
  </si>
  <si>
    <t>Odsekání a odebrání obkladů stěn z vnitřních obkládaček plochy přes 1 m2</t>
  </si>
  <si>
    <t>-859648525</t>
  </si>
  <si>
    <t>"1.032, 1.036, 1.037, Sklad, 1.037. 1.150, 1.039, 1.040, 1.047, 1.054,1.038, 1.034, 1.033, 1.030,1.031, 1,044, 1,045"</t>
  </si>
  <si>
    <t xml:space="preserve"> (350,3-(16,9+4)-(5,525*2+2,75))*2-1,05*1,995-1,5*1,995*3-1,45*1,95*9</t>
  </si>
  <si>
    <t>"1.150" (7,8-0,8)*2</t>
  </si>
  <si>
    <t>"1.103, 1.104" (8,37-0,8)*2</t>
  </si>
  <si>
    <t>"1,055" (3,45+5,74-0,8)*2</t>
  </si>
  <si>
    <t>"1.051, 1.053, 1.052" (11,7-0,8)*2</t>
  </si>
  <si>
    <t>"1.059" (9,6-0,8)*2</t>
  </si>
  <si>
    <t>"1.050" (9,4-3,095)*2</t>
  </si>
  <si>
    <t>obklad odbourat na šířku dle spár stávajícího obkladu</t>
  </si>
  <si>
    <t>965081213</t>
  </si>
  <si>
    <t>Bourání podlah z dlaždic keramických nebo xylolitových tl do 10 mm plochy přes 1 m2</t>
  </si>
  <si>
    <t>493561508</t>
  </si>
  <si>
    <t>do ceny zohlednit vč. soklu</t>
  </si>
  <si>
    <t>Stavební podrobnost B03</t>
  </si>
  <si>
    <t>"1.059"   5,6</t>
  </si>
  <si>
    <t>"1.039"   11,2</t>
  </si>
  <si>
    <t>"1.150"   3,6</t>
  </si>
  <si>
    <t>"1.103"   3,1</t>
  </si>
  <si>
    <t>"1.051"   2,13</t>
  </si>
  <si>
    <t>"1.052"   1,2</t>
  </si>
  <si>
    <t>"1.053"   1,1</t>
  </si>
  <si>
    <t>965042131</t>
  </si>
  <si>
    <t>Bourání podkladů pod dlažby nebo mazanin betonových nebo z litého asfaltu tl do 100 mm pl do 4 m2</t>
  </si>
  <si>
    <t>478731556</t>
  </si>
  <si>
    <t>Stavební podrobnost B01</t>
  </si>
  <si>
    <t>"1.044"   3,15*0,1</t>
  </si>
  <si>
    <t>"1.045"   1,26*0,1</t>
  </si>
  <si>
    <t>"1.150"   3,6*0,1</t>
  </si>
  <si>
    <t>"1.103"   3,1*0,1</t>
  </si>
  <si>
    <t>"1.051"   2,13*0,1</t>
  </si>
  <si>
    <t>"1.052"   1,2*0,1</t>
  </si>
  <si>
    <t>"1.053"   1,1*0,1</t>
  </si>
  <si>
    <t>965042141</t>
  </si>
  <si>
    <t>Bourání podkladů pod dlažby nebo mazanin betonových nebo z litého asfaltu tl do 100 mm pl přes 4 m2</t>
  </si>
  <si>
    <t>285338167</t>
  </si>
  <si>
    <t>"1.032"   29*0,1</t>
  </si>
  <si>
    <t>"1.031"   13,2*0,1</t>
  </si>
  <si>
    <t>"1.036"   22,5*0,1</t>
  </si>
  <si>
    <t>"1.037"   19*0,1</t>
  </si>
  <si>
    <t>"SKLAD"   42,5*0,1</t>
  </si>
  <si>
    <t>"1.048"   8,8*0,1</t>
  </si>
  <si>
    <t>"1.050"   5,1*0,1</t>
  </si>
  <si>
    <t>"1.035"   56,5*0,1</t>
  </si>
  <si>
    <t>"1.030"   38*0,1</t>
  </si>
  <si>
    <t>"1.033"   21,5*0,1</t>
  </si>
  <si>
    <t>"1.034"   31,5*0,1</t>
  </si>
  <si>
    <t>"1.038"   41,5*0,1</t>
  </si>
  <si>
    <t>"1.042"   14*0,1</t>
  </si>
  <si>
    <t>"1.046"   19,1*0,1</t>
  </si>
  <si>
    <t>"1.040"   31,65*0,1</t>
  </si>
  <si>
    <t>"1.047"   9,5*0,1</t>
  </si>
  <si>
    <t>"1.054"   18,5*0,1</t>
  </si>
  <si>
    <t>"1.043"   10,55*0,1</t>
  </si>
  <si>
    <t>"1.055"   19*0,1</t>
  </si>
  <si>
    <t>Stavební podrobnost B02</t>
  </si>
  <si>
    <t>"1.041"   17*0,1</t>
  </si>
  <si>
    <t>"1.049"   18*0,1</t>
  </si>
  <si>
    <t>"1.059"   5,6*0,1</t>
  </si>
  <si>
    <t>"1.039"   11,2*0,1</t>
  </si>
  <si>
    <t>968062376</t>
  </si>
  <si>
    <t>Vybourání dřevěných rámů oken zdvojených včetně křídel pl do 4 m2</t>
  </si>
  <si>
    <t>-974794504</t>
  </si>
  <si>
    <t>D.1.02.1-901</t>
  </si>
  <si>
    <t>Stavební podrobnost B06</t>
  </si>
  <si>
    <t>1,45*1,985*15+1,5*1,985*2</t>
  </si>
  <si>
    <t>968072357</t>
  </si>
  <si>
    <t>Vybourání kovových rámů oken zdvojených včetně křídel pl přes 4 m2</t>
  </si>
  <si>
    <t>1588520548</t>
  </si>
  <si>
    <t>Stavební podrobnost B07</t>
  </si>
  <si>
    <t>3,25*1,725*3+1,935*2,095+3,475*2,095</t>
  </si>
  <si>
    <t>978059611</t>
  </si>
  <si>
    <t>Odsekání a odebrání obkladů stěn z vnějších obkládaček plochy do 1 m2</t>
  </si>
  <si>
    <t>996497977</t>
  </si>
  <si>
    <t>Odstranit bez poškození čela</t>
  </si>
  <si>
    <t>((1,45+2*1,985)*15+(1,5+2*1,985)*2)*0,16</t>
  </si>
  <si>
    <t>96X001</t>
  </si>
  <si>
    <t>Demontáž kompletní, odvoz a likvidace vnitřních krytů topení, vč. pomocné ocelové konstrukce, vč. pomocných prací, dle Stavební podrobnosti B11</t>
  </si>
  <si>
    <t>-998963863</t>
  </si>
  <si>
    <t>Stavební podrobnost B11</t>
  </si>
  <si>
    <t>39,62</t>
  </si>
  <si>
    <t>968072455</t>
  </si>
  <si>
    <t>Vybourání kovových dveřních zárubní pl do 2 m2</t>
  </si>
  <si>
    <t>-2010770124</t>
  </si>
  <si>
    <t>(1*2)*22</t>
  </si>
  <si>
    <t>968072456</t>
  </si>
  <si>
    <t>Vybourání kovových dveřních zárubní pl přes 2 m2</t>
  </si>
  <si>
    <t>1383091396</t>
  </si>
  <si>
    <t>1,2*2</t>
  </si>
  <si>
    <t>968072641</t>
  </si>
  <si>
    <t>Vybourání kovových stěn kromě výkladních</t>
  </si>
  <si>
    <t>-649675918</t>
  </si>
  <si>
    <t>2,1*4,23*2+1,65*4,23+1,2*2,2</t>
  </si>
  <si>
    <t>Prorážení otvorů a ostatní bourací práce</t>
  </si>
  <si>
    <t>977151113</t>
  </si>
  <si>
    <t>Jádrové vrty diamantovými korunkami do stavebních materiálů D přes 40 do 50 mm</t>
  </si>
  <si>
    <t>-1635242576</t>
  </si>
  <si>
    <t>Stavební podrobnost B09</t>
  </si>
  <si>
    <t>0,27*4</t>
  </si>
  <si>
    <t>977151118</t>
  </si>
  <si>
    <t>Jádrové vrty diamantovými korunkami do stavebních materiálů D přes 90 do 100 mm</t>
  </si>
  <si>
    <t>1174767479</t>
  </si>
  <si>
    <t>Stavební podrobnost B10</t>
  </si>
  <si>
    <t>0,27*3</t>
  </si>
  <si>
    <t>977151123</t>
  </si>
  <si>
    <t>Jádrové vrty diamantovými korunkami do stavebních materiálů D přes 130 do 150 mm</t>
  </si>
  <si>
    <t>-1592129437</t>
  </si>
  <si>
    <t>0,27*1</t>
  </si>
  <si>
    <t>0,27*2</t>
  </si>
  <si>
    <t>977151125</t>
  </si>
  <si>
    <t>Jádrové vrty diamantovými korunkami do stavebních materiálů D přes 180 do 200 mm</t>
  </si>
  <si>
    <t>11999365</t>
  </si>
  <si>
    <t>97X001</t>
  </si>
  <si>
    <t>Zřízení a zpětné zapravení pro napojení chladiva nad střechou pr. 100mm, vč. dodávky, pomocných prací, doplňků, dle PD D.1.01.1-103</t>
  </si>
  <si>
    <t>339183774</t>
  </si>
  <si>
    <t>97X002</t>
  </si>
  <si>
    <t>Zřízení a zpětné zapravení prostupu 400x490mm tl. 180mm, vč. dodávky, pomocných prací, doplňků, dle PD - specifikace viz Stavební podrobnost B13</t>
  </si>
  <si>
    <t>1996667910</t>
  </si>
  <si>
    <t xml:space="preserve">Bourací práce – podrobnost B13 - VYBOURAT PROSTUP VE STÁVAJÍCÍ KONSTRUKCI (VE ZDĚNÉ STĚNĚ), VYŘÍZNOUT SPÁRU OKOLO OTVORU A POTOM TEPRVE POSTUPNĚ  </t>
  </si>
  <si>
    <t>ODBOURÁVAT; PŘESNÉ POZICE A ROZMĚRY VYTYČIT V KOORDINACI S INSTALACEMI</t>
  </si>
  <si>
    <t>997</t>
  </si>
  <si>
    <t>Doprava suti a vybouraných hmot</t>
  </si>
  <si>
    <t>997013211</t>
  </si>
  <si>
    <t>Vnitrostaveništní doprava suti a vybouraných hmot pro budovy v do 6 m ručně</t>
  </si>
  <si>
    <t>1940780773</t>
  </si>
  <si>
    <t>997013501</t>
  </si>
  <si>
    <t>Odvoz suti a vybouraných hmot na skládku nebo meziskládku do 1 km se složením</t>
  </si>
  <si>
    <t>-816247830</t>
  </si>
  <si>
    <t>997013509</t>
  </si>
  <si>
    <t>Příplatek k odvozu suti a vybouraných hmot na skládku ZKD 1 km přes 1 km</t>
  </si>
  <si>
    <t>497788185</t>
  </si>
  <si>
    <t>438,484*10 'Přepočtené koeficientem množství</t>
  </si>
  <si>
    <t>997013811</t>
  </si>
  <si>
    <t>Poplatek za uložení na skládce (skládkovné) stavebního odpadu dřevěného kód odpadu 17 02 01</t>
  </si>
  <si>
    <t>617746970</t>
  </si>
  <si>
    <t>997013812</t>
  </si>
  <si>
    <t>Poplatek za uložení na skládce (skládkovné) stavebního odpadu na bázi sádry kód odpadu 17 08 02</t>
  </si>
  <si>
    <t>-1417056689</t>
  </si>
  <si>
    <t>997013804</t>
  </si>
  <si>
    <t>Poplatek za uložení na skládce (skládkovné) stavebního odpadu ze skla kód odpadu 17 02 02</t>
  </si>
  <si>
    <t>231549056</t>
  </si>
  <si>
    <t>997013869</t>
  </si>
  <si>
    <t>Poplatek za uložení stavebního odpadu na recyklační skládce (skládkovné) ze směsí betonu, cihel a keramických výrobků kód odpadu 17 01 07</t>
  </si>
  <si>
    <t>-2061416398</t>
  </si>
  <si>
    <t>438,434-7,165-9,66-0,836</t>
  </si>
  <si>
    <t>763111313</t>
  </si>
  <si>
    <t>SDK příčka tl 100 mm profil CW+UW 75 desky 1xA 12,5 bez izolace do EI 30</t>
  </si>
  <si>
    <t>1324651574</t>
  </si>
  <si>
    <t>"vstupní hala návštěv" (3+1,1*2)*4,25</t>
  </si>
  <si>
    <t>2,1*4,25</t>
  </si>
  <si>
    <t>"chodba" (1,1+31,675+0,265)*4,25</t>
  </si>
  <si>
    <t>763111812</t>
  </si>
  <si>
    <t>Demontáž SDK příčky s jednoduchou ocelovou nosnou konstrukcí opláštění dvojité</t>
  </si>
  <si>
    <t>710661237</t>
  </si>
  <si>
    <t>764002851</t>
  </si>
  <si>
    <t>Demontáž oplechování parapetů do suti</t>
  </si>
  <si>
    <t>916822176</t>
  </si>
  <si>
    <t>1,45*15+1,5*2</t>
  </si>
  <si>
    <t>766411821</t>
  </si>
  <si>
    <t>Demontáž truhlářského obložení stěn z palubek</t>
  </si>
  <si>
    <t>22118432</t>
  </si>
  <si>
    <t>"1.041" (5,525+0,45)*2,05+(0,65+5,525)*0,9</t>
  </si>
  <si>
    <t>"1.042" (3,85)*2,05+(3,9)*1,77</t>
  </si>
  <si>
    <t>766411822</t>
  </si>
  <si>
    <t>Demontáž truhlářského obložení stěn podkladových roštů</t>
  </si>
  <si>
    <t>300681452</t>
  </si>
  <si>
    <t>766691812</t>
  </si>
  <si>
    <t>Demontáž parapetních desek dřevěných nebo plastových šířky přes 300 mm</t>
  </si>
  <si>
    <t>-1665261722</t>
  </si>
  <si>
    <t>767581802</t>
  </si>
  <si>
    <t>Demontáž podhledu lamel</t>
  </si>
  <si>
    <t>878901005</t>
  </si>
  <si>
    <t>Stavební podrobnost B04</t>
  </si>
  <si>
    <t>"1.032"   29</t>
  </si>
  <si>
    <t>"1.031"   13,2</t>
  </si>
  <si>
    <t>"1.036"   22,5</t>
  </si>
  <si>
    <t>"1.037"   19</t>
  </si>
  <si>
    <t>"SKLAD"   42,5</t>
  </si>
  <si>
    <t>"1.048"   8,8</t>
  </si>
  <si>
    <t>"1.050"   5,1</t>
  </si>
  <si>
    <t>"1.035"   56,5</t>
  </si>
  <si>
    <t>"1.030"   38</t>
  </si>
  <si>
    <t>"1.033"   21,5</t>
  </si>
  <si>
    <t>"1.034"   31,5</t>
  </si>
  <si>
    <t>"1.038"   41,5</t>
  </si>
  <si>
    <t>"1.041"   17</t>
  </si>
  <si>
    <t>"1.042"   14</t>
  </si>
  <si>
    <t>"1.046"   19,1</t>
  </si>
  <si>
    <t>"1.049"   18</t>
  </si>
  <si>
    <t>"1.040"   31,65</t>
  </si>
  <si>
    <t>"1.047"   9,5</t>
  </si>
  <si>
    <t>"1.054"   18,5</t>
  </si>
  <si>
    <t>"1.043"   10,55</t>
  </si>
  <si>
    <t>"1.044"   3,15</t>
  </si>
  <si>
    <t>"1.045"   1,26</t>
  </si>
  <si>
    <t>"1.055"   19</t>
  </si>
  <si>
    <t>767582800</t>
  </si>
  <si>
    <t>Demontáž roštu podhledu</t>
  </si>
  <si>
    <t>1275984975</t>
  </si>
  <si>
    <t>D+M Demontáž, uskladnění, úprava a zpětná montáž kovového podhledu, vč. zpětného osazení koncových prvků, vč. doplnění (30%), přesná specifikace viz PD</t>
  </si>
  <si>
    <t>-924698297</t>
  </si>
  <si>
    <t>Stavební podrobnost B05</t>
  </si>
  <si>
    <t>"1.058"   111</t>
  </si>
  <si>
    <t>"vstupní hala návštěv"   5,6+6,5</t>
  </si>
  <si>
    <t>"Ostatní"   17,25+11+94+17,25+12+17</t>
  </si>
  <si>
    <t>HZS2232</t>
  </si>
  <si>
    <t>Hodinová zúčtovací sazba instalatér, topenář, elektrikář odborný</t>
  </si>
  <si>
    <t>hod</t>
  </si>
  <si>
    <t>-297115392</t>
  </si>
  <si>
    <t>Úprava koncových prvků (osazení, kotvení) ve zpětně montovaných podhledech a nahrazovaných</t>
  </si>
  <si>
    <t>767661800</t>
  </si>
  <si>
    <t>Demontáž textilního roletového požárního uzávěru umístěného ve stěně nebo stropě plochy do 6 m2</t>
  </si>
  <si>
    <t>1677692382</t>
  </si>
  <si>
    <t xml:space="preserve"> 3</t>
  </si>
  <si>
    <t>7676618X0</t>
  </si>
  <si>
    <t>Demontáž venkovní žaluzie</t>
  </si>
  <si>
    <t>-2051917822</t>
  </si>
  <si>
    <t>Stavební podrobnost B08</t>
  </si>
  <si>
    <t>776201812</t>
  </si>
  <si>
    <t>Demontáž lepených povlakových podlah s podložkou ručně</t>
  </si>
  <si>
    <t>-522761081</t>
  </si>
  <si>
    <t>784121003</t>
  </si>
  <si>
    <t>Oškrabání malby v místnostech v přes 3,80 do 5,00 m</t>
  </si>
  <si>
    <t>101774234</t>
  </si>
  <si>
    <t>"-obklad" -(151,5-7,9-3,25)*2</t>
  </si>
  <si>
    <t>D.1.01.4a - ZTI</t>
  </si>
  <si>
    <t>721 - Vnitřní kanalizace</t>
  </si>
  <si>
    <t>722 - Vnitřní vodovod</t>
  </si>
  <si>
    <t>725 - Zařizovací předměty</t>
  </si>
  <si>
    <t>767 - Konstrukce doplňkové stavební (zámečnické)</t>
  </si>
  <si>
    <t>94 - Lešení a stavební výtahy</t>
  </si>
  <si>
    <t>97 - Prorážení otvorů a ostatní bourací práce</t>
  </si>
  <si>
    <t>721</t>
  </si>
  <si>
    <t>Vnitřní kanalizace</t>
  </si>
  <si>
    <t>721 02-0900VD</t>
  </si>
  <si>
    <t>Demontáž stávajících instalací včetně přesunu hmot a ekologické likvidace odpadu</t>
  </si>
  <si>
    <t>1786050301</t>
  </si>
  <si>
    <t>Poznámka k položce:_x000D_
včetně ověření stávajících tras a dimenzí kanalizace</t>
  </si>
  <si>
    <t>hod, viz v.č. 001</t>
  </si>
  <si>
    <t>15*8</t>
  </si>
  <si>
    <t>721 00-0015VD</t>
  </si>
  <si>
    <t>Orientační štíky, popisové tabulky, dodávka a montáž</t>
  </si>
  <si>
    <t>955987749</t>
  </si>
  <si>
    <t>viz v.č. 001</t>
  </si>
  <si>
    <t>1*50</t>
  </si>
  <si>
    <t>721 01-0010VD</t>
  </si>
  <si>
    <t>Požární utěsnění prostupů nehořlavých kanalizačních potrubí - hrdlová nerez požárně dělícími konstrukcemi, dodávka a montáž</t>
  </si>
  <si>
    <t>soub</t>
  </si>
  <si>
    <t>97973490</t>
  </si>
  <si>
    <t>Poznámka k položce:_x000D_
dle požadavků požárně bezpečnostního řešení, DN50-DN150</t>
  </si>
  <si>
    <t>P.U., viz v.č. 101-4,201</t>
  </si>
  <si>
    <t>1*55</t>
  </si>
  <si>
    <t>721 00-0010VD</t>
  </si>
  <si>
    <t>Hadice pro odvod kondenzátu, dodávka a montáž, včetně spojek a přechodů</t>
  </si>
  <si>
    <t>109720531</t>
  </si>
  <si>
    <t>viz v.č. 101-4,201</t>
  </si>
  <si>
    <t>2*(6)</t>
  </si>
  <si>
    <t>721100906RV1</t>
  </si>
  <si>
    <t>Napojení na stávající potrubí vnitřní kanalizace, DN40-DN150, dodávky a montáže</t>
  </si>
  <si>
    <t>-923881460</t>
  </si>
  <si>
    <t>Poznámka k položce:_x000D_
včetně vložení odbočky, opravy připojovacího/odpadního/zavěšeného/svodného potrubí, vyčištění, těsnění, včetně dodávky a montáže systémové tvarovky pro přechody materiálů</t>
  </si>
  <si>
    <t>721 06-0001VD</t>
  </si>
  <si>
    <t>Potrubí kanalizační nerez, hrdlované D40x1mm, montáž a dodávka potrubí včetně tvarovek, těsnění, přechodů a čistících kusů, tesnění EPDM, 1.4301</t>
  </si>
  <si>
    <t>65364121</t>
  </si>
  <si>
    <t>AP, viz v.č. 101-4,201</t>
  </si>
  <si>
    <t>1*56</t>
  </si>
  <si>
    <t>721 06-0002VD</t>
  </si>
  <si>
    <t>Potrubí kanalizační nerez, hrdlované D50x1mm, montáž a dodávka potrubí včetně tvarovek, těsnění, přechodů a čistících kusů, tesnění EPDM, 1.4301</t>
  </si>
  <si>
    <t>-991246925</t>
  </si>
  <si>
    <t>1*40</t>
  </si>
  <si>
    <t>721 06-0003VD</t>
  </si>
  <si>
    <t>Potrubí kanalizační nerez, hrdlované D75x1mm, montáž a dodávka potrubí včetně tvarovek, těsnění, přechodů a čistících kusů, tesnění EPDM, 1.4301</t>
  </si>
  <si>
    <t>1243685623</t>
  </si>
  <si>
    <t>1*26+6</t>
  </si>
  <si>
    <t>721 06-0004VD</t>
  </si>
  <si>
    <t>Potrubí kanalizační nerez, hrdlované D110x1mm, montáž a dodávka potrubí včetně tvarovek, těsnění, přechodů a čistících kusů, tesnění EPDM, 1.4301</t>
  </si>
  <si>
    <t>1989634585</t>
  </si>
  <si>
    <t>1*12+68+56</t>
  </si>
  <si>
    <t>721 06-0005VD</t>
  </si>
  <si>
    <t>Potrubí kanalizační nerez, hrdlované D125x1mm, montáž a dodávka potrubí včetně tvarovek, těsnění, přechodů a čistících kusů, tesnění EPDM, 1.4301</t>
  </si>
  <si>
    <t>-920016551</t>
  </si>
  <si>
    <t>1*72</t>
  </si>
  <si>
    <t>721194104R00</t>
  </si>
  <si>
    <t>Vyvedení odpadních výpustek D 40 x 1,8 mm</t>
  </si>
  <si>
    <t>RTS I / 2025</t>
  </si>
  <si>
    <t>-1956302390</t>
  </si>
  <si>
    <t>1*20</t>
  </si>
  <si>
    <t>721194105R00</t>
  </si>
  <si>
    <t>Vyvedení odpadních výpustek D 50 x 1,8 mm</t>
  </si>
  <si>
    <t>873409560</t>
  </si>
  <si>
    <t>721194109R00</t>
  </si>
  <si>
    <t>Vyvedení odpadních výpustek, D 110 x 2,3 mm</t>
  </si>
  <si>
    <t>768556878</t>
  </si>
  <si>
    <t>1*10</t>
  </si>
  <si>
    <t>721 00-9152VD</t>
  </si>
  <si>
    <t>Izolace potrubí včetně tvarovek proti rosení a hluku, minerální vlna/AL povrch, min lambda=0,04W/m, na potrubí d75, tl.25mm, dodávka a montáž</t>
  </si>
  <si>
    <t>-636463625</t>
  </si>
  <si>
    <t>Poznámka k položce:_x000D_
třída reakce na oheň A2L-s1,d0</t>
  </si>
  <si>
    <t>MW, viz v.č. 101-4,201</t>
  </si>
  <si>
    <t>1*6</t>
  </si>
  <si>
    <t>721 00-9153VD</t>
  </si>
  <si>
    <t>Izolace potrubí včetně tvarovek proti rosení a hluku, minerální vlna/AL povrch, min lambda=0,04W/m, na potrubí d110, tl.25mm, dodávka a montáž</t>
  </si>
  <si>
    <t>98920205</t>
  </si>
  <si>
    <t>721 00-9154VD</t>
  </si>
  <si>
    <t>Izolace potrubí včetně tvarovek proti rosení a hluku, minerální vlna/AL povrch, min lambda=0,04W/m, na potrubí d125, tl.25mm, dodávka a montáž</t>
  </si>
  <si>
    <t>396249512</t>
  </si>
  <si>
    <t>721 00-2901VD</t>
  </si>
  <si>
    <t>Dvířka SDK, hliníkový rám, SDK imperegnované, revizní, dodávka a montáž</t>
  </si>
  <si>
    <t>-1155602037</t>
  </si>
  <si>
    <t>DV200/200, viz v.č. 101-4,201</t>
  </si>
  <si>
    <t>1*15</t>
  </si>
  <si>
    <t>DV200/400, viz v.č. 101-4,201</t>
  </si>
  <si>
    <t>1*5</t>
  </si>
  <si>
    <t>D.DV200/200, viz v.č. 101-4,201</t>
  </si>
  <si>
    <t>721 00-3901VD</t>
  </si>
  <si>
    <t>Dvířka SDK protipožární, hliníkový rám, SDK imperegnované, revizní, dodávka a montáž</t>
  </si>
  <si>
    <t>-1622168889</t>
  </si>
  <si>
    <t>P.DV200/200, viz v.č. 101-4,201</t>
  </si>
  <si>
    <t>1*1</t>
  </si>
  <si>
    <t>721273150RT1</t>
  </si>
  <si>
    <t>Hlavice ventilační přivětrávací, přivzdušňovací ventil, D 50/75/110 mm, dodávka a montáž</t>
  </si>
  <si>
    <t>-1722855738</t>
  </si>
  <si>
    <t>P.V., viz v.č. 101-4,201</t>
  </si>
  <si>
    <t>721290112R00</t>
  </si>
  <si>
    <t>Zkouška těsnosti kanalizace vodou DN 200</t>
  </si>
  <si>
    <t>219250942</t>
  </si>
  <si>
    <t>56+40+32+136+72</t>
  </si>
  <si>
    <t>721290123R00</t>
  </si>
  <si>
    <t>Zkouška těsnosti kanalizace kouřem DN 300</t>
  </si>
  <si>
    <t>-1252253601</t>
  </si>
  <si>
    <t>998721101R00</t>
  </si>
  <si>
    <t>Přesun hmot pro vnitřní kanalizaci, výšky do 6 m</t>
  </si>
  <si>
    <t>-1797341432</t>
  </si>
  <si>
    <t>722</t>
  </si>
  <si>
    <t>Vnitřní vodovod</t>
  </si>
  <si>
    <t>722 09-0011VD</t>
  </si>
  <si>
    <t>Demontáž stávajících instalací vodovodu včetně přesunu hmot a ekologické likvidace odpadu</t>
  </si>
  <si>
    <t>-1318382372</t>
  </si>
  <si>
    <t>Poznámka k položce:_x000D_
včetně ověření stávajících tras a dimenzí vodovodu</t>
  </si>
  <si>
    <t>723 00-1000VD</t>
  </si>
  <si>
    <t>Demontáž stávajících instalací vnitřního plynovodu včetně ekologické likvidace odpadu</t>
  </si>
  <si>
    <t>232618454</t>
  </si>
  <si>
    <t>Poznámka k položce:_x000D_
včetně ověření stávajících tras a dimenzí plynovodu, včetně zaslepení volných konců</t>
  </si>
  <si>
    <t>hod, viz v.č. 001, 103</t>
  </si>
  <si>
    <t>5*8</t>
  </si>
  <si>
    <t>722 00-0011VD</t>
  </si>
  <si>
    <t>Orientační štítky, popisové tabulky, dodávka a montáž</t>
  </si>
  <si>
    <t>1909813307</t>
  </si>
  <si>
    <t>1*200</t>
  </si>
  <si>
    <t>722 00-3065VD</t>
  </si>
  <si>
    <t>Těsnění prostupů protipožárním tmelem/požárními manžetami, odolnost dle požárně bezpečnostního řešení, průměr do 200mm, dodávka a montáž</t>
  </si>
  <si>
    <t>-999323972</t>
  </si>
  <si>
    <t>Poznámka k položce:_x000D_
plastové hořlavé / kovové nehořlavé potrubí, nehořlavá tepelná izolace z minerální vlny, položka zahrnuje těsnění skupiny potrubí přes stěnu pro sestavu potrubí studené a teplé vody s cirkulací a požární vodou</t>
  </si>
  <si>
    <t>P.U., viz v.č. 101-4,202</t>
  </si>
  <si>
    <t>722 00-0002VD</t>
  </si>
  <si>
    <t>Uzavření/otevření systému vodovodu, odstávka vodovodu během rekonstrukce, vypouštění systému, včetně dodávek a montáže</t>
  </si>
  <si>
    <t>-63651603</t>
  </si>
  <si>
    <t>Poznámka k položce:_x000D_
včetně napojení na stávající potrubí, vložení odboček na stávajícím potrubí, systémové provedení, včetně dodávek a montážní na potrubí a armaturách, položka platí pro sestavu studené vody, teplé vody s cirkulací a požární vodovod, případně kombinace s dalšími médii</t>
  </si>
  <si>
    <t>722254201RT4</t>
  </si>
  <si>
    <t>Hydrantový systém, box s plnými dveřmi, pro osazení do niky ve stěně, dodávka a montáž</t>
  </si>
  <si>
    <t>-1232579348</t>
  </si>
  <si>
    <t>Poznámka k položce:_x000D_
průměr 19/30 mm, stálotvará hadice</t>
  </si>
  <si>
    <t>H19, viz v.č. 101-4,202</t>
  </si>
  <si>
    <t>1*4</t>
  </si>
  <si>
    <t>722132115R00</t>
  </si>
  <si>
    <t>Potrubí ocelové vně i uvnitř pozinkované 28 x 1,5 mm, lisovaný spoj, montáž a dodávka potrubí včetně tvarovek, spojek, přechodů a těsnění</t>
  </si>
  <si>
    <t>-2133674595</t>
  </si>
  <si>
    <t>FEZN, viz v.č. 101-4,202</t>
  </si>
  <si>
    <t>1*32</t>
  </si>
  <si>
    <t>722132116R00</t>
  </si>
  <si>
    <t>Potrubí ocelové vně i uvnitř pozinkované 35 x 1,5 mm, lisovaný spoj, montáž a dodávka potrubí včetně tvarovek, spojek, přechodů a těsnění</t>
  </si>
  <si>
    <t>624773973</t>
  </si>
  <si>
    <t>722151113R00</t>
  </si>
  <si>
    <t>Potrubí nerezové 1.4401, D 18 x 1,0 mm, lisovaný spoj, pitná voda, montáž a dodávka potrubí včetně tvarovek, spojek, přechodů a těsnění</t>
  </si>
  <si>
    <t>685426583</t>
  </si>
  <si>
    <t>MN, viz v.č. 101-4,202</t>
  </si>
  <si>
    <t>1*402</t>
  </si>
  <si>
    <t>722151114R00</t>
  </si>
  <si>
    <t>Potrubí nerezové 1.4401, D 22 x 1,2 mm, lisovaný spoj, pitná voda, montáž a dodávka potrubí včetně tvarovek, spojek, přechodů a těsnění</t>
  </si>
  <si>
    <t>-4825163</t>
  </si>
  <si>
    <t>1*164</t>
  </si>
  <si>
    <t>722151115R00</t>
  </si>
  <si>
    <t>Potrubí nerezové 1.4401, D 28 x 1,2 mm, lisovaný spoj, pitná voda, montáž a dodávka potrubí včetně tvarovek, spojek, přechodů a těsnění</t>
  </si>
  <si>
    <t>-1497954273</t>
  </si>
  <si>
    <t>MN, 101-4,202</t>
  </si>
  <si>
    <t>1*142</t>
  </si>
  <si>
    <t>722151116R00</t>
  </si>
  <si>
    <t>Potrubí nerezové 1.4401, D 35 x 1,5 mm, lisovaný spoj, pitná voda, montáž a dodávka potrubí včetně tvarovek, spojek, přechodů a těsnění</t>
  </si>
  <si>
    <t>-1438909333</t>
  </si>
  <si>
    <t>1*38</t>
  </si>
  <si>
    <t>722151117R00</t>
  </si>
  <si>
    <t>Potrubí nerezové 1.4401, D 42 x 1,5 mm, lisovaný spoj, pitná voda, montáž a dodávka potrubí včetně tvarovek, spojek, přechodů a těsnění</t>
  </si>
  <si>
    <t>1236178004</t>
  </si>
  <si>
    <t>722151119R00</t>
  </si>
  <si>
    <t>Potrubí nerezové 1.4401, D 54 x 1,5 mm, lisovaný spoj, pitná voda, montáž a dodávka potrubí včetně tvarovek, spojek, přechodů a těsnění</t>
  </si>
  <si>
    <t>522988344</t>
  </si>
  <si>
    <t>1*64</t>
  </si>
  <si>
    <t>722151118R00</t>
  </si>
  <si>
    <t>Potrubí nerezové 1.4401, D 76 x 2,0 mm, lisovaný spoj, pitná voda, montáž a dodávka potrubí včetně tvarovek, spojek, přechodů a těsnění</t>
  </si>
  <si>
    <t>1882456908</t>
  </si>
  <si>
    <t>722190401R00</t>
  </si>
  <si>
    <t>Vyvedení a upevnění výpustek DN 15</t>
  </si>
  <si>
    <t>2064520235</t>
  </si>
  <si>
    <t>viz v.č. 101-4,202</t>
  </si>
  <si>
    <t>1*80</t>
  </si>
  <si>
    <t>722190403R00</t>
  </si>
  <si>
    <t>Vyvedení a upevnění výpustek DN 25</t>
  </si>
  <si>
    <t>-673165109</t>
  </si>
  <si>
    <t>1*3</t>
  </si>
  <si>
    <t>722 18-9002VD</t>
  </si>
  <si>
    <t>Izolace potrubí požárního rozvodu z min.vlny tl.25mm, včetně izolace tvarovek a armatur, povrchová úprava Al, lepící páska, dodávka a montáž</t>
  </si>
  <si>
    <t>-1094320370</t>
  </si>
  <si>
    <t>MW, viz v.č. 101-4,202</t>
  </si>
  <si>
    <t>32+4</t>
  </si>
  <si>
    <t>722 18-0049VD</t>
  </si>
  <si>
    <t>Izolace potrubí z min.vlny včetně izolace tvarovek a armatur na d18/20, povrchová úprava Al, lepící páska, dodávka a montáž</t>
  </si>
  <si>
    <t>-223436195</t>
  </si>
  <si>
    <t>722 18-0050VD</t>
  </si>
  <si>
    <t>Izolace potrubí z min.vlny včetně izolace tvarovek a armatur na d22/25, povrchová úprava Al, lepící páska, dodávka a montáž</t>
  </si>
  <si>
    <t>-487518478</t>
  </si>
  <si>
    <t>722 18-0051VD</t>
  </si>
  <si>
    <t>Izolace potrubí z min.vlny včetně izolace tvarovek a armatur na d28/30, povrchová úprava Al, lepící páska, dodávka a montáž</t>
  </si>
  <si>
    <t>1577695809</t>
  </si>
  <si>
    <t>722 18-0052VD</t>
  </si>
  <si>
    <t>Izolace potrubí z min.vlny včetně izolace tvarovek a armatur na d35/35mm, povrchová úprava Al, lepící páska, dodávka a montáž</t>
  </si>
  <si>
    <t>-650557834</t>
  </si>
  <si>
    <t>722 18-0053VD</t>
  </si>
  <si>
    <t>Izolace potrubí z min.vlny včetně izolace tvarovek a armatur na d42/40mm, povrchová úprava Al, lepící páska, dodávka a montáž</t>
  </si>
  <si>
    <t>-56196032</t>
  </si>
  <si>
    <t>722 18-0054VD</t>
  </si>
  <si>
    <t>Izolace potrubí z min.vlny včetně izolace tvarovek a armatur na d54/50mm, povrchová úprava Al, lepící páska, dodávka a montáž</t>
  </si>
  <si>
    <t>2108498881</t>
  </si>
  <si>
    <t>722 18-0055VD</t>
  </si>
  <si>
    <t>Izolace potrubí z min.vlny včetně izolace tvarovek a armatur na d76/50mm, povrchová úprava Al, lepící páska, dodávka a montáž</t>
  </si>
  <si>
    <t>-1163350293</t>
  </si>
  <si>
    <t>722236342R00</t>
  </si>
  <si>
    <t>Ventil uzavízací šikmý,vnitř.z. 2otvory DN 15, dodávka a montáž</t>
  </si>
  <si>
    <t>1528742889</t>
  </si>
  <si>
    <t>Poznámka k položce:_x000D_
vřetenový, mosaz, funkce vypouštění - zátka pro osazení výpustného ventilu</t>
  </si>
  <si>
    <t>D, UV, viz v.č. 101-4,202</t>
  </si>
  <si>
    <t>UV, viz v.č. 101-4,202</t>
  </si>
  <si>
    <t>UVV, viz v.č. 101-4,202</t>
  </si>
  <si>
    <t>722236343R00</t>
  </si>
  <si>
    <t>Ventil uzavízací šikmý,vnitř.z. 2otvory DN 20, dodávka a montáž</t>
  </si>
  <si>
    <t>-1202167070</t>
  </si>
  <si>
    <t>1*12</t>
  </si>
  <si>
    <t>722236344R00</t>
  </si>
  <si>
    <t>Ventil uzavízací šikmý,vnitř.z. 2otvory DN 25, dodávka a montáž</t>
  </si>
  <si>
    <t>2110609918</t>
  </si>
  <si>
    <t>1*8</t>
  </si>
  <si>
    <t>722236345R00</t>
  </si>
  <si>
    <t>Ventil uzavízací šikmý,vnitř.z. 2otvory DN 32, dodávka a montáž</t>
  </si>
  <si>
    <t>-300452789</t>
  </si>
  <si>
    <t>722236346R00</t>
  </si>
  <si>
    <t>Ventil uzavízací šikmý,vnitř.z. 2otvory DN 40, dodávka a montáž</t>
  </si>
  <si>
    <t>272665324</t>
  </si>
  <si>
    <t>1*2</t>
  </si>
  <si>
    <t>722236347R00</t>
  </si>
  <si>
    <t>Ventil uzavízací šikmý,vnitř.z. 2otvory DN 50, dodávka a montáž</t>
  </si>
  <si>
    <t>1854334661</t>
  </si>
  <si>
    <t>722236348R00</t>
  </si>
  <si>
    <t>Ventil uzavízací šikmý,vnitř.z. 2otvory DN 65, dodávka a montáž</t>
  </si>
  <si>
    <t>1158810364</t>
  </si>
  <si>
    <t>722 00-9001VD</t>
  </si>
  <si>
    <t>Ventil regulační/vyvažovací pro systém cirkulace teplé vody G1/2", dodávka a montáž</t>
  </si>
  <si>
    <t>1978159680</t>
  </si>
  <si>
    <t>Poznámka k položce:_x000D_
funkce uzávěru, funkce vypouštění (vypouštěcí ventil)</t>
  </si>
  <si>
    <t>VyvV, viz v.č. 101-4, 202</t>
  </si>
  <si>
    <t>722 00-9002VD</t>
  </si>
  <si>
    <t>Ventil regulační/vyvažovací pro systém cirkulace teplé vody G3/4", dodávka a montáž</t>
  </si>
  <si>
    <t>1674394810</t>
  </si>
  <si>
    <t>VyvVV, viz v.č. 101-4, 202</t>
  </si>
  <si>
    <t>722 00-9015VD</t>
  </si>
  <si>
    <t>Vyregulování soustavy teplé vody a cirkulace odbornou firmou</t>
  </si>
  <si>
    <t>armat</t>
  </si>
  <si>
    <t>1640653572</t>
  </si>
  <si>
    <t>VyvVV, viz v.č. 101-4,202</t>
  </si>
  <si>
    <t>3+2</t>
  </si>
  <si>
    <t>722236341R00</t>
  </si>
  <si>
    <t>Výpustný ventil pro ventil uzavírací, šikmý, dodávka a montáž</t>
  </si>
  <si>
    <t>-510988058</t>
  </si>
  <si>
    <t>4+8+2+2+2</t>
  </si>
  <si>
    <t>722 00-9021VD</t>
  </si>
  <si>
    <t>Oddělovač potrubních systémů typ BA DN15, dodávka a montáž, napojení na kanalizaci - volné hrdlo DN50</t>
  </si>
  <si>
    <t>1074015297</t>
  </si>
  <si>
    <t>BA, viz v.č. 101-4,202</t>
  </si>
  <si>
    <t>722236511R00</t>
  </si>
  <si>
    <t>Filtr vodovodní, velikost oka 0,4 mm, vnitřní závity, DN 15 mm, dodávka a montáž</t>
  </si>
  <si>
    <t>-1103542919</t>
  </si>
  <si>
    <t>F, viz v.č. 101-4,202</t>
  </si>
  <si>
    <t>722236513R00</t>
  </si>
  <si>
    <t>Filtr vodovodní, velikost oka 0,4 mm, vnitřní závity, DN 25 mm, dodávka a montáž</t>
  </si>
  <si>
    <t>1719200986</t>
  </si>
  <si>
    <t>722235313R00</t>
  </si>
  <si>
    <t>Kohout kulový nerez, DN 15 mm, dodávka a montáž</t>
  </si>
  <si>
    <t>-634174000</t>
  </si>
  <si>
    <t>Poznámka k položce:_x000D_
1.4408, pro rozvody demineralizované vody, výměna uzávěru na chodbě</t>
  </si>
  <si>
    <t>KUn, viz v.č. 101-4,202</t>
  </si>
  <si>
    <t>722236623R00</t>
  </si>
  <si>
    <t>Klapka vodovodní, zpětná, pružinová, 2x vnitřní závit, DN 25 mm, dodávka a montáž</t>
  </si>
  <si>
    <t>-1752088361</t>
  </si>
  <si>
    <t>Poznámka k položce:_x000D_
vodorovná i svislá montáž</t>
  </si>
  <si>
    <t>ZK, viz v.č. 101-4,202</t>
  </si>
  <si>
    <t>722 29-5080VD</t>
  </si>
  <si>
    <t>Cirkulační čerpadlo nerez, H=2,3m, Q=0,92m3/h, 230V DN20/5/4", dodávka a montáž</t>
  </si>
  <si>
    <t>-696457440</t>
  </si>
  <si>
    <t>CČ, viz v.č. 101-4,202</t>
  </si>
  <si>
    <t>722280108R00</t>
  </si>
  <si>
    <t>Tlaková zkouška vodovodního potrubí DN 50</t>
  </si>
  <si>
    <t>-1318530212</t>
  </si>
  <si>
    <t>32+4+402+164+142+38+72+64+32</t>
  </si>
  <si>
    <t>722290234R00</t>
  </si>
  <si>
    <t>Proplach a dezinfekce vodovod.potrubí DN 80</t>
  </si>
  <si>
    <t>15382148</t>
  </si>
  <si>
    <t>998722101R00</t>
  </si>
  <si>
    <t>Přesun hmot pro vnitřní vodovod, výšky do 6 m</t>
  </si>
  <si>
    <t>594332483</t>
  </si>
  <si>
    <t>725</t>
  </si>
  <si>
    <t>Zařizovací předměty</t>
  </si>
  <si>
    <t>725 00-1000VD</t>
  </si>
  <si>
    <t>Demontáž stávajících zařizovacích předmětů včetně přesunu hmot a ekologické likvidace odpadu</t>
  </si>
  <si>
    <t>922480213</t>
  </si>
  <si>
    <t>725 21-0013VD</t>
  </si>
  <si>
    <t>Sprchový podlahový žlab celonerezový, DN100, svislý odtok, izol.souprava, sifonová vložka, nerezový děrovaný rošt, dodávka a montáž</t>
  </si>
  <si>
    <t>956082452</t>
  </si>
  <si>
    <t>Poznámka k položce:_x000D_
provedení pro fóliové povrch typu PVC apod. - svěrná příruba pro fóliové krytiny, krytí šroubů, 1250x150mm, rozměry nutno koordinovat na místě, odtok na konci žlabu, atypický výrobek</t>
  </si>
  <si>
    <t>Z100, PVC povrchy, viz v.č. 101-4,201</t>
  </si>
  <si>
    <t>721 00-0003VD</t>
  </si>
  <si>
    <t>Podomítkový kondenzační sifon pro zařízení VZT, pojistka proti vyschnutí, podomítkové těleso, krytka, dodávka a montáž</t>
  </si>
  <si>
    <t>-662854485</t>
  </si>
  <si>
    <t>KLM, viz v.č. 101-4,201-2</t>
  </si>
  <si>
    <t>725860180RT1</t>
  </si>
  <si>
    <t>Sifon pračkový/myčkový, D 40/50 mm, podomítková uzávěrka, krycí deska nerez, dodávka a montáž</t>
  </si>
  <si>
    <t>1113810230</t>
  </si>
  <si>
    <t>M, viz v.č. 101-4,201-2</t>
  </si>
  <si>
    <t>725814122R00</t>
  </si>
  <si>
    <t>Pračkový rohový ventil se zpětnou klapkou, G1/2"xG3/4", dodávka a montáž</t>
  </si>
  <si>
    <t>-1120449378</t>
  </si>
  <si>
    <t>Poznámka k položce:_x000D_
včetně rychlospojky pro napojení hadice</t>
  </si>
  <si>
    <t>Č, viz v.č. 101-4,201-2</t>
  </si>
  <si>
    <t>MPM, viz v.č. 101-4,201-2</t>
  </si>
  <si>
    <t>2*1</t>
  </si>
  <si>
    <t>SD, viz v.č. 101-4,201-2</t>
  </si>
  <si>
    <t>725814104R00</t>
  </si>
  <si>
    <t>Ventil rohový DN 15 mm x DN 10 mm, pro stojánkové baterie, dodávka a montáž</t>
  </si>
  <si>
    <t>988033534</t>
  </si>
  <si>
    <t>Us, viz v.č. 101-4,201-2</t>
  </si>
  <si>
    <t>2*5</t>
  </si>
  <si>
    <t>Ui, viz v.č. 101-4,201-2</t>
  </si>
  <si>
    <t>725825114R00</t>
  </si>
  <si>
    <t>Baterie dřezová nástěnná páková ruční, chrom, keramická kartuše, dodávka a montáž</t>
  </si>
  <si>
    <t>2133578931</t>
  </si>
  <si>
    <t>VYL, viz v.č. 101-4,201-2</t>
  </si>
  <si>
    <t>DZ, viz v.č. 101-4,201-2</t>
  </si>
  <si>
    <t>725860202R00</t>
  </si>
  <si>
    <t>Sifon dřezový D 40, 50 mm, 6/4", plastový, prostorově úsporný, včetně odtokové soupravy, dodávka a montáž</t>
  </si>
  <si>
    <t>-322415359</t>
  </si>
  <si>
    <t>725017321R00</t>
  </si>
  <si>
    <t>Umyvadlo keramické, bílé, 45cm, odtoková souprava, dodávka a montáž</t>
  </si>
  <si>
    <t>-619924103</t>
  </si>
  <si>
    <t>Poznámka k položce:_x000D_
umyvadlo pro nástěnnou baterii dodat bez otvoru</t>
  </si>
  <si>
    <t>Um, viz v.č. 101-4,201-2</t>
  </si>
  <si>
    <t>725017122R00</t>
  </si>
  <si>
    <t>Umyvadlo keramické, bílé, 55cm, odtoková souprava, dodávka a montáž</t>
  </si>
  <si>
    <t>1194958412</t>
  </si>
  <si>
    <t>Poznámka k položce:_x000D_
umyvadlo Us pro stojánkové baterie dodat včetně otvoru pro stojánkovou baterii, umyvadlo pro nástěnnou baterii dodat bez otvoru</t>
  </si>
  <si>
    <t>Us, otvor pro baterii, viz v.č. 101-4,201-2</t>
  </si>
  <si>
    <t>U, bez otvoru, viz v.č. 101-4,201-2</t>
  </si>
  <si>
    <t>1*7</t>
  </si>
  <si>
    <t>725017153R00</t>
  </si>
  <si>
    <t>Umyvadlo keramické invalidní 640 x 550 mm, bílé, otvor pro stojánkovou baterii, odtoková souprava dodávka a montáž</t>
  </si>
  <si>
    <t>1361703944</t>
  </si>
  <si>
    <t>725823121RT2</t>
  </si>
  <si>
    <t>Baterie umyvadlová stojánková, ruční, chrom, keramická kartuše, dodávka a montáž</t>
  </si>
  <si>
    <t>879304871</t>
  </si>
  <si>
    <t>725825111RT1</t>
  </si>
  <si>
    <t>Baterie umyvadlová nástěnná ruční páková, chrom, keramická kartuše, dodávka a montáž</t>
  </si>
  <si>
    <t>1914812650</t>
  </si>
  <si>
    <t>Um, zkrácené výtokové ramínko, viz v.č. 101-4,201-2</t>
  </si>
  <si>
    <t>U, viz v.č. 101-4,201-2</t>
  </si>
  <si>
    <t>UZ, viz v.č. 101-4,201-2</t>
  </si>
  <si>
    <t>725 00-0995VD</t>
  </si>
  <si>
    <t>Prodloužená ovládací páka vodovodní baterie stojánková, chrom, dodávka a montáž</t>
  </si>
  <si>
    <t>1971807164</t>
  </si>
  <si>
    <t>725860212R00</t>
  </si>
  <si>
    <t>Sifon umyvadlový pod omítku, dodávka a montáž</t>
  </si>
  <si>
    <t>1081398410</t>
  </si>
  <si>
    <t>725860215R00</t>
  </si>
  <si>
    <t>Sifon umyvadlový nábytkový, prostorově úsporný, D 32, 40 mm, plastový, dodávka a montáž</t>
  </si>
  <si>
    <t>-1459544448</t>
  </si>
  <si>
    <t>725860251R00</t>
  </si>
  <si>
    <t>Sifon umyvadlový chromovaný, včetně odtokové soupravy, dodávka a montáž</t>
  </si>
  <si>
    <t>1504773654</t>
  </si>
  <si>
    <t>725 11-9001VD</t>
  </si>
  <si>
    <t>Nádržka vysoko položená, bílý plast, rohový ventil G1/2", splachovací trubka vedená ve stěně, připojovací hadička, dodávka a montáž</t>
  </si>
  <si>
    <t>1912819604</t>
  </si>
  <si>
    <t>NAD, viz v.č. 101-4,201-2</t>
  </si>
  <si>
    <t>725019101R00</t>
  </si>
  <si>
    <t>Výlevka stojící keramická bílá s plastovou mřížkou, dodávka a montáž</t>
  </si>
  <si>
    <t>-100594925</t>
  </si>
  <si>
    <t>725014131RT1</t>
  </si>
  <si>
    <t>Klozet závěsný keramický bílý, sedátko bílé duraplast s poklopem, dodávka a montáž</t>
  </si>
  <si>
    <t>-1582779486</t>
  </si>
  <si>
    <t>Poznámka k položce:_x000D_
bez tradičního splachovacího kruhu, bezokrajové (rimless), vírové splachování</t>
  </si>
  <si>
    <t>WC, viz v.č. 101-4,201-2</t>
  </si>
  <si>
    <t>725014141RV1</t>
  </si>
  <si>
    <t>Klozet závěsný keramický bílý, pro tělesně postižené, sedátko duraplast, oddálené pleumatické splachování, dodávka a montáž</t>
  </si>
  <si>
    <t>-1346354773</t>
  </si>
  <si>
    <t>Poznámka k položce:_x000D_
bez tradičního splachovacího kruhu, bezokrajové (rimless), vírové splachování, hl. 700mm, přídavné montážní moduly pro montážní prvek pro závěsné wc, pro kotvení madel, oddálené pneumatické splachování</t>
  </si>
  <si>
    <t>WCi, viz v.č. 101-4,201-2</t>
  </si>
  <si>
    <t>725 11-0300VD</t>
  </si>
  <si>
    <t>Montážní prvek pro závěsné WC samonosný, včetně nádržky, montážní sady a příslušenství, dodávka a montáž</t>
  </si>
  <si>
    <t>1800483045</t>
  </si>
  <si>
    <t>Poznámka k položce:_x000D_
ovládací deska zepředu bílá, samonosný montážní rám pro zděné konstrukce nebo pro suchou výstavbu</t>
  </si>
  <si>
    <t>725845111RV1</t>
  </si>
  <si>
    <t>Baterie sprchová nástěnná páková ruční, keramická kartuše, držák ruční sprchy - sprchová tyč, ruční sprcha, sprchová hadice, dodávka a montáž</t>
  </si>
  <si>
    <t>255722088</t>
  </si>
  <si>
    <t>Poznámka k položce:_x000D_
etážky s protihlukovou izolací, rozteč 150mm, tyč 900mm, délka hadice 2m</t>
  </si>
  <si>
    <t>S, viz v.č. 101-4,201-2</t>
  </si>
  <si>
    <t>725845111RV2</t>
  </si>
  <si>
    <t>1304876740</t>
  </si>
  <si>
    <t>Poznámka k položce:_x000D_
etážky s protihlukovou izolací, rozteč 150mm, tyč 900mm, délka hadice 3m, sprchová baterie do místnosti očisty pacienta</t>
  </si>
  <si>
    <t>Sh, viz v.č. 101-4,201-2</t>
  </si>
  <si>
    <t>72501-0306VD</t>
  </si>
  <si>
    <t>Sprchová vanička, litý mramor, dodávka a montáž včetně zednických výpomocí</t>
  </si>
  <si>
    <t>65180453</t>
  </si>
  <si>
    <t>Poznámka k položce:_x000D_
včetně zděné podezdívky s keramickým obkladem nebo montáž na podlahu, nebo montáž do podlahy bezbariérová, montážní sada, včetně příslušenství, sprchový sifon DN50 s vodorovným odtokem, průměr 90mm, plně čistititelný shora, sprchová zástěna, posunvná, bezpečnostní sklo, ložisková, rozměry nutno koordinovat na místě a se stavební částí, včetně zpravovatele části interiér</t>
  </si>
  <si>
    <t>S1, 1300x900 obdelníková, viz v.č. 101-4,201-2</t>
  </si>
  <si>
    <t>S2, 900x900 čtvrtkruhová, viz v.č. 101-4,201-2</t>
  </si>
  <si>
    <t>725 00-1900VD</t>
  </si>
  <si>
    <t>Zahradní ventil, kulový, celonerezový, 1.4408, DN15/DN20, dodávka a montáž</t>
  </si>
  <si>
    <t>362015782</t>
  </si>
  <si>
    <t>NZAHV, viz v.č. 101-4</t>
  </si>
  <si>
    <t>998725101R00</t>
  </si>
  <si>
    <t>Přesun hmot pro zařizovací předměty, výšky do 6 m</t>
  </si>
  <si>
    <t>-1473047758</t>
  </si>
  <si>
    <t>Konstrukce doplňkové stavební (zámečnické)</t>
  </si>
  <si>
    <t>767995101RV1</t>
  </si>
  <si>
    <t>Systémové uložení potrubí a zařízení, včetně přesunu hmot, dodávky a montáže</t>
  </si>
  <si>
    <t>-475450420</t>
  </si>
  <si>
    <t>Poznámka k položce:_x000D_
nosné žlábky pro potrubí, objímky s pryžovou manžetou, objímky plastové, ocelové závěsy, konzoly, pomocný a kotevní materieál včetně příslušenství, ochrané konstrukce proti poškození potrubí, včetně výstražného nátěru</t>
  </si>
  <si>
    <t>0,5kg/m potrubí Kanalizace, viz v.č. 101-4,201</t>
  </si>
  <si>
    <t>0,5*(56+40+32+136+72)</t>
  </si>
  <si>
    <t>0,5kg/m potrubí Vodovodu, viz v.č. 101-4,202</t>
  </si>
  <si>
    <t>0,5*(32+4+402+164+142+38+72+64+32)</t>
  </si>
  <si>
    <t>Lešení a stavební výtahy</t>
  </si>
  <si>
    <t>946941102R00</t>
  </si>
  <si>
    <t>Montáž pojízdných Alu věží, 2,5 x 1,45 m</t>
  </si>
  <si>
    <t>sada</t>
  </si>
  <si>
    <t>-525648284</t>
  </si>
  <si>
    <t>jedna sada na podlaží, viz v.č. 001</t>
  </si>
  <si>
    <t>946941192R00</t>
  </si>
  <si>
    <t>Nájemné pojízdných Alu věží, 2,5 x 1,45 m</t>
  </si>
  <si>
    <t>den</t>
  </si>
  <si>
    <t>-1801552293</t>
  </si>
  <si>
    <t>40 dní, viz v.č. 001</t>
  </si>
  <si>
    <t>2*20</t>
  </si>
  <si>
    <t>946941802R00</t>
  </si>
  <si>
    <t>Demontáž pojízdných Alu věží, 2,5 x 1,45 m</t>
  </si>
  <si>
    <t>-727017019</t>
  </si>
  <si>
    <t>974031154RV1</t>
  </si>
  <si>
    <t>Vysekání drážek pro vodovodní a kanalizační potrubí ve zdivu z cihel nebo kamene, rozměr 5x5 až 15x15cm, včetně zapravení</t>
  </si>
  <si>
    <t>1465947250</t>
  </si>
  <si>
    <t>Poznámka k položce:_x000D_
včetně přesunu hmot, včetně poplatku za skládku suti, vodorovné přemístění suti včetně příplatků, celková vzdálenost 20km</t>
  </si>
  <si>
    <t>15% potrubí Kanalizace, viz v.č. 101-4,201</t>
  </si>
  <si>
    <t>0,15*(56+40+32+136+72)</t>
  </si>
  <si>
    <t>15% potrubí Vodovodu, viz v.č. 101-4,202</t>
  </si>
  <si>
    <t>0,15*(32+4+402+164+142+38+72+64+32)</t>
  </si>
  <si>
    <t>970051200RV1</t>
  </si>
  <si>
    <t>Vrtání jádrové do ŽB nebo zdiva nebo kamene do D 200 mm</t>
  </si>
  <si>
    <t>-819084412</t>
  </si>
  <si>
    <t>Poznámka k položce:_x000D_
včetně přesunu hmot, včetně poplatku za skládku suti, vodorovné přemístění suti, včetně příplatků za tloušťku armatury nad 15 mm při jádrovém vrtání v ŽB do 200 mm, celková vzdálenost na skládku 20km</t>
  </si>
  <si>
    <t>viz v.č. 001,101-4,201-2</t>
  </si>
  <si>
    <t>0,200*(55)+0,200*(20)</t>
  </si>
  <si>
    <t>D.1.01.4b - Vytápění a chlazení</t>
  </si>
  <si>
    <t>D.1.01.4b_1 - Vytápění</t>
  </si>
  <si>
    <t>713 - Izolace tepelné</t>
  </si>
  <si>
    <t>732 - Strojovny</t>
  </si>
  <si>
    <t>733 - Rozvod potrubí</t>
  </si>
  <si>
    <t>734 - Armatury</t>
  </si>
  <si>
    <t>735 - Otopná tělesa</t>
  </si>
  <si>
    <t>767 - Konstrukce zámečnické</t>
  </si>
  <si>
    <t>783 - Nátěry</t>
  </si>
  <si>
    <t>HZS - Hodinové zúčtovací sazby</t>
  </si>
  <si>
    <t>RTS 25/ II</t>
  </si>
  <si>
    <t>713552111R00</t>
  </si>
  <si>
    <t>Protipožární trubní ucpávka, ve stěně, požární odolnost EI 120, průměr do D 25 mm</t>
  </si>
  <si>
    <t>Poznámka k položce:_x000D_
Otvor se utěsní minerální vlnou. Prostup i potrubí před a za prostupem je natřeno protipožární stěrkou. Cena obsahuje dodávku minerální vlny a pořární stěrky._x000D_
Včetně pomocného lešení o výšce podlahy do 1900 mm a pro zatížení do 1,5 kPa.</t>
  </si>
  <si>
    <t>713552121R00</t>
  </si>
  <si>
    <t>Protipožární trubní ucpávka, ve stěně, požární odolnost EI 120, průměr do D 108 mm</t>
  </si>
  <si>
    <t>Poznámka k položce:_x000D_
Otvor se utěsní minerální vlnou. Prostup i potrubí před a za prostupem je natřeno protipožární stěrkou. Cena obsahuje dodávku minerální vlny a požární stěrky._x000D_
Včetně pomocného lešení o výšce podlahy do 1900 mm a pro zatížení do 1,5 kPa.</t>
  </si>
  <si>
    <t>713552151R00</t>
  </si>
  <si>
    <t>Protipožární trubní ucpávka, ve stropě, požární odolnost EI 120, průměr do D 108 mm</t>
  </si>
  <si>
    <t>Poznámka k položce:_x000D_
Otvor se utěsní minerální vlnou. Prostup i potrubí před a za prostupem je natřeno protipožární stěrkou. Cena obsahuje dodávku požární minerální vlny a požární stěrky._x000D_
Včetně pomocného lešení o výšce podlahy do 1900 mm a pro zatížení do 1,5 kPa.</t>
  </si>
  <si>
    <t>722182004R00</t>
  </si>
  <si>
    <t>Montáž izolačních skruží na potrubí přímé DN 40</t>
  </si>
  <si>
    <t>Poznámka k položce:_x000D_
Odkaz na mn. položky pořadí 9 : 20,00000 : _x000D_
Odkaz na mn. položky pořadí 10 : 15,00000 : _x000D_
Odkaz na mn. položky pořadí 11 : 60,00000 : _x000D_
95</t>
  </si>
  <si>
    <t>631547011R</t>
  </si>
  <si>
    <t>Pouzdro izolační di 15 mm, tl. 20 mm</t>
  </si>
  <si>
    <t>Poznámka k položce:_x000D_
Odkaz na mn. položky pořadí 22 : 120,00000 : _x000D_
Neizolované rozvody v 1.NP : -30 : _x000D_
90</t>
  </si>
  <si>
    <t>631547114R</t>
  </si>
  <si>
    <t>Pouzdro izolační di 28 mm, tl. 30 mm</t>
  </si>
  <si>
    <t>Poznámka k položce:_x000D_
Odkaz na mn. položky pořadí 25 : 30,00000 : _x000D_
Neizolované rozvody v 1.NP : -10 : _x000D_
20</t>
  </si>
  <si>
    <t>631547115R</t>
  </si>
  <si>
    <t>Pouzdro izolační di 35 mm, tl. 30 mm</t>
  </si>
  <si>
    <t>Poznámka k položce:_x000D_
Odkaz na mn. položky pořadí 26 : 60,00000 : _x000D_
Neizolované rozvody v 1.NP : -45 : _x000D_
15</t>
  </si>
  <si>
    <t>631547319R</t>
  </si>
  <si>
    <t>Pouzdro izolační di 60 mm, tl. 50 mm</t>
  </si>
  <si>
    <t>Poznámka k položce:_x000D_
Odkaz na mn. položky pořadí 19 : 60,00000 : _x000D_
60</t>
  </si>
  <si>
    <t>998713101R00</t>
  </si>
  <si>
    <t>Přesun hmot pro izolace tepelné, v objektech výšky do 6 m</t>
  </si>
  <si>
    <t>732</t>
  </si>
  <si>
    <t>Strojovny</t>
  </si>
  <si>
    <t>732429111R00</t>
  </si>
  <si>
    <t>Montáž čerpadel oběhových spirálních, DN 25</t>
  </si>
  <si>
    <t>Poznámka k položce:_x000D_
Odkaz na mn. položky pořadí 15 : 4,00000 : _x000D_
4</t>
  </si>
  <si>
    <t>732420812R00</t>
  </si>
  <si>
    <t>Demontáž čerpadel oběhových spirálních DN 40</t>
  </si>
  <si>
    <t>04.V.93074216</t>
  </si>
  <si>
    <t>Oběhové čerpadlo elektronicky regulovatelné, pracovní bod: Q=0,95m3/h, H=2m, DN25, PN10, délka 180mm , 230V</t>
  </si>
  <si>
    <t>ks</t>
  </si>
  <si>
    <t>Indiv</t>
  </si>
  <si>
    <t>998732102R00</t>
  </si>
  <si>
    <t>Přesun hmot pro strojovny, výšky do 12 m</t>
  </si>
  <si>
    <t>733</t>
  </si>
  <si>
    <t>Rozvod potrubí</t>
  </si>
  <si>
    <t>733110806R00</t>
  </si>
  <si>
    <t>Demontáž potrubí ocelového závitového do DN 15-32</t>
  </si>
  <si>
    <t>733110808R00</t>
  </si>
  <si>
    <t>Demontáž potrubí ocelového závitového do DN 32-50</t>
  </si>
  <si>
    <t>733121118R00</t>
  </si>
  <si>
    <t>Potrubí hladké bezešvé nízkotlaké D 57 x 2,9 mm</t>
  </si>
  <si>
    <t>Poznámka k položce:_x000D_
Potrubí včetně tvarovek a zednických výpomocí.</t>
  </si>
  <si>
    <t>733141102R00</t>
  </si>
  <si>
    <t>Odvzdušňovací nádobky z trub.ocelových do DN 50</t>
  </si>
  <si>
    <t>733140811R00</t>
  </si>
  <si>
    <t>Odřezání odvzdušňovací nádoby</t>
  </si>
  <si>
    <t>733163512R00</t>
  </si>
  <si>
    <t>Potrubí pro vytápění a chlazení, měděné, lisované spoje, d 15 x 1,0 mm</t>
  </si>
  <si>
    <t>733163513R00</t>
  </si>
  <si>
    <t>Potrubí pro vytápění a chlazení, měděné, lisované spoje, d 18 x 1,0 mm</t>
  </si>
  <si>
    <t>733163514R00</t>
  </si>
  <si>
    <t>Potrubí pro vytápění a chlazení, měděné, lisované spoje, d 22 x 1,0 mm</t>
  </si>
  <si>
    <t>733163515R00</t>
  </si>
  <si>
    <t>Potrubí pro vytápění a chlazení, měděné, lisované spoje, d 28 x 1,5 mm</t>
  </si>
  <si>
    <t>733163516R00</t>
  </si>
  <si>
    <t>Potrubí pro vytápění a chlazení, měděné, lisované spoje, d 35 x 1,5 mm</t>
  </si>
  <si>
    <t>733163517R00</t>
  </si>
  <si>
    <t>Potrubí pro vytápění a chlazení, měděné, lisované spoje, d 42 x 1,5 mm</t>
  </si>
  <si>
    <t>733190106R00</t>
  </si>
  <si>
    <t>Tlaková zkouška potrubí  DN 32</t>
  </si>
  <si>
    <t>Poznámka k položce:_x000D_
Včetně dodávky vody, uzavření a zabezpečení konců potrubí._x000D_
Odkaz na mn. položky pořadí 22 : 120,00000 : _x000D_
Odkaz na mn. položky pořadí 23 : 10,00000 : _x000D_
Odkaz na mn. položky pořadí 24 : 20,00000 : _x000D_
Odkaz na mn. položky pořadí 25 : 30,00000 : _x000D_
Odkaz na mn. položky pořadí 26 : 60,00000 : _x000D_
240</t>
  </si>
  <si>
    <t>733190108R00</t>
  </si>
  <si>
    <t>Tlaková zkouška potrubí  DN 50</t>
  </si>
  <si>
    <t>Poznámka k položce:_x000D_
Včetně dodávky vody, uzavření a zabezpečení konců potrubí._x000D_
Odkaz na mn. položky pořadí 19 : 60,00000 : _x000D_
Odkaz na mn. položky pořadí 27 : 5,00000 : _x000D_
65</t>
  </si>
  <si>
    <t>01.NAP VODY</t>
  </si>
  <si>
    <t>Naplnění systému vodou</t>
  </si>
  <si>
    <t>l</t>
  </si>
  <si>
    <t>Poznámka k položce:_x000D_
Upravená voda podle ČSN 07 7401 a ČSN 38 3350.</t>
  </si>
  <si>
    <t>01.VYP VODY</t>
  </si>
  <si>
    <t>Vypuštění vody ze systému</t>
  </si>
  <si>
    <t>01.UPEV 25/27</t>
  </si>
  <si>
    <t>Upevňovací materiál potrubí (konzoly, závěsy, objímky)</t>
  </si>
  <si>
    <t>998733101R00</t>
  </si>
  <si>
    <t>Přesun hmot pro rozvody potrubí, v objektech výšky do 6 m</t>
  </si>
  <si>
    <t>734</t>
  </si>
  <si>
    <t>Armatury</t>
  </si>
  <si>
    <t>734100811R00</t>
  </si>
  <si>
    <t>Demontáž armatur se dvěma přírubami do DN 50</t>
  </si>
  <si>
    <t>734100821R00</t>
  </si>
  <si>
    <t>Demontáž armatur se třemi přírubami do DN 50</t>
  </si>
  <si>
    <t>734200821R00</t>
  </si>
  <si>
    <t>Demontáž armatur se 2závity do G 1/2</t>
  </si>
  <si>
    <t>734209103R00</t>
  </si>
  <si>
    <t>Montáž armatur závitových,s 1závitem, G 1/2</t>
  </si>
  <si>
    <t>Poznámka k položce:_x000D_
Odkaz na mn. položky pořadí 51 : 8,00000 : _x000D_
Odkaz na mn. položky pořadí 57 : 11,00000 : _x000D_
19</t>
  </si>
  <si>
    <t>734209113R00</t>
  </si>
  <si>
    <t>Montáž armatur závitových,se 2závity, G 1/2</t>
  </si>
  <si>
    <t>Poznámka k položce:_x000D_
Odkaz na mn. položky pořadí 52 : 8,00000 : _x000D_
8</t>
  </si>
  <si>
    <t>734209114R00</t>
  </si>
  <si>
    <t>Montáž armatur závitových,se 2závity, G 3/4</t>
  </si>
  <si>
    <t>Poznámka k položce:_x000D_
Odkaz na mn. položky pořadí 50 : 4,00000 : _x000D_
tlakově nezávislé ventily u ohřívačů VZT jednotek : 4 : _x000D_
8</t>
  </si>
  <si>
    <t>734209115R00</t>
  </si>
  <si>
    <t>Montáž armatur závitových,se 2závity, G 1</t>
  </si>
  <si>
    <t>Poznámka k položce:_x000D_
Odkaz na mn. položky pořadí 53 : 8,00000 : _x000D_
Odkaz na mn. položky pořadí 58 : 4,00000 : _x000D_
Odkaz na mn. položky pořadí 59 : 4,00000 : _x000D_
16</t>
  </si>
  <si>
    <t>734209116R00</t>
  </si>
  <si>
    <t>Montáž armatur závitových,se 2závity, G 5/4</t>
  </si>
  <si>
    <t>Poznámka k položce:_x000D_
Odkaz na mn. položky pořadí 54 : 2,00000 : _x000D_
Odkaz na mn. položky pořadí 49 : 1,00000 : _x000D_
3</t>
  </si>
  <si>
    <t>734209117R00</t>
  </si>
  <si>
    <t>Montáž armatur závitových,se 2závity, G 6/4</t>
  </si>
  <si>
    <t>Poznámka k položce:_x000D_
Odkaz na mn. položky pořadí 55 : 1,00000 : _x000D_
1</t>
  </si>
  <si>
    <t>734209118R00</t>
  </si>
  <si>
    <t>Montáž armatur závitových,se 2závity, G 2</t>
  </si>
  <si>
    <t>Poznámka k položce:_x000D_
Odkaz na mn. položky pořadí 56 : 4,00000 : _x000D_
Odkaz na mn. položky pořadí 60 : 1,00000 : _x000D_
5</t>
  </si>
  <si>
    <t>734411147R00</t>
  </si>
  <si>
    <t>Teploměr dvoukovový DTU,pevný stonek 100 mm</t>
  </si>
  <si>
    <t>734494121R00</t>
  </si>
  <si>
    <t>Návarky M 20x1,5  délka do 220 mm, pro teploměry, tlakoměry a čidla MaR</t>
  </si>
  <si>
    <t>Poznámka k položce:_x000D_
Odkaz na mn. položky pořadí 47 : 8,00000 : _x000D_
Odkaz na mn. položky pořadí 44 : 8,00000 : _x000D_
čidla MaR : 5 : _x000D_
21</t>
  </si>
  <si>
    <t>01.MONT 4Z</t>
  </si>
  <si>
    <t>Montáž armatur závitových,se 4závity, G 1/2" - H šroubení, ventily pro středové připojení</t>
  </si>
  <si>
    <t>Poznámka k položce:_x000D_
Odkaz na mn. položky pořadí 62 : 19,00000 : _x000D_
Odkaz na mn. položky pořadí 61 : 3,00000 : _x000D_
22</t>
  </si>
  <si>
    <t>01.TLAK 0,6</t>
  </si>
  <si>
    <t>Tlakoměr deformační 0-0,6 MPa č. 03322, D 100</t>
  </si>
  <si>
    <t>01.V.3004408</t>
  </si>
  <si>
    <t>Mosazná jímka průměr 6,0 mm, délka 85 mm, pro měřiče tepla DN25-50</t>
  </si>
  <si>
    <t>Poznámka k položce:_x000D_
Odkaz na mn. položky pořadí 49 : 1,00000 : _x000D_
1</t>
  </si>
  <si>
    <t>01.V.3022071</t>
  </si>
  <si>
    <t>M-Bus modul pro měřiče tepla</t>
  </si>
  <si>
    <t>01.V.3113785</t>
  </si>
  <si>
    <t>Ultrazvukový měřič tepla, DN32, Qp=6,0m3/h, l=260mm, pro topení</t>
  </si>
  <si>
    <t>02.V.52851-025</t>
  </si>
  <si>
    <t>Regulační ventil DN20, kvs=5,39, bez vypouštění</t>
  </si>
  <si>
    <t>42260624R</t>
  </si>
  <si>
    <t>Ventil odvzdušňovací automatický R99  1/2"</t>
  </si>
  <si>
    <t>55113524.AR</t>
  </si>
  <si>
    <t>Kohout kulový R250D, PN 42 1/2" páčka</t>
  </si>
  <si>
    <t>55113526.AR</t>
  </si>
  <si>
    <t>Kohout kulový R250D, PN 35 1" páčka</t>
  </si>
  <si>
    <t>55113527.AR</t>
  </si>
  <si>
    <t>Kohout kulový R250D, PN 35 1 1/4" páčka</t>
  </si>
  <si>
    <t>55113528.AR</t>
  </si>
  <si>
    <t>Kohout kulový R250D, PN 35 1 1/2" páčka</t>
  </si>
  <si>
    <t>55113529.AR</t>
  </si>
  <si>
    <t>Kohout kulový R250D, PN 35 2" páčka</t>
  </si>
  <si>
    <t>5511356971R</t>
  </si>
  <si>
    <t>Kohout kulový vypouštěcí R608 1/2"</t>
  </si>
  <si>
    <t>551135723R</t>
  </si>
  <si>
    <t xml:space="preserve">Ventil zpětný R60 1" </t>
  </si>
  <si>
    <t>5511361551R</t>
  </si>
  <si>
    <t xml:space="preserve">Filtr s vnitřními závity 1" PN 30 </t>
  </si>
  <si>
    <t>55113615541R</t>
  </si>
  <si>
    <t xml:space="preserve">Filtr s vnitřními závity 2" PN 30 </t>
  </si>
  <si>
    <t>55121100051R</t>
  </si>
  <si>
    <t>Ventil 2-trubková soustava rohový Rp 1/2" vnitřní závit</t>
  </si>
  <si>
    <t>Poznámka k položce:_x000D_
Odkaz na mn. položky pořadí 75 : 2,00000 : _x000D_
Odkaz na mn. položky pořadí 76 : 1,00000 : _x000D_
3</t>
  </si>
  <si>
    <t>551272710R</t>
  </si>
  <si>
    <t>Šrouben pro 2trubk. soustavy Rp přímé</t>
  </si>
  <si>
    <t>Poznámka k položce:_x000D_
Odkaz na mn. položky pořadí 73 : 17,00000 : _x000D_
Odkaz na mn. položky pořadí 74 : 2,00000 : _x000D_
19</t>
  </si>
  <si>
    <t>5513730630R</t>
  </si>
  <si>
    <t>Hlavice termostatická DX standard</t>
  </si>
  <si>
    <t>Poznámka k položce:_x000D_
Odkaz na mn. položky pořadí 61 : 3,00000 : _x000D_
3</t>
  </si>
  <si>
    <t>998734101R00</t>
  </si>
  <si>
    <t>Přesun hmot pro armatury, v objektech výšky do 6 m</t>
  </si>
  <si>
    <t>735</t>
  </si>
  <si>
    <t>Otopná tělesa</t>
  </si>
  <si>
    <t>735000912R00</t>
  </si>
  <si>
    <t>Vyregulování ventilů s termost.ovládáním</t>
  </si>
  <si>
    <t>Poznámka k položce:_x000D_
Odkaz na mn. položky pořadí 73 : 17,00000 : _x000D_
Odkaz na mn. položky pořadí 74 : 2,00000 : _x000D_
Odkaz na mn. položky pořadí 75 : 2,00000 : _x000D_
Odkaz na mn. položky pořadí 76 : 1,00000 : _x000D_
22</t>
  </si>
  <si>
    <t>735156920R00</t>
  </si>
  <si>
    <t>Tlakové zkoušky otopných těles 20-22</t>
  </si>
  <si>
    <t>Poznámka k položce:_x000D_
Odkaz na mn. položky pořadí 73 : 17,00000 : _x000D_
17</t>
  </si>
  <si>
    <t>735156930R00</t>
  </si>
  <si>
    <t>Tlakové zkoušky otopných těles 33</t>
  </si>
  <si>
    <t>Poznámka k položce:_x000D_
Odkaz na mn. položky pořadí 74 : 2,00000 : _x000D_
2</t>
  </si>
  <si>
    <t>735159230R00</t>
  </si>
  <si>
    <t>Montáž panelových těles 2řadých do délky 1980 mm</t>
  </si>
  <si>
    <t>735159330R00</t>
  </si>
  <si>
    <t>Montáž panelových těles třířadých do délky 1980 mm</t>
  </si>
  <si>
    <t>735179110R00</t>
  </si>
  <si>
    <t>Montáž otopných těles koupelnových (žebříků)</t>
  </si>
  <si>
    <t>735221824R00</t>
  </si>
  <si>
    <t>Demontáž registr.z hl.trubek DN 65 do 3 m,4pramen.</t>
  </si>
  <si>
    <t>01.DEM LIT OT</t>
  </si>
  <si>
    <t>Demontáž těles otopných litinových článkových</t>
  </si>
  <si>
    <t>23.V.HYG.20-412</t>
  </si>
  <si>
    <t>Hygienické topné těleso s hladkou čelní deskou, typ 20 VK v. 400 dl. 1200</t>
  </si>
  <si>
    <t>23.V.HYG.30-412</t>
  </si>
  <si>
    <t>Hygienické topné těleso s hladkou čelní deskou, typ 30 VK v. 400 dl. 1200</t>
  </si>
  <si>
    <t>484518221R</t>
  </si>
  <si>
    <t>Těleso otopné trubkové výška 700 mm, délka 450 mm</t>
  </si>
  <si>
    <t>484518231R</t>
  </si>
  <si>
    <t>Těleso otopné trubkové výška 1500 mm, délka 600 mm</t>
  </si>
  <si>
    <t>998735101R00</t>
  </si>
  <si>
    <t>Přesun hmot pro otopná tělesa, v objektech výšky do 6 m</t>
  </si>
  <si>
    <t>767995102R00</t>
  </si>
  <si>
    <t>Výroba a montáž kov. atypických konstr. do 10 kg</t>
  </si>
  <si>
    <t>998767102R00</t>
  </si>
  <si>
    <t>Přesun hmot pro zámečnické konstr., výšky do 12 m</t>
  </si>
  <si>
    <t>783</t>
  </si>
  <si>
    <t>Nátěry</t>
  </si>
  <si>
    <t>783122110R00</t>
  </si>
  <si>
    <t>Nátěr syntetický OK "A" dvojnásobný</t>
  </si>
  <si>
    <t>HZS</t>
  </si>
  <si>
    <t>Hodinové zúčtovací sazby</t>
  </si>
  <si>
    <t>904      R02</t>
  </si>
  <si>
    <t>Hzs-zkousky v ramci montaz.praci, Topná zkouška</t>
  </si>
  <si>
    <t>h</t>
  </si>
  <si>
    <t>262144</t>
  </si>
  <si>
    <t>164</t>
  </si>
  <si>
    <t>01.PROPLACH</t>
  </si>
  <si>
    <t>Proplach systému</t>
  </si>
  <si>
    <t>166</t>
  </si>
  <si>
    <t>01.SEŘÍZ</t>
  </si>
  <si>
    <t>Seřízení a uvedení do provozu (komplet), atesty, certifikáty</t>
  </si>
  <si>
    <t>168</t>
  </si>
  <si>
    <t>01.VYREG</t>
  </si>
  <si>
    <t>Vyregulování otopné soustavy (vyvažovacích armatur) - autorizovanou firmou, vypracování protokolu o zaregulování</t>
  </si>
  <si>
    <t>170</t>
  </si>
  <si>
    <t>Poznámka k položce:_x000D_
Odkaz na mn. položky pořadí 50 : 4,00000 : _x000D_
Tlakově nezávislé ventily na VZT jednotkách : 4 : _x000D_
8</t>
  </si>
  <si>
    <t>D.1.01.4b_2 - Chlazení</t>
  </si>
  <si>
    <t>Protipož.trubní ucpávka EI 120, do D 108 mm, strop</t>
  </si>
  <si>
    <t>722182026R00</t>
  </si>
  <si>
    <t>Montáž tepelné izolace skruží na potrubí přímé, DN 80 mm, lepidlo</t>
  </si>
  <si>
    <t>Poznámka k položce:_x000D_
Odkaz na mn. položky pořadí 10 : 15,00000 : _x000D_
15</t>
  </si>
  <si>
    <t>722182028R00</t>
  </si>
  <si>
    <t>Montáž tepelné izolace skruží na potrubí přímé, DN 110 mm, lepidlo</t>
  </si>
  <si>
    <t>Poznámka k položce:_x000D_
Odkaz na mn. položky pořadí 11 : 60,00000 : _x000D_
60</t>
  </si>
  <si>
    <t>01.IZ ARM</t>
  </si>
  <si>
    <t>Příplatek za montáž izolací na armatury do DN100</t>
  </si>
  <si>
    <t>Poznámka k položce:_x000D_
Odkaz na mn. položky pořadí 40 : 4,00000 : _x000D_
Odkaz na mn. položky pořadí 41 : 4,00000 : _x000D_
Odkaz na mn. položky pořadí 37 : 1,00000 : _x000D_
9</t>
  </si>
  <si>
    <t>24.AF-10MM/EA</t>
  </si>
  <si>
    <t>Izolační desky ze syntetického kaučuku samolep , tl.10mm, pro izolaci armatur</t>
  </si>
  <si>
    <t>24.AF-4-089</t>
  </si>
  <si>
    <t>Izolační trubice ze syntetického kaučuku, vnitřní pr.89mm, tl.22,5mm, délka trubice 2m</t>
  </si>
  <si>
    <t>Poznámka k položce:_x000D_
Odkaz na mn. položky pořadí 17 : 15,00000 : _x000D_
15</t>
  </si>
  <si>
    <t>24.AF-4-108</t>
  </si>
  <si>
    <t>Izolační trubice ze syntetického kaučuku, vnitřní pr.108mm, tl.23,0mm, délka trubice 2m</t>
  </si>
  <si>
    <t>Poznámka k položce:_x000D_
Odkaz na mn. položky pořadí 18 : 60,00000 : _x000D_
60</t>
  </si>
  <si>
    <t>24.FX-4(3)-089</t>
  </si>
  <si>
    <t>Závěsný systém potrubí - nosník trubek, vnitř. pr. 89mm, vnějš. pr. 136mm</t>
  </si>
  <si>
    <t>24.FX-4(3)-114</t>
  </si>
  <si>
    <t>Závěsný systém potrubí - nosník trubek, vnitř. pr. 114mm, vnějš. pr. 162mm</t>
  </si>
  <si>
    <t>24.LEP 520-1.0L</t>
  </si>
  <si>
    <t>Lepidlo pro kaučukové izolace, balení po 1,0 litru</t>
  </si>
  <si>
    <t>733110810R00</t>
  </si>
  <si>
    <t>Demontáž potrubí ocelového závitového do DN 50-80</t>
  </si>
  <si>
    <t>733121125R00</t>
  </si>
  <si>
    <t>Potrubí hladké bezešvé nízkotlaké D 89 x 3,6 mm</t>
  </si>
  <si>
    <t>733121128R00</t>
  </si>
  <si>
    <t>Potrubí hladké bezešvé nízkotlaké D 108 x 4,0 mm</t>
  </si>
  <si>
    <t>733190225R00</t>
  </si>
  <si>
    <t>Tlaková zkouška ocelového hladkého potrubí D 89</t>
  </si>
  <si>
    <t>Poznámka k položce:_x000D_
Včetně dodávky vody, uzavření a zabezpečení konců potrubí._x000D_
Odkaz na mn. položky pořadí 17 : 15,00000 : _x000D_
15</t>
  </si>
  <si>
    <t>733190232R00</t>
  </si>
  <si>
    <t>Tlaková zkouška ocelového hladkého potrubí D 133</t>
  </si>
  <si>
    <t>Poznámka k položce:_x000D_
Včetně dodávky vody, uzavření a zabezpečení konců potrubí._x000D_
Odkaz na mn. položky pořadí 18 : 60,00000 : _x000D_
60</t>
  </si>
  <si>
    <t>734109115R00</t>
  </si>
  <si>
    <t>Montáž přírubových armatur, 2 příruby, PN 6, DN 65</t>
  </si>
  <si>
    <t>Poznámka k položce:_x000D_
tlakově nezávislé ventily u chladičů VZT jednotek : 2 : _x000D_
2</t>
  </si>
  <si>
    <t>734109116R00</t>
  </si>
  <si>
    <t>Montáž přírubových armatur, 2 příruby, PN 6, DN 80</t>
  </si>
  <si>
    <t>Poznámka k položce:_x000D_
Odkaz na mn. položky pořadí 40 : 4,00000 : _x000D_
Odkaz na mn. položky pořadí 37 : 1,00000 : _x000D_
5</t>
  </si>
  <si>
    <t>734109117R00</t>
  </si>
  <si>
    <t>Montáž přírub. armatur, 2 příruby, PN 6, DN 100</t>
  </si>
  <si>
    <t>Poznámka k položce:_x000D_
Odkaz na mn. položky pořadí 41 : 4,00000 : _x000D_
Odkaz na mn. položky pořadí 43 : 1,00000 : _x000D_
5</t>
  </si>
  <si>
    <t>734100812R00</t>
  </si>
  <si>
    <t>Demontáž armatur se dvěma přírubami do DN 100</t>
  </si>
  <si>
    <t>Poznámka k položce:_x000D_
Odkaz na mn. položky pořadí 42 : 2,00000 : _x000D_
Odkaz na mn. položky pořadí 45 : 5,00000 : _x000D_
7</t>
  </si>
  <si>
    <t>Poznámka k položce:_x000D_
Odkaz na mn. položky pořadí 44 : 2,00000 : _x000D_
2</t>
  </si>
  <si>
    <t>Poznámka k položce:_x000D_
čidla MaR : 5 : _x000D_
5</t>
  </si>
  <si>
    <t>01.V.3004409</t>
  </si>
  <si>
    <t>Mosazná jímka průměr 6,0 mm, délka 120 mm, pro měřiče tepla DN65-100</t>
  </si>
  <si>
    <t>Poznámka k položce:_x000D_
Odkaz na mn. položky pořadí 37 : 1,00000 : _x000D_
1</t>
  </si>
  <si>
    <t>01.V.3114061</t>
  </si>
  <si>
    <t>Ultrazvukový měřič tepla, DN80, Qp=40,0m3/h, l=300mm, pro topení/chlazení</t>
  </si>
  <si>
    <t>31946309R</t>
  </si>
  <si>
    <t>Příruba přivařovací s krkem PN 6 DN 80</t>
  </si>
  <si>
    <t>Poznámka k položce:_x000D_
Odkaz na mn. položky pořadí 40 : 4,00000*2 : _x000D_
Odkaz na mn. položky pořadí 37 : 1,00000*2 : _x000D_
10</t>
  </si>
  <si>
    <t>31946310R</t>
  </si>
  <si>
    <t>Příruba přivařovací s krkem PN 6 DN 100</t>
  </si>
  <si>
    <t>Poznámka k položce:_x000D_
Odkaz na mn. položky pořadí 41 : 4,00000*2 : _x000D_
Odkaz na mn. položky pořadí 43 : 1,00000*2 : _x000D_
10</t>
  </si>
  <si>
    <t>42227103R</t>
  </si>
  <si>
    <t>Šoupátko přírubové DN 80</t>
  </si>
  <si>
    <t>42227104R</t>
  </si>
  <si>
    <t>Šoupátko přírubové DN 100</t>
  </si>
  <si>
    <t>42266513R</t>
  </si>
  <si>
    <t>Filtr přírubový DN 100 litina</t>
  </si>
  <si>
    <t xml:space="preserve">Kohout kulový vypouštěcí R608 1/2" </t>
  </si>
  <si>
    <t>783425350R00</t>
  </si>
  <si>
    <t>Nátěr syntet. potrubí do DN 100 mm Z +2x +1x email</t>
  </si>
  <si>
    <t>Poznámka k položce:_x000D_
Odkaz na mn. položky pořadí 17 : 15,00000 : _x000D_
Odkaz na mn. položky pořadí 18 : 60,00000 : _x000D_
75</t>
  </si>
  <si>
    <t>Poznámka k položce:_x000D_
Tlakově nezávislé ventily na VZT jednotkách : 2 : _x000D_
2</t>
  </si>
  <si>
    <t>D.1.01.4b_3 - Rozvody páry</t>
  </si>
  <si>
    <t>Poznámka k položce:_x000D_
Odkaz na mn. položky pořadí 2 : 10,00000 : _x000D_
Odkaz na mn. položky pořadí 3 : 10,00000 : _x000D_
20</t>
  </si>
  <si>
    <t>631547213R</t>
  </si>
  <si>
    <t>Pouzdro potrubní izolační - 22/40 mm</t>
  </si>
  <si>
    <t>Poznámka k položce:_x000D_
Odkaz na mn. položky pořadí 8 : 10,00000 : _x000D_
10</t>
  </si>
  <si>
    <t>631547216R</t>
  </si>
  <si>
    <t>Pouzdro potrubní izolační - 42/40 mm</t>
  </si>
  <si>
    <t>Poznámka k položce:_x000D_
Odkaz na mn. položky pořadí 9 : 10,00000 : _x000D_
10</t>
  </si>
  <si>
    <t>998713106R00</t>
  </si>
  <si>
    <t>Přesun hmot pro izolace tepelné, výšky do 60 m</t>
  </si>
  <si>
    <t>01.M NEREZ 21</t>
  </si>
  <si>
    <t>Montáž potrubí z nerezových trubek D 21,3x2, materiál 1.4301</t>
  </si>
  <si>
    <t>Poznámka k položce:_x000D_
Potrubí včetně tvarovek a zednických výpomocí._x000D_
Odkaz na mn. položky pořadí 8 : 10,00000 : _x000D_
10</t>
  </si>
  <si>
    <t>01.M NEREZ 42</t>
  </si>
  <si>
    <t>Montáž potrubí z nerezových trubek D 42,4x2, materiál 1.4301</t>
  </si>
  <si>
    <t>Poznámka k položce:_x000D_
Potrubí včetně tvarovek a zednických výpomocí._x000D_
Odkaz na mn. položky pořadí 9 : 10,00000 : _x000D_
10</t>
  </si>
  <si>
    <t>01.NEREZ 21</t>
  </si>
  <si>
    <t>Nerezová trubka pr. 21.3x2.0 Wst.Nr. 1.4301 svařovaná-EU výrobní délka = 6000, jakost: W.-Nr.1.4301 / ČSN 17240 (17241) / AISI 304</t>
  </si>
  <si>
    <t>01.NEREZ 42</t>
  </si>
  <si>
    <t>Nerezová trubka pr. 42.4x2.0 Wst.Nr. 1.4301 svařovaná-EU výrobní délka = 6000, jakost: W.-Nr.1.4301 / ČSN 17240 (17241) / AISI 304</t>
  </si>
  <si>
    <t>998733106R00</t>
  </si>
  <si>
    <t>Přesun hmot pro rozvody potrubí, výšky do 60 m</t>
  </si>
  <si>
    <t>01.M PŘ15 NEREZ</t>
  </si>
  <si>
    <t>Montáž přírubových armatur, 2 příruby, PN 6, DN 15, nerez</t>
  </si>
  <si>
    <t>Poznámka k položce:_x000D_
Odkaz na mn. položky pořadí 14 : 2,00000 : _x000D_
2</t>
  </si>
  <si>
    <t>01.M PŘ32 NEREZ</t>
  </si>
  <si>
    <t>Montáž přírubových armatur, 2 příruby, PN 6, DN 32, nerez</t>
  </si>
  <si>
    <t>Poznámka k položce:_x000D_
Odkaz na mn. položky pořadí 15 : 2,00000 : _x000D_
2</t>
  </si>
  <si>
    <t>01.M ZVLHČ</t>
  </si>
  <si>
    <t>Montáž parního zvlhčovače</t>
  </si>
  <si>
    <t>01.KK15 NEREZ</t>
  </si>
  <si>
    <t>Kulový kohout nerezový, s třídílnou konstrukcí, DN15, PN40, redukovaný průtok</t>
  </si>
  <si>
    <t>01.KK32 NEREZ</t>
  </si>
  <si>
    <t>Kulový kohout nerezový, s třídílnou konstrukcí, DN32, PN40, redukovaný průtok</t>
  </si>
  <si>
    <t>01.PŘ15 NEREZ</t>
  </si>
  <si>
    <t>Nerezová příruba přivařovací s krkem, PN 40,  DN 15, materiál 1.4301 (AISI304), vnější průměr krku 21,3mm</t>
  </si>
  <si>
    <t>Poznámka k položce:_x000D_
Odkaz na mn. položky pořadí 14 : 2,00000*2 : _x000D_
4</t>
  </si>
  <si>
    <t>01.PŘ32 NEREZ</t>
  </si>
  <si>
    <t>Nerezová příruba přivařovací s krkem, PN 40,  DN 32, materiál 1.4301 (AISI304), vnější průměr krku 42,4mm</t>
  </si>
  <si>
    <t>Poznámka k položce:_x000D_
Odkaz na mn. položky pořadí 15 : 2,00000*2 : _x000D_
4</t>
  </si>
  <si>
    <t>998734106R00</t>
  </si>
  <si>
    <t>Přesun hmot pro armatury, výšky do 60 m</t>
  </si>
  <si>
    <t>D.1.01.4c - Elektroinstalace</t>
  </si>
  <si>
    <t xml:space="preserve">21.1 - Elektromontáže- Rozvaděče </t>
  </si>
  <si>
    <t xml:space="preserve">21.2 - Elektromontáže- Osvětlení </t>
  </si>
  <si>
    <t>21.3 - Elektromontáže- Kusový materiál</t>
  </si>
  <si>
    <t>21.4 - Elektromontáže- Délkový materiál</t>
  </si>
  <si>
    <t>21.5 - Elektromontáže- Ostatní</t>
  </si>
  <si>
    <t>21.1</t>
  </si>
  <si>
    <t xml:space="preserve">Elektromontáže- Rozvaděče </t>
  </si>
  <si>
    <t>EL1R001</t>
  </si>
  <si>
    <t>Rozvaděč 1R1</t>
  </si>
  <si>
    <t>Vlastní</t>
  </si>
  <si>
    <t>Poznámka k položce:_x000D_
v.č. D.1.01.4c-201_x000D_
Vč.montáže,doplňků,konstr.návrhu u výrobce,nastavení,vyzkoušení,zprac.dokumentace,   dopravy transformátory zis součástí dodávky  rozvaděčů</t>
  </si>
  <si>
    <t>EL1R002</t>
  </si>
  <si>
    <t>Rozvaděč 1R2</t>
  </si>
  <si>
    <t>Poznámka k položce:_x000D_
v.č. D.1.01.4c-202_x000D_
Vč.montáže,doplňků,konstr.návrhu u výrobce,nastavení,vyzkoušení,zprac.dokumentace,   dopravy</t>
  </si>
  <si>
    <t>EL1R003</t>
  </si>
  <si>
    <t>Rozvaděč RPO</t>
  </si>
  <si>
    <t>Poznámka k položce:_x000D_
v.č. D.1.01.4c-203_x000D_
Vč.montáže,doplňků,konstr.návrhu u výrobce,nastavení,vyzkoušení,zprac.dokumentace,   dopravy</t>
  </si>
  <si>
    <t>EL1R004</t>
  </si>
  <si>
    <t>Rozvaděč UPS1</t>
  </si>
  <si>
    <t>Poznámka k položce:_x000D_
v.č. D.1.01.4c-204_x000D_
Vč.montáže,doplňků,konstr.návrhu u výrobce,nastavení,vyzkoušení,zprac.dokumentace,   dopravy</t>
  </si>
  <si>
    <t>EL1R005</t>
  </si>
  <si>
    <t>Rozvaděč UPS2</t>
  </si>
  <si>
    <t>Poznámka k položce:_x000D_
v.č. D.1.01.4c-205_x000D_
Vč.montáže,doplňků,konstr.návrhu u výrobce,nastavení,vyzkoušení,zprac.dokumentace,   dopravy</t>
  </si>
  <si>
    <t>EL1R006</t>
  </si>
  <si>
    <t>Úprava patrového rozvaděče v 1.NP</t>
  </si>
  <si>
    <t>Poznámka k položce:_x000D_
v.č. D.1.01.4c-123_x000D_
Výměna hlavních vypínačů  2x (3x250A)  s nastavitelnou spouští 160-250A. 3x doplnění pojistkových  odpínačů do 125A  (MDO, DO,RPO) , 4x 1f pojistkové spodek pro do63A pro vývody na transformátory zis, 1x 3f vývod pro rozvaděč UPS</t>
  </si>
  <si>
    <t>EL1R007</t>
  </si>
  <si>
    <t>Úprava rozvaděče ve strojovně v 1.PP</t>
  </si>
  <si>
    <t>Poznámka k položce:_x000D_
v.č. D.1.01.4c-122_x000D_
Doplnění  1x pojistkový vývod 3x125gG (včetně pojistkového spodku)  do nezálohovaného rozvaděč a doplnění 1x pojistkový vývod 3x125gG (včetně pojistkového spodku)  do zálohovaného rozvaděč pro napojení MAR</t>
  </si>
  <si>
    <t>EL1R008</t>
  </si>
  <si>
    <t>Úprava rozvaděče ve strojovně v 5.PP</t>
  </si>
  <si>
    <t>Poznámka k položce:_x000D_
v.č. D.1.01.4c-124_x000D_
Doplnění  1x pojistkový vývod 3x40gG (včetně pojistkového spodku)  do nezálohovaného rozvaděč a doplnění 1x pojistkový vývod 3x30gG (včetně pojistkového spodku)  do zálohovaného rozvaděč pro napojení MAR a 6xpojistkový vývod 1x20gG (včetně pojistkového spodku)  pro napájení chlazení .</t>
  </si>
  <si>
    <t>EL1R010</t>
  </si>
  <si>
    <t>Zdravotnická UPS viz specifikace  80kW doba zálohy 3h</t>
  </si>
  <si>
    <t>Poznámka k položce:_x000D_
v.č. D.1.01.4c-005_x000D_
Vč.montáže,doplňků,konstr.návrhu u výrobce,nastavení,vyzkoušení,zprac.dokumentace,   dopravy</t>
  </si>
  <si>
    <t>EL1R012</t>
  </si>
  <si>
    <t>Nosný regál  pro 4 transformátory 1ks 95kG</t>
  </si>
  <si>
    <t>21.2</t>
  </si>
  <si>
    <t xml:space="preserve">Elektromontáže- Osvětlení </t>
  </si>
  <si>
    <t>EL1S001</t>
  </si>
  <si>
    <t>Svítidlo A1 včetně montáže,  a popl.za likvidaci</t>
  </si>
  <si>
    <t>Poznámka k položce:_x000D_
v.č. D.1.01.4c-111_x000D_
1.NP-12</t>
  </si>
  <si>
    <t>EL1S002</t>
  </si>
  <si>
    <t>Svítidlo A2 včetně montáže a popl.za likvidaci</t>
  </si>
  <si>
    <t>Poznámka k položce:_x000D_
v.č. D.1.01.4c-111_x000D_
1.NP-108</t>
  </si>
  <si>
    <t>EL1S004</t>
  </si>
  <si>
    <t>Svítidlo B1 včetně montáže a popl.za likvidaci</t>
  </si>
  <si>
    <t>Poznámka k položce:_x000D_
v.č. D.1.01.4c-111_x000D_
1.NP-4</t>
  </si>
  <si>
    <t>EL1S005</t>
  </si>
  <si>
    <t>Svítidlo C1 včetně montáže a popl.za likvidaci</t>
  </si>
  <si>
    <t>EL1S006</t>
  </si>
  <si>
    <t>Svítidlo C2 včetně montáže a popl.za likvidaci</t>
  </si>
  <si>
    <t>Poznámka k položce:_x000D_
v.č. D.1.01.4c-111_x000D_
1.NP- 17</t>
  </si>
  <si>
    <t>EL1S007</t>
  </si>
  <si>
    <t>Svítidlo (NB1) včetně montáže a popl.za likvidaci</t>
  </si>
  <si>
    <t>Poznámka k položce:_x000D_
v.č. D.1.01.4c-112_x000D_
1.NP- 17</t>
  </si>
  <si>
    <t>EL1S009</t>
  </si>
  <si>
    <t>Svítidlo (NB2) včetně montáže a popl.za likvidaci</t>
  </si>
  <si>
    <t>EL1S010</t>
  </si>
  <si>
    <t>Svítidlo (NB5) včetně montáže a popl.za likvidaci</t>
  </si>
  <si>
    <t>EL1S011</t>
  </si>
  <si>
    <t>Svítidlo (NH1) včetně montáže a popl.za likvidaci</t>
  </si>
  <si>
    <t>EL1S012</t>
  </si>
  <si>
    <t>Svítidlo (NH2) včetně montáže a popl.za likvidaci</t>
  </si>
  <si>
    <t>EL1S014</t>
  </si>
  <si>
    <t>Svítidlo (NP1) včetně montáže a popl.za likvidaci</t>
  </si>
  <si>
    <t>EL1S036</t>
  </si>
  <si>
    <t>Centrální bateriový systém    4 okruhy, 4 x 12V/24Ah, IP20, CG-S BUSW interface včetně požárního boxu EI30 + uvedení do provozu</t>
  </si>
  <si>
    <t>Poznámka k položce:_x000D_
v.č. D.1.01.4c-102</t>
  </si>
  <si>
    <t>EL1S037</t>
  </si>
  <si>
    <t>3fázový  monitor napětí do silového rozvaděče</t>
  </si>
  <si>
    <t>21.3</t>
  </si>
  <si>
    <t>Elektromontáže- Kusový materiál</t>
  </si>
  <si>
    <t>EL1K001</t>
  </si>
  <si>
    <t>Spínač  domovní zapuštěný, řaz. 1, popisove pole  včetně montáže</t>
  </si>
  <si>
    <t>Poznámka k položce:_x000D_
v.č. D.1.01.4c-111_x000D_
1.NP-11</t>
  </si>
  <si>
    <t>EL1K002</t>
  </si>
  <si>
    <t>Spínač  domovní zapuštěný, řaz. 5 , popisove pole včetně montáže</t>
  </si>
  <si>
    <t>Poznámka k položce:_x000D_
v.č. D.1.01.4c-111_x000D_
1.NP-9</t>
  </si>
  <si>
    <t>EL1K003</t>
  </si>
  <si>
    <t>Spínač  domovní zapuštěný, řaz. 1/0 popisove pole  včetně montáže</t>
  </si>
  <si>
    <t>Poznámka k položce:_x000D_
v.č. D.1.01.4c-111_x000D_
1.NP-14</t>
  </si>
  <si>
    <t>EL1K009</t>
  </si>
  <si>
    <t>Svorkovnice pro místní pospojování zapuštěná 250x220 vč. Montáže</t>
  </si>
  <si>
    <t>Poznámka k položce:_x000D_
v.č. D.1.01.4c-123_x000D_
1.NP-9</t>
  </si>
  <si>
    <t>EL1K011</t>
  </si>
  <si>
    <t>Signalizační panel pro izolovanou soustavu</t>
  </si>
  <si>
    <t>Poznámka k položce:_x000D_
v.č. D.1.01.4c-123_x000D_
1.NP-3</t>
  </si>
  <si>
    <t>EL1K013</t>
  </si>
  <si>
    <t>Spínač  domovní zapuštěný žaluziový 1+1 včetně montáže</t>
  </si>
  <si>
    <t>Poznámka k položce:_x000D_
v.č. D.1.01.4c-123_x000D_
1.NP-22</t>
  </si>
  <si>
    <t>EL1K014</t>
  </si>
  <si>
    <t>Zásuvka pro zdravotnictví, bílá, popisové pole  včetně montáže</t>
  </si>
  <si>
    <t>Poznámka k položce:_x000D_
v.č. D.1.01.4c-123_x000D_
1.NP-157</t>
  </si>
  <si>
    <t>EL1K015</t>
  </si>
  <si>
    <t>Zásuvka pro zdravotnictví, zelená, popisové pole  včetně montáže</t>
  </si>
  <si>
    <t>Poznámka k položce:_x000D_
v.č. D.1.01.4c-123_x000D_
1.NP-43</t>
  </si>
  <si>
    <t>EL1K016</t>
  </si>
  <si>
    <t>Zásuvka pro zdravotnictví, RTG, popisové pole včetně montáže</t>
  </si>
  <si>
    <t>Poznámka k položce:_x000D_
v.č. D.1.01.4c-123_x000D_
1.NP-7</t>
  </si>
  <si>
    <t>EL1K017</t>
  </si>
  <si>
    <t>Zásuvka domovní zapuštěná IP44 , popisové pole , včetně montáže</t>
  </si>
  <si>
    <t>Poznámka k položce:_x000D_
v.č. D.1.01.4c-123_x000D_
1.NP 2</t>
  </si>
  <si>
    <t>EL1K018</t>
  </si>
  <si>
    <t>Zásuvka domovní nástěnná IP44, popisové pole  včetně montáže</t>
  </si>
  <si>
    <t>Poznámka k položce:_x000D_
v.č. D.1.01.4c-123_x000D_
1.NP-2</t>
  </si>
  <si>
    <t>EL1K019</t>
  </si>
  <si>
    <t>Zásuvka pro zdravotnictví, vyrovnání potenciálu, popisové pole  včetně montáže</t>
  </si>
  <si>
    <t>Poznámka k položce:_x000D_
v.č. D.1.01.4c-123_x000D_
1.NP-17</t>
  </si>
  <si>
    <t>EL1K020</t>
  </si>
  <si>
    <t>Zásuvka pro zdravotnictví, žlutá, signalizace napěti , popisové pole  včetně montáže</t>
  </si>
  <si>
    <t>Poznámka k položce:_x000D_
v.č. D.1.01.4c-123_x000D_
1.NP-29</t>
  </si>
  <si>
    <t>EL1K021</t>
  </si>
  <si>
    <t>Zásuvka pro zdravotnictví, oranžová  signalizace napěti, popisové pole   včetně montáže</t>
  </si>
  <si>
    <t>EL1K022</t>
  </si>
  <si>
    <t>Krabice přístrojová, zapuštěná včetně montáže</t>
  </si>
  <si>
    <t>Poznámka k položce:_x000D_
v.č. D.1.01.4c-123_x000D_
1.NP-350</t>
  </si>
  <si>
    <t>EL1K023</t>
  </si>
  <si>
    <t>Krabice rozvodná IP55 1,5-2,5/5x včetně montáže</t>
  </si>
  <si>
    <t>Poznámka k položce:_x000D_
v.č. D.1.01.4c-123_x000D_
1.NP-100</t>
  </si>
  <si>
    <t>EL1K024</t>
  </si>
  <si>
    <t>Krabice rozvodná IP55 1,5-4/5x včetně montáže</t>
  </si>
  <si>
    <t>Poznámka k položce:_x000D_
v.č. D.1.01.4c-123_x000D_
1.NP-10</t>
  </si>
  <si>
    <t>EL1K025</t>
  </si>
  <si>
    <t>Ukončení vodiče do 6</t>
  </si>
  <si>
    <t>Poznámka k položce:_x000D_
v.č. D.1.01.4c-004</t>
  </si>
  <si>
    <t>EL1K026</t>
  </si>
  <si>
    <t>Ukončení vodiče 16</t>
  </si>
  <si>
    <t>EL1K027</t>
  </si>
  <si>
    <t>Ukončení kabelu 4x25</t>
  </si>
  <si>
    <t>EL1K028</t>
  </si>
  <si>
    <t>Ukončení kabelu 4x35</t>
  </si>
  <si>
    <t>EL1K029</t>
  </si>
  <si>
    <t>Požární ucpávka 250x100 komplet  včetně montáže</t>
  </si>
  <si>
    <t>Poznámka k položce:_x000D_
v.č. D.1.01.4c-123_x000D_
1.NP-5</t>
  </si>
  <si>
    <t>EL1K030</t>
  </si>
  <si>
    <t>Požární ucpávka 100x100 komplet  včetně montáže</t>
  </si>
  <si>
    <t>EL1K031</t>
  </si>
  <si>
    <t>Požární ucpávka 500x250 komplet  včetně montáže</t>
  </si>
  <si>
    <t>EL1K032</t>
  </si>
  <si>
    <t>Požární ucpávka 250x250 komplet  včetně montáže</t>
  </si>
  <si>
    <t>EL1K033</t>
  </si>
  <si>
    <t>Požární krabice  pro funkční trasy při požáru  včetně montáže</t>
  </si>
  <si>
    <t>EL1K044</t>
  </si>
  <si>
    <t>Revizní vypínač IP 66 12kW 3x25A včetně montáže</t>
  </si>
  <si>
    <t>Poznámka k položce:_x000D_
v.č. D.1.01.4c-124_x000D_
1.NP-6</t>
  </si>
  <si>
    <t>EL1K045</t>
  </si>
  <si>
    <t>Zásuvka 1x400V16A NPE IP44, nástěnná</t>
  </si>
  <si>
    <t>Poznámka k položce:_x000D_
v.č. D.1.01.4c-123_x000D_
1.NP-6</t>
  </si>
  <si>
    <t>EL1K046</t>
  </si>
  <si>
    <t xml:space="preserve">ovladač 258W4 Sedmitlačítkový ovládací panel (4sc.,UP/DOWN+OFF), bílý, DALI s LED indikací a příjmem IR signálu dálka. ovladačů – 7tlačítek pro servisní ovládaní, EMC emise dle ČSN EN 55015 a EMC imunita dle ČSN EN 61547. Bezpečnost dle ČSN EN 61347-2-11 </t>
  </si>
  <si>
    <t>Poznámka k položce:_x000D_
v.č. D.1.01.4c-111_x000D_
1.NP-10</t>
  </si>
  <si>
    <t>EL1K047</t>
  </si>
  <si>
    <t>ovladač 254W Dvoutlačítkový ovládací panel (I/O), bílý, DALI s LED indikací a příjmem IR signálu dálka. ovladačů – 7tlačítek pro servisní ovládaní, EMC emise dle ČSN EN 55015 a EMC imunita dle ČSN EN 61547. Bezpečnost dle ČSN EN 61347-2-11 Montážní sada t</t>
  </si>
  <si>
    <t>Poznámka k položce:_x000D_
v.č. D.1.01.4c-111_x000D_
1.NP-7</t>
  </si>
  <si>
    <t>EL1K048</t>
  </si>
  <si>
    <t>vstupní jednotka 567 - 4 kontaktní DALI vstupní jednotka, 4x bezpotenciálový kontakt pro připojení tlačítka, EMC emise dle ČSN EN 55015 a EMC imunita dle ČSN EN 61547. Bezpečnost dle ČSN EN 61347-2-11 včetně montáže</t>
  </si>
  <si>
    <t>EL1K049</t>
  </si>
  <si>
    <t>Zásuvka pro zdravotnictví, červená včetně montáže</t>
  </si>
  <si>
    <t>Poznámka k položce:_x000D_
v.č. D.1.01.4c-123_x000D_
1.NP-11</t>
  </si>
  <si>
    <t>EL1K050</t>
  </si>
  <si>
    <t>IMAGINE DALI2 Router, 2xDALI2 kanál integrovaný v routeru po 250mA a minimálně 22,5V/ kanál bez nutnosti převodu prostřednictvím USB, integrovaná LAN ethernet RJ45, astronomický kalendář pro GPS souřadnice, 16.384 pracovních skupin, Možnost psaní programá</t>
  </si>
  <si>
    <t>Poznámka k položce:_x000D_
v.č. D.1.01.4c-103</t>
  </si>
  <si>
    <t>EL1K051</t>
  </si>
  <si>
    <t>VPN modul na DIN lištu 5port switch, WINBOX, DIN7TE včetně montáže</t>
  </si>
  <si>
    <t>EL1K052</t>
  </si>
  <si>
    <t>Switch na DIN  lištu 11port 100Mbit, průmyslové provedení včetně montáže</t>
  </si>
  <si>
    <t>EL1K053</t>
  </si>
  <si>
    <t>Napájecí zdroj pro VPN modul na DIN lištu, stíněný, průmyslový včetně montáže</t>
  </si>
  <si>
    <t>EL1K054</t>
  </si>
  <si>
    <t>Technická podpora u realizace. Proškolení elektromontážní firmy k instalaci, zapůjčení testboxu</t>
  </si>
  <si>
    <t>EL1K055</t>
  </si>
  <si>
    <t>Provedení zkoušek zapojení, načtení všech připojených DALI komponent, naprogramování a nastavení systému řízení. Logistické a přepravní náklady, případné ubytování</t>
  </si>
  <si>
    <t>EL1K056</t>
  </si>
  <si>
    <t>UPS pro řídící systém dali průmyslový  30min</t>
  </si>
  <si>
    <t>EL1K057</t>
  </si>
  <si>
    <t>Uživatelská vizualizace pro dohled nad stavem osvětlení, úrovní intenzity a stavu poruch s možností ručního zásahu dle úrovně oprávnění</t>
  </si>
  <si>
    <t>EL1K058</t>
  </si>
  <si>
    <t>Spínač  domovní zapuštěný, řaz. 6 , popisove pole  včetně montáže</t>
  </si>
  <si>
    <t>Poznámka k položce:_x000D_
v.č. D.1.01.4c-111_x000D_
1.NP-16</t>
  </si>
  <si>
    <t>EL1K058.1</t>
  </si>
  <si>
    <t>Spínač  domovní zapuštěný, řaz. 1 , IP 44, popisove pole  včetně montáže</t>
  </si>
  <si>
    <t>21.4</t>
  </si>
  <si>
    <t>Elektromontáže- Délkový materiál</t>
  </si>
  <si>
    <t>EL1D004</t>
  </si>
  <si>
    <t>Kabelový žlab plechový 60x100 včetně montáže</t>
  </si>
  <si>
    <t>Poznámka k položce:_x000D_
v.č. D.1.01.4c-123_x000D_
1.NP-150_x000D_
Kabelový žlab z ocelového plechu děrovaný, bez víka, zavěšení pomocí doplňků na stěnu nebo strop, včetně spojovacího a kotevního materiálu a montážních doplňků, nosné prvky jsou započteny na jednotkovou délku trasy, pro vnitřní prostory (žárové zinkování pásové) zatížení 40kg/m</t>
  </si>
  <si>
    <t>EL1D005</t>
  </si>
  <si>
    <t>Kabelový žlab plechový 60x200 včetně montáže</t>
  </si>
  <si>
    <t>Poznámka k položce:_x000D_
v.č. D.1.01.4c-123_x000D_
1.NP-60_x000D_
Kabelový žlab z ocelového plechu děrovaný, bez víka, zavěšení pomocí doplňků na stěnu nebo strop, včetně spojovacího a kotevního materiálu a montážních doplňků, nosné prvky jsou započteny na jednotkovou délku trasy, pro vnitřní prostory (žárové zinkování pásové) zatížení 40kg/m</t>
  </si>
  <si>
    <t>EL1D006</t>
  </si>
  <si>
    <t>Kabelový žlab plechový 60x400 včetně montáže</t>
  </si>
  <si>
    <t>Poznámka k položce:_x000D_
v.č. D.1.01.4c-123_x000D_
1.NP-30_x000D_
Kabelový žlab z ocelového plechu děrovaný, bez víka, zavěšení pomocí doplňků na stěnu nebo strop, včetně spojovacího a kotevního materiálu a montážních doplňků, nosné prvky jsou započteny na jednotkovou délku trasy, pro vnitřní prostory (žárové zinkování pásové) zatížení 40kg/m</t>
  </si>
  <si>
    <t>EL1D007</t>
  </si>
  <si>
    <t>Kabelový žlab plechový 60x500 včetně montáže</t>
  </si>
  <si>
    <t>Poznámka k položce:_x000D_
v.č. D.1.01.4c-123_x000D_
1.NP-20_x000D_
Kabelový žlab z ocelového plechu děrovaný, bez víka, zavěšení pomocí doplňků na stěnu nebo strop, včetně spojovacího a kotevního materiálu a montážních doplňků, nosné prvky jsou započteny na jednotkovou délku trasy, pro vnitřní prostory (žárové zinkování pásové) zatížení 40kg/m</t>
  </si>
  <si>
    <t>EL1D011</t>
  </si>
  <si>
    <t>Vodič H07V-U (CY) 10 včetně montáže</t>
  </si>
  <si>
    <t>EL1D012</t>
  </si>
  <si>
    <t>Vodič H07V-R (CY) 25 včetně montáže</t>
  </si>
  <si>
    <t>EL1D013</t>
  </si>
  <si>
    <t>Vodič H07V-U (CY) 4 včetně montáže</t>
  </si>
  <si>
    <t>EL1D014</t>
  </si>
  <si>
    <t>Vodič H07V-U (CY) 50 včetně montáže</t>
  </si>
  <si>
    <t>EL1D018</t>
  </si>
  <si>
    <t>Kabel 1-CSKH-V, P60-R, B2ca, s1, d0, 3x1,5 včetně montáže</t>
  </si>
  <si>
    <t>EL1D021</t>
  </si>
  <si>
    <t>Kabel 1-CSKH-V, P60-R, B2ca, s1, d0, 5x2,5 včetně montáže</t>
  </si>
  <si>
    <t>EL1D023</t>
  </si>
  <si>
    <t>Kabel 1-CXKH-R B2ca, s1, d0, 2x1,5 včetně montáže</t>
  </si>
  <si>
    <t>EL1D024</t>
  </si>
  <si>
    <t>Kabel 1-CXKH-R B2ca, s1, d0, 3x1,5 včetně montáže</t>
  </si>
  <si>
    <t>EL1D025</t>
  </si>
  <si>
    <t>Kabel 1-CXKH-R B2ca, s1, d0, 3x2,5 včetně montáže</t>
  </si>
  <si>
    <t>EL1D028</t>
  </si>
  <si>
    <t>Kabel 1-CXKH-R B2ca, s1, d0, 3x25 včetně montáže</t>
  </si>
  <si>
    <t>EL1D034</t>
  </si>
  <si>
    <t>Vodič H07V-R (CY) 16 včetně montáže</t>
  </si>
  <si>
    <t>EL1D035</t>
  </si>
  <si>
    <t>Kabel UTP 2x2x0,8  B2ca, s1, d0, včetně montáže</t>
  </si>
  <si>
    <t>EL1D037</t>
  </si>
  <si>
    <t>Kabel 1-CSKH-V, P60-R, B2ca, s1, d0, 3x2,5 včetně montáže</t>
  </si>
  <si>
    <t>EL1D038</t>
  </si>
  <si>
    <t>Kabel 1-CXKH-R B2ca, s1, d0, 3x10 včetně montáže</t>
  </si>
  <si>
    <t>EL1D039</t>
  </si>
  <si>
    <t>Kabel 1-CXKH-R B2ca, s1, d0, 3x4 včetně montáže</t>
  </si>
  <si>
    <t>EL1D040</t>
  </si>
  <si>
    <t>Kabel 1-CXKH-R B2ca, s1, d0, 5x1,5 včetně montáže</t>
  </si>
  <si>
    <t>EL1D041</t>
  </si>
  <si>
    <t>Kabel 1-CXKH-R B2ca, s1, d0, 5x2,5 včetně montáže</t>
  </si>
  <si>
    <t>172</t>
  </si>
  <si>
    <t>EL1D042</t>
  </si>
  <si>
    <t>Kabel 1-CXKH-R B2ca, s1, d0, 5x50 včetně montáže</t>
  </si>
  <si>
    <t>174</t>
  </si>
  <si>
    <t>EL1D028.1</t>
  </si>
  <si>
    <t>Kabel 1-CXKH-R B2ca, s1, d0, 5x16 včetně montáže</t>
  </si>
  <si>
    <t>176</t>
  </si>
  <si>
    <t>EL1D042.1</t>
  </si>
  <si>
    <t>Kabel 1-CXKH-R B2ca, s1, d0, 5x35 včetně montáže</t>
  </si>
  <si>
    <t>178</t>
  </si>
  <si>
    <t>EL1D042.2</t>
  </si>
  <si>
    <t>Kabel 1-CXKH-R B2ca, s1, d0, 5x70 včetně montáže</t>
  </si>
  <si>
    <t>180</t>
  </si>
  <si>
    <t>EL1D042.3</t>
  </si>
  <si>
    <t>Kabel SXKD-6-UTP-LSOHFR-B2ca včetně montáže</t>
  </si>
  <si>
    <t>182</t>
  </si>
  <si>
    <t>21.5</t>
  </si>
  <si>
    <t>Elektromontáže- Ostatní</t>
  </si>
  <si>
    <t>EL1OS001</t>
  </si>
  <si>
    <t>Revize</t>
  </si>
  <si>
    <t>184</t>
  </si>
  <si>
    <t>EL1OS002</t>
  </si>
  <si>
    <t>Průzkumné práce celkem</t>
  </si>
  <si>
    <t>186</t>
  </si>
  <si>
    <t>EL1OS003</t>
  </si>
  <si>
    <t>práce nepředvídané, neobsažené v cenících</t>
  </si>
  <si>
    <t>188</t>
  </si>
  <si>
    <t>EL1OS004</t>
  </si>
  <si>
    <t>Pomocné práce v prostorách s úpravou stávajících podhledů v trasách instllací</t>
  </si>
  <si>
    <t>190</t>
  </si>
  <si>
    <t>EL1OS005</t>
  </si>
  <si>
    <t>Provozní řád</t>
  </si>
  <si>
    <t>192</t>
  </si>
  <si>
    <t>EL1OS006</t>
  </si>
  <si>
    <t>Koordinace s ostatními profesemi</t>
  </si>
  <si>
    <t>194</t>
  </si>
  <si>
    <t>EL1OS007</t>
  </si>
  <si>
    <t>Přidružená činnost (Stavební přípomoci, vrtání, prostup, drážky, zatěsnění a podobně)</t>
  </si>
  <si>
    <t>196</t>
  </si>
  <si>
    <t>EL1OS008</t>
  </si>
  <si>
    <t>V rámci montáže bude provedeno nastavení a vyzkoušení systému nouzového osvětlení a stmívaného umělého osvětlení (DALI) . Zde je nutné si vyžádat kvalifikovanou účast ze strany investora. Proškolení personálu zajistí dodavatel, případně výrobce."   Bude p</t>
  </si>
  <si>
    <t>198</t>
  </si>
  <si>
    <t>D.1.01.4d - Slaboproud</t>
  </si>
  <si>
    <t>D.1.01.4d_1 - Strukturovaná kabeláž</t>
  </si>
  <si>
    <t>1 - Zařízení</t>
  </si>
  <si>
    <t>2 - Trasy</t>
  </si>
  <si>
    <t>3 - Ostatní</t>
  </si>
  <si>
    <t>Zařízení</t>
  </si>
  <si>
    <t>SK.1.1.1</t>
  </si>
  <si>
    <t>Stávající RACK rozvaděč v instalačním jádru VZT: Vytyčení zachovaných rozvodů z neřešných prostor, jejich ochrana, reorganizace stávající kabeláže, odpojení a demontáž rušených rozvodů, mechanická ochrana rozvaděče a vybavení po dobu provádění stav. prací</t>
  </si>
  <si>
    <t>Poznámka k položce:_x000D_
10*1</t>
  </si>
  <si>
    <t>SK.1.1.2</t>
  </si>
  <si>
    <t>Stávající distribuční RACK rozvaděče 1.NP budovy Z a 4.NP budovy L: práce spojené s úpravou a reorganizací rozvaděčů za účelem doplnění optických van pro optické připojení nově doplněného rozvaděče, proměření, uvedení do provozu</t>
  </si>
  <si>
    <t>SK.1.1.3</t>
  </si>
  <si>
    <t>Stávající telefonní rozvaděč v 1.PP budovy CH: práce spojené s úpravou a reorganizací rozvaděčě za účelem doplnění metalického připojení telefonních linek (100 párů) do nově doplněného rozvaděče, proměření, uvedení do provozu</t>
  </si>
  <si>
    <t>SK.1.1.4</t>
  </si>
  <si>
    <t>Stávající aktivní prvky a vybavení z řešených prostor: odborné odpojení a demontáž vybavení z řešených prostor a rozvaděčů, ochrana proti poškození</t>
  </si>
  <si>
    <t>Poznámka k položce:_x000D_
4*1" demontované aktivní prvky a vybavení rozvaděčů a koncové zařízení demontované z řešených prostor bude demontováno odborně tak, aby nedošlo k poškození a bude předáno zástupci investora</t>
  </si>
  <si>
    <t>SK.1.1.5</t>
  </si>
  <si>
    <t>RACK 19" 48U, 800x800, stojanový, plechové dveře, skládací provedení, unikátní zámek</t>
  </si>
  <si>
    <t>Poznámka k položce:_x000D_
2*1</t>
  </si>
  <si>
    <t>SK.1.1.6</t>
  </si>
  <si>
    <t>Vertikální vyvazovací panel, plastový</t>
  </si>
  <si>
    <t>Poznámka k položce:_x000D_
2*2" 2x do každého doplněného rozvaděče</t>
  </si>
  <si>
    <t>SK.1.1.7</t>
  </si>
  <si>
    <t>Ventilační jednotka: 4x ventilátor, termostat - včetně pomocných montážních prácí, montážní výpomoci, instalační práce, přesunu hmot, montážních sada, šroubů, podložek, matic</t>
  </si>
  <si>
    <t>Poznámka k položce:_x000D_
2*1" Pro RACK rozvaděč</t>
  </si>
  <si>
    <t>SK.1.1.8</t>
  </si>
  <si>
    <t>Průchozí panel</t>
  </si>
  <si>
    <t>Poznámka k položce:_x000D_
2*2</t>
  </si>
  <si>
    <t>SK.1.1.9</t>
  </si>
  <si>
    <t>Rozvodný panel 8x230V, 16A</t>
  </si>
  <si>
    <t>SK.1.1.10</t>
  </si>
  <si>
    <t>Optická vana pro 12 vláken, LC/PC, SM 9/125</t>
  </si>
  <si>
    <t>Poznámka k položce:_x000D_
2*2"  2x v rozvodně m.č. B.CH.1.048A , 1x distribučním rozvaděči budovy Z, 1x v distribučním orzvaděči budovy L</t>
  </si>
  <si>
    <t>SK.1.1.11</t>
  </si>
  <si>
    <t>Optický PigTail, 1m, SM 9/125, PC</t>
  </si>
  <si>
    <t>Poznámka k položce:_x000D_
4*12</t>
  </si>
  <si>
    <t>SK.1.1.12</t>
  </si>
  <si>
    <t>Optická spojka, SM, Duplex, LC/PC</t>
  </si>
  <si>
    <t>SK.1.1.13</t>
  </si>
  <si>
    <t>Optický Patch Cord, SM, 2m, LC/LC</t>
  </si>
  <si>
    <t>Poznámka k položce:_x000D_
2*12</t>
  </si>
  <si>
    <t>SK.1.1.14</t>
  </si>
  <si>
    <t>Patch panel ISND 50xRJ45, Cat.3, plně osazený</t>
  </si>
  <si>
    <t>Poznámka k položce:_x000D_
2*2 (2x v rozvaděči m.č. B.CH.1.048A, 2x ve stávajícm rozvaděči v 1.PP budovy CH)</t>
  </si>
  <si>
    <t>SK.1.1.15</t>
  </si>
  <si>
    <t>Patch panel 24xRJ45, modulární, neosazený</t>
  </si>
  <si>
    <t>Poznámka k položce:_x000D_
8*1</t>
  </si>
  <si>
    <t>SK.1.1.16</t>
  </si>
  <si>
    <t>Vyvazovací panel 2U</t>
  </si>
  <si>
    <t>SK.1.1.17</t>
  </si>
  <si>
    <t>KeyStone RJ45, Cat.6A, STP do modulárního PATCH panelu</t>
  </si>
  <si>
    <t>Poznámka k položce:_x000D_
86*2+6" keystone pro zakončení datových kabelu STP Cat.6A</t>
  </si>
  <si>
    <t>SK.1.1.18</t>
  </si>
  <si>
    <t>Patch kabel Cat.6A,  2m, LSOH, stíněné, Snag-proof ochrana proti vylomení plastového zobáčku</t>
  </si>
  <si>
    <t>Poznámka k položce:_x000D_
178*1</t>
  </si>
  <si>
    <t>SK.1.1.19</t>
  </si>
  <si>
    <t>Datová zásuvka 2xRJ45, Cat.6A, STP pro DATA -  (komplet -  keystone, rámeček, maska) - Design nutno koordnovat s profesí silnoproud</t>
  </si>
  <si>
    <t>Poznámka k položce:_x000D_
84*1 + 2*1" 84 datové zásuvky v rámci řešených prostor, 2x datová dvozásuvka do do zvaděču MaR - DT27 a DT28</t>
  </si>
  <si>
    <t>SK.1.1.20</t>
  </si>
  <si>
    <t>Konektor RJ45, Cat.6A, STP -  WiFi</t>
  </si>
  <si>
    <t>Poznámka k položce:_x000D_
3*1" konektory pro přímé zakončení datového kabelu STP Cat.6A u WiFi AccessPointů</t>
  </si>
  <si>
    <t>SK.1.1.21</t>
  </si>
  <si>
    <t>Montážní sada (4x), šroub M6, podložka, matice</t>
  </si>
  <si>
    <t>Poznámka k položce:_x000D_
4*1</t>
  </si>
  <si>
    <t>SK.1.1.22</t>
  </si>
  <si>
    <t>Zemnící sada pro datové rozvaděče</t>
  </si>
  <si>
    <t>SK.1.1.23</t>
  </si>
  <si>
    <t>Stávající rušené datové rozvody a zařízení: Odborné odpojení rušených orzvodů ve stáv. rozvaděči, demontáže koncových zařízení, vytyčení stávajících rozvodů, demontáže rušených rozvodů.</t>
  </si>
  <si>
    <t>SK.1.1.24</t>
  </si>
  <si>
    <t>IP dveřní video telefon: včetně integrované kamery, 6 tlačítek + klávesnice, SIP protokol, včetně licence pro registraci do stávající ústředny ALCATEL Lucent OXE</t>
  </si>
  <si>
    <t>SK.1.1.25</t>
  </si>
  <si>
    <t>Drobný instalační materiál</t>
  </si>
  <si>
    <t>Poznámka k položce:_x000D_
1*1</t>
  </si>
  <si>
    <t>SK.1.1.26</t>
  </si>
  <si>
    <t>Pomocné montážní práce: zednické výpomoci, bourací práce, koordinační práce</t>
  </si>
  <si>
    <t>Poznámka k položce:_x000D_
40*1</t>
  </si>
  <si>
    <t>Trasy</t>
  </si>
  <si>
    <t>SK.2.1.1</t>
  </si>
  <si>
    <t>Kabel STP, 4p., Cat.6A, B2 ca s1 d1</t>
  </si>
  <si>
    <t>Poznámka k položce:_x000D_
(86*2+3)*45</t>
  </si>
  <si>
    <t>SK.2.1.2</t>
  </si>
  <si>
    <t>SHKFH-R 100x2x0,5</t>
  </si>
  <si>
    <t>Poznámka k položce:_x000D_
1*80" kabel pro přívod telefonních linek areálové telefonní ústředny do nově řešeného datového rozvidyu</t>
  </si>
  <si>
    <t>SK.2.1.3</t>
  </si>
  <si>
    <t>Optický kabel SM 12vl. 9/125 OS2, B2ca, LSZH plášť oranžový</t>
  </si>
  <si>
    <t>Poznámka k položce:_x000D_
100+200" kabel pro vnitřní konečnou trasu a venkovní dočanosnou trasu</t>
  </si>
  <si>
    <t>SK.2.1.4</t>
  </si>
  <si>
    <t>Nikrotrubička HDPE, tenkostěnná, LSHF</t>
  </si>
  <si>
    <t>Poznámka k položce:_x000D_
100+200" mikrotrubička pro vedení optických kabelu SM a MM ve vnitřních prostorech</t>
  </si>
  <si>
    <t>SK.2.1.5</t>
  </si>
  <si>
    <t>Držák rezervy optickýk kabelů - nástěnný</t>
  </si>
  <si>
    <t>SK.2.1.6</t>
  </si>
  <si>
    <t>Kabel CYA- 6 ZŽ - uzemnění rozvaděčů</t>
  </si>
  <si>
    <t>Poznámka k položce:_x000D_
2*20" kabel pro přívod uzemnění od rozvaděče NN v m.č. 0.20</t>
  </si>
  <si>
    <t>SK.2.1.7</t>
  </si>
  <si>
    <t>Stávající rušené datové rozvody a kabeláže a průběžné kabeláže: Odborné odpojení rušených orzvodů ve stáv. rozvaděči, demontáže, vytyčení stávajících rozvodů, ochrana průběžných zachovaných rozvodů, demontáže rušených rozvodů.</t>
  </si>
  <si>
    <t>Poznámka k položce:_x000D_
20*1</t>
  </si>
  <si>
    <t>SK.2.1.8</t>
  </si>
  <si>
    <t>Drobný montážní materiál</t>
  </si>
  <si>
    <t>SK.2.1.9</t>
  </si>
  <si>
    <t>Pomocné montážní práce: zednické výpomoci, bourací práce</t>
  </si>
  <si>
    <t>Poznámka k položce:_x000D_
30*1</t>
  </si>
  <si>
    <t>SK.3.1.1</t>
  </si>
  <si>
    <t>Měření a kontrola metalického vedení vč. vyhotovení protokolu</t>
  </si>
  <si>
    <t>SK.3.1.2</t>
  </si>
  <si>
    <t>Měření a kontrola optického vedení vč. vyhotovení protokolu</t>
  </si>
  <si>
    <t>SK.3.1.3</t>
  </si>
  <si>
    <t>Měření WiFi AP po osazení všech AP včetně protokolu a zprávy</t>
  </si>
  <si>
    <t>SK.3.1.4</t>
  </si>
  <si>
    <t>Svařování optického vlákna, 1 vlákno</t>
  </si>
  <si>
    <t>SK.3.1.5</t>
  </si>
  <si>
    <t>Dílenská dokumentace, rozkreslení rozvaděčů dle skoutečně dodané technologie</t>
  </si>
  <si>
    <t>SK.3.1.6</t>
  </si>
  <si>
    <t>Seznámení obsluhy s provozem zařízení</t>
  </si>
  <si>
    <t>SK.3.1.7</t>
  </si>
  <si>
    <t>Úklid staveniště</t>
  </si>
  <si>
    <t>SK.3.1.8</t>
  </si>
  <si>
    <t>Doprava</t>
  </si>
  <si>
    <t>SK.3.1.9</t>
  </si>
  <si>
    <t>Revize systému</t>
  </si>
  <si>
    <t>D.1.01.4d_2 - Video dohledový systém</t>
  </si>
  <si>
    <t xml:space="preserve">1 - Zařízení </t>
  </si>
  <si>
    <t xml:space="preserve">Zařízení </t>
  </si>
  <si>
    <t>VDS.1.1.1</t>
  </si>
  <si>
    <t>5 Mpx dome IP kamera, interiérová, Day/Night, 1/2.8" progresivní scan CMOS, rozlišení 2592 x 1944 px @ 30 fps, citlivost 0,04 lx (F1.6) Color, 0,01 lx (F1.6) Monochrome, 0 lx (F1.6), Smart IR, IR LED dosvit 30 m, motor zoom objektiv 3,4–10,5 mm , úhel záb</t>
  </si>
  <si>
    <t>Poznámka k položce:_x000D_
5 Mpx dome IP kamera, interiérová, Day/Night, 1/2.8" progresivní scan CMOS, rozlišení 2592 x 1944 px @ 30 fps, citlivost 0,04 lx (F1.6) Color, 0,01 lx (F1.6) Monochrome, 0 lx (F1.6), Smart IR, IR LED dosvit 30 m, motor zoom objektiv 3,4–10,5 mm , úhel záběru H: 95°-28°, V: 69°-21°, BLC, AWB, Dual Exposure WDR 130 dB, 64 privátních zón, objektová analýza, komprese H.264 / H.265 / MJPEG, ONVIF kompatibilní multi-stream, Idle Scene mód, alarm I/O 1/1, audio I/O 1/1, slot na MicroSD kartu max. 1 TB, možnost přídavného Wi-Fi adaptéru, napájení PoE, 416 mA, pracovní teplota od -10 °C do +60 °C, rozměry 156 x 116 mm, hmotnost 0,81 kg - plně kompatibilní se stávajícím centrálním systémem Avigilon Control Center Enterprise_x000D_
_x000D_
8+6"  8x objektová zabezpečovací kamera, 6x kamera pro uzavřený kamerový okruh JIP</t>
  </si>
  <si>
    <t>VDS.1.1.2</t>
  </si>
  <si>
    <t>Integrace kamerových bodů do stávajícího systému Avigilon Control Center Enterprise a do integrovaného bezpečnostního systému LATIS</t>
  </si>
  <si>
    <t>Poznámka k položce:_x000D_
14*1</t>
  </si>
  <si>
    <t>VDS.1.1.3</t>
  </si>
  <si>
    <t>Konzole pro uchgycení kamery</t>
  </si>
  <si>
    <t>Poznámka k položce:_x000D_
8+6</t>
  </si>
  <si>
    <t>VDS.1.1.4</t>
  </si>
  <si>
    <t>Licence pro kamerový bod do stávajícího systému Avigilon Control Center Enterprise a do integrovaného bezpečnostního systému LATIS</t>
  </si>
  <si>
    <t>VDS.1.1.5</t>
  </si>
  <si>
    <t>VDS.1.1.6</t>
  </si>
  <si>
    <t>Konektor RJ45, Cat.6A, STP -  zakončení na strně kamery</t>
  </si>
  <si>
    <t>VDS.1.1.7</t>
  </si>
  <si>
    <t>Poznámka k položce:_x000D_
8+6" keystone pro zakončení datových kabelu STP Cat.6A</t>
  </si>
  <si>
    <t>VDS.1.1.8</t>
  </si>
  <si>
    <t>Patch kabel Cat.6A,  2m</t>
  </si>
  <si>
    <t>VDS.1.1.9</t>
  </si>
  <si>
    <t>Dohledová pracovní stanice; Standardní PC, procesor Core i7-12700, operační paměť 2x16GB DDR5, SSD disk 1TB, 2xDP, dedikovaná grafická karta s pamětí 16GB, Operační systém, včetně klávesnice a myši</t>
  </si>
  <si>
    <t>Poznámka k položce:_x000D_
2*1" 1x pro zobrazení kamer z uzavřeného okruhu kamer oddělení JIP, 1x do pracoviště sester</t>
  </si>
  <si>
    <t>VDS.1.1.10</t>
  </si>
  <si>
    <t>Monitor 32", LED, 4K rozlišení</t>
  </si>
  <si>
    <t>VDS.1.1.11</t>
  </si>
  <si>
    <t>Drobný a pomocný instalační materiál</t>
  </si>
  <si>
    <t>VDS.1.1.12</t>
  </si>
  <si>
    <t>Pomocné instalační práce, koordinační práce</t>
  </si>
  <si>
    <t>VDS.2.1.1</t>
  </si>
  <si>
    <t>Poznámka k položce:_x000D_
(8+6)*45</t>
  </si>
  <si>
    <t>VDS.2.1.2</t>
  </si>
  <si>
    <t>VDS.2.1.3</t>
  </si>
  <si>
    <t>VDS.2.1.4</t>
  </si>
  <si>
    <t>Pomocné práce: montážní výpomoci, přesun materiálu, koordinační práce</t>
  </si>
  <si>
    <t>VDS.3.1.1</t>
  </si>
  <si>
    <t>Uvedení do trv. provozu (oživení, nastavení, odzkoušení)</t>
  </si>
  <si>
    <t>VDS.3.1.2</t>
  </si>
  <si>
    <t>Měření a kontrola met.vedení</t>
  </si>
  <si>
    <t>VDS.3.1.3</t>
  </si>
  <si>
    <t>Seznámení s obsluhou</t>
  </si>
  <si>
    <t>VDS.3.1.4</t>
  </si>
  <si>
    <t>VDS.3.1.5</t>
  </si>
  <si>
    <t>Výchozí revize</t>
  </si>
  <si>
    <t>D.1.01.4d_3 - Poplachový zabezpečovací a tísňový systém</t>
  </si>
  <si>
    <t>PZTS.1.1.1</t>
  </si>
  <si>
    <t>Stávající rozhraní PZTS systému ASET: vyhledání stávajícího přívodu systémové sběrnice z centrálního velína, vytvoření bodu napojení nově řešené instalace, inteegrace nově řešeného rozvodu do stávajícího sytstému</t>
  </si>
  <si>
    <t>PZTS.1.1.2</t>
  </si>
  <si>
    <t>Licence do stávající grafické nástavby LATIS - pro jeden prvek</t>
  </si>
  <si>
    <t>Poznámka k položce:_x000D_
5*1</t>
  </si>
  <si>
    <t>PZTS.1.1.3</t>
  </si>
  <si>
    <t>Integrace nově řešené instalace do stávající grafické nástavby - 1 prvek</t>
  </si>
  <si>
    <t>PZTS.1.1.4</t>
  </si>
  <si>
    <t>Zpracování půdorysných podkladů pro integraci do grafické nástavby</t>
  </si>
  <si>
    <t>PZTS.1.1.5</t>
  </si>
  <si>
    <t>Systémový pomocný napájecí zálohovaný zdroj 12V/5A s opakovačem sběrnice</t>
  </si>
  <si>
    <t>PZTS.1.1.6</t>
  </si>
  <si>
    <t>Akumulátor  12 V / 18 Ah</t>
  </si>
  <si>
    <t>PZTS.1.1.7</t>
  </si>
  <si>
    <t>PIR detektor pohybu: 12x12 m</t>
  </si>
  <si>
    <t>PZTS.1.1.8</t>
  </si>
  <si>
    <t>Magnetický kontakt na dveře</t>
  </si>
  <si>
    <t>PZTS.1.1.9</t>
  </si>
  <si>
    <t>Propojovací krabice,16+2 šroubovací svorky</t>
  </si>
  <si>
    <t>Poznámka k položce:_x000D_
1*1" pro magnetické kontakty (kontakty v dodávce oken a dveří)</t>
  </si>
  <si>
    <t>PZTS.1.1.10</t>
  </si>
  <si>
    <t>Klávesnice LCD, dva řádky, zelený podsvit</t>
  </si>
  <si>
    <t>PZTS.1.1.11</t>
  </si>
  <si>
    <t>Koncentrátor v plastovém krytu pro 8 vstupů a až 8 PGM výstupů</t>
  </si>
  <si>
    <t>PZTS.1.1.12</t>
  </si>
  <si>
    <t>PZTS.1.1.13</t>
  </si>
  <si>
    <t>Kabel FTP, 4p., Cat.5e, B2 ca s1 d1</t>
  </si>
  <si>
    <t>Poznámka k položce:_x000D_
300+2*25"  sběrnice systému + připojení detektorů</t>
  </si>
  <si>
    <t>Oranžový stíněný kabel 2x1,5; B2 ca s1 d1 a1</t>
  </si>
  <si>
    <t>Poznámka k položce:_x000D_
300*1"  posílení napájení sběrnice</t>
  </si>
  <si>
    <t>VDS.2.1.5</t>
  </si>
  <si>
    <t>D.1.01.4d_4 - Siganlizační systém sestra-pacient</t>
  </si>
  <si>
    <t>SP.1.1.19 - Zásuvka pacienta s držákem tlačítka (bez hovoru): zásuvka u lůžka pacienta s konektorem RJ45 pro při</t>
  </si>
  <si>
    <t>SP.1.1.1</t>
  </si>
  <si>
    <t>RACK rozvaděč, 18U, 600x600, nástěnný, včetně napájecího panelu, průchozího panelu a příslušenství pro montáž</t>
  </si>
  <si>
    <t>SP.1.1.2</t>
  </si>
  <si>
    <t>Napájecí zdroj systému 24V/8A, obsahuje vestavěny registrační server pro management a uložení konfigurace všech koncových prvků systému, RS-485 server pro řízení čteček karet,  uzpůsobený pro vestavbu VoIP serveru a transformátor el. Zámku.</t>
  </si>
  <si>
    <t>Poznámka k položce:_x000D_
1*1"  instalace do rozvaděče p.č.1</t>
  </si>
  <si>
    <t>SP.1.1.3</t>
  </si>
  <si>
    <t>Univerzální ukládací police 19"/1U</t>
  </si>
  <si>
    <t>SP.1.1.4</t>
  </si>
  <si>
    <t>Patch panel 24xRJ45 Cat.5e UTP, osazený</t>
  </si>
  <si>
    <t>SP.1.1.5</t>
  </si>
  <si>
    <t>Napájecí injektor 24 portů/19" PoE</t>
  </si>
  <si>
    <t>SP.1.1.6</t>
  </si>
  <si>
    <t>Datový SWITCH pro systém pro 24 portů</t>
  </si>
  <si>
    <t>Poznámka k položce:_x000D_
1*1" instalace do rozvaděče p.č.1</t>
  </si>
  <si>
    <t>SP.1.1.7</t>
  </si>
  <si>
    <t>Hlavní terminál systému: IP komunikace, dotykový barevný displej. Centralizuje obsluhu dorozumívacího zařízení do místa se stálou službou. Nabízí komfortní a přehledně uspořádané grafické prostředí, spojené s jednoduchou obsluhou a ovládáním funkčních tla</t>
  </si>
  <si>
    <t>Poznámka k položce:_x000D_
Hlavní terminál systému: IP komunikace, dotykový barevný displej. Centralizuje obsluhu dorozumívacího zařízení do místa se stálou službou. Nabízí komfortní a přehledně uspořádané grafické prostředí, spojené s jednoduchou obsluhou a ovládáním funkčních tlačítek přímo na obslužném grafickém displeji._x000D_
_x000D_
1*1</t>
  </si>
  <si>
    <t>SP.1.1.8</t>
  </si>
  <si>
    <t>SW licence pro provoz účastníka</t>
  </si>
  <si>
    <t>SP.1.1.9</t>
  </si>
  <si>
    <t>Kabel k terminálu (2m) - systémový kabel pro připojení terminálu k rozvodu</t>
  </si>
  <si>
    <t>SP.1.1.10</t>
  </si>
  <si>
    <t>Adaptér k hlavnímu terminálu pro připojení napájení k rozvodné síti 230V</t>
  </si>
  <si>
    <t>SP.1.1.11</t>
  </si>
  <si>
    <t>Kabel telefonní přípojky pro připojení analogové telefonní linky, 2m</t>
  </si>
  <si>
    <t>SP.1.1.12</t>
  </si>
  <si>
    <t>Analog/VoIP brána</t>
  </si>
  <si>
    <t>SP.1.1.13</t>
  </si>
  <si>
    <t>Zásuvka hlavního terminálu pro připojení k datovému rozvodu.</t>
  </si>
  <si>
    <t>SP.1.1.14</t>
  </si>
  <si>
    <t>Telefonní zásuvka IN-OUT.</t>
  </si>
  <si>
    <t>SP.1.1.15</t>
  </si>
  <si>
    <t>Telefonní interface (pro analog. přístr.)</t>
  </si>
  <si>
    <t>SP.1.1.16</t>
  </si>
  <si>
    <t>Svorkovnice napájení 24V s el. Pojistkou.</t>
  </si>
  <si>
    <t>Poznámka k položce:_x000D_
11*1</t>
  </si>
  <si>
    <t>SP.1.1.17</t>
  </si>
  <si>
    <t>Pokojový terminál s reproduktorem a displejem: Umožňuje přenos volání pro zdravotní personál na vedlejší pracoviště, umožňuje funkci hovorového spojení - interkomu a na displeji umožňuje identifikaci místa volání, v klidovém stavu zobrazuje datum a čas.</t>
  </si>
  <si>
    <t>Poznámka k položce:_x000D_
3*1</t>
  </si>
  <si>
    <t>SP.1.1.18</t>
  </si>
  <si>
    <t>Pokojový terminál s reproduktorem: Umožňuje přenos volání pro zdravotní personál na vedlejší pracoviště, umožňuje funkci hovorového spojení - interkomu.</t>
  </si>
  <si>
    <t>Poznámka k položce:_x000D_
7*1</t>
  </si>
  <si>
    <t>SP.1.1.19</t>
  </si>
  <si>
    <t>Zásuvka pacienta s držákem tlačítka (bez hovoru): zásuvka u lůžka pacienta s konektorem RJ45 pro při</t>
  </si>
  <si>
    <t>SP.1.1.20</t>
  </si>
  <si>
    <t>Tlačítko pacienta (bez hovoru): podsvícené tlačítko přivolání pomoci, bezpečnostní konektor proti vytržení</t>
  </si>
  <si>
    <t>Poznámka k položce:_x000D_
9*1</t>
  </si>
  <si>
    <t>SP.1.1.21</t>
  </si>
  <si>
    <t>Táhlo s tlačítkem nouzového volání: táhlo pro aktivaci nouzového volání pacienta, připojené k pokojovým terminálům</t>
  </si>
  <si>
    <t>SP.1.1.22</t>
  </si>
  <si>
    <t>Táhlo nouzového volání: táhlo pro aktivaci nouzového volání pacienta, připojené k pokojovým terminálům</t>
  </si>
  <si>
    <t>SP.1.1.23</t>
  </si>
  <si>
    <t>Signalizační svítidlo: svítidlo pro rychlou orientaci personálu o místě aktivace nouzového volání pacienta. Svítidla jsou připojena k pokojovým terminálům</t>
  </si>
  <si>
    <t>SP.1.1.24</t>
  </si>
  <si>
    <t>Konektor včetně ochrany a proměření RJ45</t>
  </si>
  <si>
    <t>Poznámka k položce:_x000D_
40*2</t>
  </si>
  <si>
    <t>SP.1.1.25</t>
  </si>
  <si>
    <t>Podružný montážní materiál</t>
  </si>
  <si>
    <t>SP.1.1.26</t>
  </si>
  <si>
    <t>SP.2.1.1</t>
  </si>
  <si>
    <t>Kabel UTP, 4p., Cat.5e, B2 ca s1 d1</t>
  </si>
  <si>
    <t>Poznámka k položce:_x000D_
(1+3+7+9)*40+(1+2+11)*10</t>
  </si>
  <si>
    <t>SP.2.1.2</t>
  </si>
  <si>
    <t>Instalační rámeček malý: určený pro instalaci zásuvky pacienta s držákem tlačítka, táhel nouzového volání a signalizačních svítidel</t>
  </si>
  <si>
    <t>Poznámka k položce:_x000D_
23*1</t>
  </si>
  <si>
    <t>SP.2.1.3</t>
  </si>
  <si>
    <t>Instalační rámeček střední: určený k instalaci pokojových terminálů, a zásuvky terminálu.</t>
  </si>
  <si>
    <t>Poznámka k položce:_x000D_
7+3+1</t>
  </si>
  <si>
    <t>SP.2.1.4</t>
  </si>
  <si>
    <t>SP.2.1.5</t>
  </si>
  <si>
    <t>SP.2.1.6</t>
  </si>
  <si>
    <t>SP.3.1.1</t>
  </si>
  <si>
    <t>Zprovoznění, oživení a kontrola systému</t>
  </si>
  <si>
    <t>Kpl</t>
  </si>
  <si>
    <t>SP.3.1.2</t>
  </si>
  <si>
    <t>Kontrola metalické kabeláže</t>
  </si>
  <si>
    <t>SP.3.1.3</t>
  </si>
  <si>
    <t>SP.3.1.4</t>
  </si>
  <si>
    <t>Ostatní rozpočtové náklady</t>
  </si>
  <si>
    <t>SP.3.1.5</t>
  </si>
  <si>
    <t>SP.3.1.6</t>
  </si>
  <si>
    <t>D.1.01.4d_5 - Elektronická kontrola vstupu</t>
  </si>
  <si>
    <t>EKV.1.1.1</t>
  </si>
  <si>
    <t>Stávající napájecí zdroje EKV a rozhraní systémové sběrnice: Vyhledání volného vývodu, reorganizace stávajícího rozvodu, připojení nové větve sběrnice, integrace nově doplněhého rozvodu do stávajícího systému</t>
  </si>
  <si>
    <t>EKV.1.1.2</t>
  </si>
  <si>
    <t>Řídící jednotka Uni pro montáž do racku, ovládá až 32 zařízení, možnost napájení přes PoE+, do platformy ANeT připojen pomocí LAN modulu, režim Off-line – ve vnitřní paměti zvládne uchovat až 100 000 událostí, robustní konstrukce pro bezpečnou a snadnou m</t>
  </si>
  <si>
    <t>Poznámka k položce:_x000D_
Řídící jednotka Uni pro montáž do racku, ovládá až 32 zařízení, možnost napájení přes PoE+, do platformy ANeT připojen pomocí LAN modulu, režim Off-line – ve vnitřní paměti zvládne uchovat až 100 000 událostí, robustní konstrukce pro bezpečnou a snadnou montáž, uzamykatelná kovová skříňka nebo modul na DIN lištu s detekčním spínačem neoprávněného vniknutí. Rozšíření stávajícího systému areálu ANeT Guard, instalovaného v rámci areálu FN Brno_x000D_
_x000D_
1*1</t>
  </si>
  <si>
    <t>EKV.1.1.3</t>
  </si>
  <si>
    <t>Ovládací jednotka: Slouží k obsluze dvou plně vybavených dveří, může ovládat až 4 čtečky, možná integrace čteček třetích stran díky expanznímu modulu OEX, podpora protokolu Wiegand i OSDP, režim Off-line – ve vnitřní paměti může uchovat až 50 000 událostí</t>
  </si>
  <si>
    <t>Poznámka k položce:_x000D_
Ovládací jednotka: Slouží k obsluze dvou plně vybavených dveří, může ovládat až 4 čtečky, možná integrace čteček třetích stran díky expanznímu modulu OEX, podpora protokolu Wiegand i OSDP, režim Off-line – ve vnitřní paměti může uchovat až 50 000 událostí, optická indikace provozních stavů, lokálně připojitelná k řídící jednotce po sběrnicí RS-485 až na vzdálenost 2000m, možnost zapojení přímo do sítě LAN, kovová skříňka do podhledu nebo plastové pouzdro na DIN lištu vybavené detekčním spínačem(např. určeno pro ovládání 2 plně osazených dveří). Rozšíření stávajícího systému areálu ANeT Guard, instalovaného v rámci areálu FN Brno_x000D_
_x000D_
4*1</t>
  </si>
  <si>
    <t>EKV.1.1.4</t>
  </si>
  <si>
    <t>Čtečka pro bezkontaktní média proximity EM4102, frekvence 125kHz, plně kompatibilní se stávajícím systémem ANeT Guard</t>
  </si>
  <si>
    <t>EKV.1.1.6</t>
  </si>
  <si>
    <t>Základní varianta spínaného zdroje (13.8V, 10A) v instalační krabici s příslušenstvím.</t>
  </si>
  <si>
    <t>EKV.1.1.7</t>
  </si>
  <si>
    <t>Zálohovací akumulátor 7Ah</t>
  </si>
  <si>
    <t>EKV.1.1.8</t>
  </si>
  <si>
    <t>EKV.1.1.9</t>
  </si>
  <si>
    <t>Nespecifikované pomocné montážní práce</t>
  </si>
  <si>
    <t>EKV.2.1.1</t>
  </si>
  <si>
    <t>Poznámka k položce:_x000D_
8*35+4*20+100"  sběrnice RS485+připojení čteček k ovládacím jednotkám</t>
  </si>
  <si>
    <t>EKV.2.1.2</t>
  </si>
  <si>
    <t>Poznámka k položce:_x000D_
8*35+4*20+100"  posílení napájení sběrnice+připojení ovládaných zámků a dvří k ovládací jednotce</t>
  </si>
  <si>
    <t>EKV.2.1.3</t>
  </si>
  <si>
    <t>Poznámka k položce:_x000D_
4*20</t>
  </si>
  <si>
    <t>EKV.2.1.4</t>
  </si>
  <si>
    <t>EKV.2.1.5</t>
  </si>
  <si>
    <t>Drobný a pomocný montážní materiál</t>
  </si>
  <si>
    <t>EKV.2.1.6</t>
  </si>
  <si>
    <t>EKV.3.1.1</t>
  </si>
  <si>
    <t>EKV.3.1.2</t>
  </si>
  <si>
    <t>EKV.3.1.3</t>
  </si>
  <si>
    <t>EKV.3.1.4</t>
  </si>
  <si>
    <t>EKV.3.1.5</t>
  </si>
  <si>
    <t>D.1.01.4d_6 - Jednotný čas</t>
  </si>
  <si>
    <t>JČ.1.1.1</t>
  </si>
  <si>
    <t>Autonomní analogové hodiny: řízené radiosignálem DCF 77,5 kHz, napájený tužkovou baterií 1,5 V (IEC LR 6). Rám z nárazuvzdorného termoplastu s odolností proti UV záření.</t>
  </si>
  <si>
    <t>Poznámka k položce:_x000D_
13*1</t>
  </si>
  <si>
    <t>JČ.1.1.2</t>
  </si>
  <si>
    <t>Konzole pro montáž hodin na stěnu</t>
  </si>
  <si>
    <t>JČ.1.1.3</t>
  </si>
  <si>
    <t>Konzole pro montáž hodin na strop</t>
  </si>
  <si>
    <t>JČ.1.1.4</t>
  </si>
  <si>
    <t>Drobný instalační materiál (konektory, hmoždinky, stahovací pásky apod.)</t>
  </si>
  <si>
    <t>JČ.1.1.5</t>
  </si>
  <si>
    <t>JČ.3.1.1</t>
  </si>
  <si>
    <t>JČ.3.1.3</t>
  </si>
  <si>
    <t>JČ.3.1.4</t>
  </si>
  <si>
    <t>JČ.3.1.5</t>
  </si>
  <si>
    <t>D.1.01.4d_7 - Společná televizní anténa</t>
  </si>
  <si>
    <t>STA.1.1.1</t>
  </si>
  <si>
    <t>Stávající rozvody: úpravy stávajícího rozvodu a jeho reorganizace pro připojení nově řešených rozvodů, proměření kabeláže, připojení uvedení do provozu</t>
  </si>
  <si>
    <t>STA.1.1.2</t>
  </si>
  <si>
    <t>Rozvodná skříň STA</t>
  </si>
  <si>
    <t>STA.1.1.3</t>
  </si>
  <si>
    <t>Napájecí zdroj 24V/1,7A</t>
  </si>
  <si>
    <t>STA.1.1.4</t>
  </si>
  <si>
    <t>Širokopásmový zesilovač UHF - kanály 21-69</t>
  </si>
  <si>
    <t>STA.1.1.5</t>
  </si>
  <si>
    <t>Zásuvka TV+R koncová komplet (zásuvka, krabička, rámeček, kryt zásuvky)</t>
  </si>
  <si>
    <t>STA.1.1.6</t>
  </si>
  <si>
    <t>Rozbočovač dvojnásobný, 2 výstupy, 3.8 dB</t>
  </si>
  <si>
    <t>STA.1.1.7</t>
  </si>
  <si>
    <t>Rozbočovač pětinásobný, 5 výstupů 6.8 dB</t>
  </si>
  <si>
    <t>STA.1.1.8</t>
  </si>
  <si>
    <t>F-konektory</t>
  </si>
  <si>
    <t>Poznámka k položce:_x000D_
12*1</t>
  </si>
  <si>
    <t>STA.1.1.9</t>
  </si>
  <si>
    <t>STA.1.1.10</t>
  </si>
  <si>
    <t>Pomocné instalační práce: značení tras vedení, koordinační práce</t>
  </si>
  <si>
    <t>STA.2.1.1</t>
  </si>
  <si>
    <t>Koax kabel 75Ω, B2-ca,s1,d1</t>
  </si>
  <si>
    <t>Poznámka k položce:_x000D_
9*40+50</t>
  </si>
  <si>
    <t>STA.2.1.2</t>
  </si>
  <si>
    <t>Jistič 16A</t>
  </si>
  <si>
    <t>Poznámka k položce:_x000D_
1x1</t>
  </si>
  <si>
    <t>STA.2.1.3</t>
  </si>
  <si>
    <t>Rozvodná krabice GEWIS 150x110x70, včetně svorkovnice</t>
  </si>
  <si>
    <t>STA.2.1.4</t>
  </si>
  <si>
    <t>STA.2.1.5</t>
  </si>
  <si>
    <t>STA.3.1.1</t>
  </si>
  <si>
    <t>Uvedení do trv. Provozu, nastavení, pogramování, oživení</t>
  </si>
  <si>
    <t>STA.3.1.2</t>
  </si>
  <si>
    <t>Měření na hl.stanici</t>
  </si>
  <si>
    <t>STA.3.1.3</t>
  </si>
  <si>
    <t>Měření na zásuvkách</t>
  </si>
  <si>
    <t>STA.3.1.4</t>
  </si>
  <si>
    <t>STA.3.1.5</t>
  </si>
  <si>
    <t>STA.3.1.6</t>
  </si>
  <si>
    <t>D.1.01.4d_8 - Aktivní prvky PC sítě</t>
  </si>
  <si>
    <t>2 - Zařízení</t>
  </si>
  <si>
    <t>D1 - Ostatní</t>
  </si>
  <si>
    <t>AKT.1.1.1</t>
  </si>
  <si>
    <t>Systémové chassis s s 10 sloty pro aktivní prvky. Zařízení plně kompatibilní se stávajícím systémem objektu, tvořeným prvky CISCO C9410R z důvodu centrální správy</t>
  </si>
  <si>
    <t>AKT.1.1.2</t>
  </si>
  <si>
    <t>Technická podpora výrobce okamžitého servisního zásahu 24/7, 8x5 hodin, zásah do 1 hodiny. Plně integrovatelné do stávajícího systému  objektu CON-SNT-C9410R z důvodu centrální správy</t>
  </si>
  <si>
    <t>AKT.1.1.3</t>
  </si>
  <si>
    <t>Uplinkový síťový modul, SW licence. Plně kompatibilní a integrovatelná do stávajícíhoho systému objektu C9400-NW-A z důvodu centrální správy</t>
  </si>
  <si>
    <t>AKT.1.1.4</t>
  </si>
  <si>
    <t>SW licence pro SWITCHe, umožňující pokročilé síťové funkce, správu a bezpečnostní služby. Plně kompatibilní a integrovatelná do stávajícího systému TE-C9K-SW z důvodu centrální správy</t>
  </si>
  <si>
    <t>AKT.1.1.5</t>
  </si>
  <si>
    <t>QSFP adaptér - pasivní převodník, možňující vložení 10G SFP+ modulu do 40G QSFP+ portu. Podpora až 10 Gbps. Plně kopatibilní se stávajícími prvky C9400-QSFP-CVR z důvodu centrální správy</t>
  </si>
  <si>
    <t>AKT.1.1.6</t>
  </si>
  <si>
    <t>Univerzální software image s kryptografií pro přepínače, zajišťuje pokročilé funkce a zabezpečení zařízení. Plně kompatibilní a integrovatelný se stávajícím systémem objektu S9400UK9-179 z důvodu centrální správy</t>
  </si>
  <si>
    <t>AKT.1.1.7</t>
  </si>
  <si>
    <t>Systémový napájecí zdroj, 3200W pro aktivní prvky. Plně kompatibilní se stávajícími zařízeními C9400-PWR-3200AC z důvodu centrální správy</t>
  </si>
  <si>
    <t>AKT.1.1.8</t>
  </si>
  <si>
    <t>Napájecí kabel pro systémový napájecí zdroj p.č. 7</t>
  </si>
  <si>
    <t>AKT.1.1.9</t>
  </si>
  <si>
    <t>Systémový konzolový propojovací kabel, 6ft, konektory RJ-45-to-RJ-45</t>
  </si>
  <si>
    <t>AKT.1.1.10</t>
  </si>
  <si>
    <t>Management kabeláže pro 10slotové chassis p.č. 1</t>
  </si>
  <si>
    <t>AKT.1.1.11</t>
  </si>
  <si>
    <t>Sériový adaptér pro připojení konzole - DB+C3-RJ45. Plně kompatibilní se stávajícími prvky objektu C9K-ACC-ADP-DB9</t>
  </si>
  <si>
    <t>AKT.1.1.12</t>
  </si>
  <si>
    <t>Montážní sada šroubů pro aktivní prvky, 12ks v balení</t>
  </si>
  <si>
    <t>AKT.1.1.13</t>
  </si>
  <si>
    <t>Softwareová licence pro pokročilé síťové funkce a správu (automatizace, zabezpečení, monitoring) u aktivních prvků. Plně kompatibilní a integrovatelná se stávajícím systémem objektu C9400-DNA-A</t>
  </si>
  <si>
    <t>AKT.1.1.14</t>
  </si>
  <si>
    <t>Lincence 3 roky pro SW pokročilých funkcí a správy, p.č. 13</t>
  </si>
  <si>
    <t>AKT.1.1.15</t>
  </si>
  <si>
    <t>Lincence SW pro rozšířené funkce správy systému (lokalizace, IoT, asset tracking). Plně kompatibilní a integrovatelná se stávajícím systémem objektu D-DNAS-EXT-S-T z důvodu centrální správy</t>
  </si>
  <si>
    <t>AKT.1.1.16</t>
  </si>
  <si>
    <t>Licence 3 roky pro SW rozšířených fubnkcí, p.č. 15</t>
  </si>
  <si>
    <t>AKT.1.1.17</t>
  </si>
  <si>
    <t>Termínovaná licence pro vestavěného agenta pro aktivní prvky - umožňuje sytetické testování sítě a aplikací. Plně kopatibilní a itegrovatelný se stávajícím systémem objektu TE-EMBEDDED-T z důvodu centrální správy</t>
  </si>
  <si>
    <t>AKT.1.1.18</t>
  </si>
  <si>
    <t>Licence na 3 roky pro vestavěného agenta p.č. 17</t>
  </si>
  <si>
    <t>AKT.1.1.19</t>
  </si>
  <si>
    <t>Vysoce výkonný řídicí modul pro šasi Catalyst 9400. Poskytuje až 480 Gb/s propustnost na slot, podporu vysokorychl. linek a pokročilé síťové funkce pro náročné prostředí.Plně kompatibilní se stávajícím systémem objektu C9400X-SUP-2XL z důvodu centr.správy</t>
  </si>
  <si>
    <t>AKT.1.1.20</t>
  </si>
  <si>
    <t>48 port multigigabitová UPOE+ linková karta. Modul se 48 × RJ-45 porty s rychlostí až 10 Gb/s a podporou UPOE+ (až 90 W/port). Určeno pro připojení výkonných koncových zařízení v šasi.Plně kompatibilní se stávajícím zařízením objektu C9400-LC-48HX z dův</t>
  </si>
  <si>
    <t>Poznámka k položce:_x000D_
48 port multigigabitová UPOE+ linková karta. Modul se 48 × RJ-45 porty s rychlostí až 10 Gb/s a podporou UPOE+ (až 90 W/port). Určeno pro připojení výkonných koncových zařízení v šasi. Plně kompatibilní se sgtávajícím zařízením objektu C9400-LC-48HX z důvodu centrální správy_x000D_
_x000D_
1*1</t>
  </si>
  <si>
    <t>AKT.1.1.21</t>
  </si>
  <si>
    <t>Modul se 48× 1GbE porty s podporou PoE+ (až 30 W/port) pro napájení IP zařízení. Vhodný pro podnikové sítě v šasi. Plně kompatibilní se stávajívcím zařízením C9400-LC-48P z důvodu centrální správy</t>
  </si>
  <si>
    <t>AKT.1.1.22</t>
  </si>
  <si>
    <t>Modul se 48× 1GbE RJ-45 porty bez PoE. Vhodný pro čistě datová připojení v rámci podnikových sítí v šasi. Plně kompatibilní se stávajícím ztařízením  C9400-LC-48T z důvodu centrální správy</t>
  </si>
  <si>
    <t>AKT.1.1.23</t>
  </si>
  <si>
    <t>Redundandní dvojice vysoce výkonných řídicích modulů pro šasi p.č. 1. Zajišťuje vysokou dostupnost, propustnost až 9,6 Tb/s a podporu pokročilých síťových funkcí. Plně kompatibilní se stávajícím zařízením C9400X-SUP-2XL/2 z důvodu centrální správy</t>
  </si>
  <si>
    <t>AKT.1.1.24</t>
  </si>
  <si>
    <t>Aktivační licence pro automatické nasazení zařízení (zero-touch provisioning) přes Plug-and-Play Connect. Plně kompatibilní a integrovatelná se stávajícím systémem objektu NETWORK-PNP-LIC z důvodu centrální správy</t>
  </si>
  <si>
    <t>AKT.1.1.25</t>
  </si>
  <si>
    <t>Wi-Fi přístupový bod - 1317 Mbps AP/Hotspot 2,4/5 GHz, 802.11ac, MIMO 3×3 - vnitřní - integrované do stávající WiFi sítě tvořené prvky WiFi AP Catalyst Access Points</t>
  </si>
  <si>
    <t>D1</t>
  </si>
  <si>
    <t>AKT.2.1.1</t>
  </si>
  <si>
    <t>Seznámení obsluhy s provozem a obsluhou zařízení</t>
  </si>
  <si>
    <t>AKT.2.1.2</t>
  </si>
  <si>
    <t>Kofigurace, oživení, nastavení, integrace do stávající PC sítě objektu</t>
  </si>
  <si>
    <t>D.1.01.4d_9 - Multimedia</t>
  </si>
  <si>
    <t>Propojovací kabel HDMI, 20m (samec-samec)</t>
  </si>
  <si>
    <t>Propojovací kabel DVI-D, 20m (samec-samec)</t>
  </si>
  <si>
    <t>OHM - Elektronický hlasový majáček pro nevidomé, s možností přehrávání vícejazyčných hlasových zpráv (až 256 frází, MP3), dálkově aktivovaný ovladačem nevidomého. Vhodný pro venkovní použití (IP64), napájení 12 V DC / 230 V AC, včetně upevnění, konfigurac</t>
  </si>
  <si>
    <t>Poznámka k položce:_x000D_
OHM - Elektronický hlasový majáček pro nevidomé, s možností přehrávání vícejazyčných hlasových zpráv (až 256 frází, MP3), dálkově aktivovaný ovladačem nevidomého. Vhodný pro venkovní použití (IP64), napájení 12 V DC / 230 V AC, včetně upevnění, konfigurace hlášení a oživení._x000D_
_x000D_
1*1</t>
  </si>
  <si>
    <t>D.1.01.4d_10 - Hrubé rozvody</t>
  </si>
  <si>
    <t>1 - Trasy</t>
  </si>
  <si>
    <t>2 - Ostatní</t>
  </si>
  <si>
    <t>HR.1.1.1</t>
  </si>
  <si>
    <t>Kabelový žlab drátěný, 250/50, kompletní (vč. výložníků, nosných tyčí a příslušenství)</t>
  </si>
  <si>
    <t>Poznámka k položce:_x000D_
1*40</t>
  </si>
  <si>
    <t>HR.1.1.2</t>
  </si>
  <si>
    <t>Kabelový žlab drátěný, 125/50, kompletní (vč. výložníků, nosných tyčí a příslušenství)</t>
  </si>
  <si>
    <t>Poznámka k položce:_x000D_
120*1</t>
  </si>
  <si>
    <t>HR.1.1.3</t>
  </si>
  <si>
    <t>Kabelový žlab drátěný, 50/50, kompletní (vč. výložníků, nosných tyčí a příslušenství)</t>
  </si>
  <si>
    <t>Poznámka k položce:_x000D_
240*1</t>
  </si>
  <si>
    <t>HR.1.1.4</t>
  </si>
  <si>
    <t>Trubka korugovaná D=40</t>
  </si>
  <si>
    <t>Poznámka k položce:_x000D_
10*10</t>
  </si>
  <si>
    <t>HR.1.1.5</t>
  </si>
  <si>
    <t>Trubka korugovaná D=50</t>
  </si>
  <si>
    <t>HR.1.1.6</t>
  </si>
  <si>
    <t>Trubka PVC 16 p.o</t>
  </si>
  <si>
    <t>Poznámka k položce:_x000D_
14*10</t>
  </si>
  <si>
    <t>HR.1.1.7</t>
  </si>
  <si>
    <t>Trubka PVC 23 p.o</t>
  </si>
  <si>
    <t>Poznámka k položce:_x000D_
12*10</t>
  </si>
  <si>
    <t>HR.1.1.8</t>
  </si>
  <si>
    <t>Trubka PVC 36 p.o</t>
  </si>
  <si>
    <t>Poznámka k položce:_x000D_
8*10</t>
  </si>
  <si>
    <t>HR.1.1.9</t>
  </si>
  <si>
    <t>Krabice KU 68</t>
  </si>
  <si>
    <t>Poznámka k položce:_x000D_
142*1</t>
  </si>
  <si>
    <t>HR.1.1.10</t>
  </si>
  <si>
    <t>Krabice KO 97</t>
  </si>
  <si>
    <t>Poznámka k položce:_x000D_
68*1</t>
  </si>
  <si>
    <t>HR.1.1.11</t>
  </si>
  <si>
    <t>Krabice KO 125</t>
  </si>
  <si>
    <t>Poznámka k položce:_x000D_
34*1</t>
  </si>
  <si>
    <t>HR.1.1.12</t>
  </si>
  <si>
    <t>Frézování drážky v cihlovém zdivu, 50x50mm - pro uložení trubek pod omítku</t>
  </si>
  <si>
    <t>Poznámka k položce:_x000D_
110*1</t>
  </si>
  <si>
    <t>HR.1.1.13</t>
  </si>
  <si>
    <t>Frézování drážky v cihlovém zdivu, 100x50mm - pro uložení trubek pod omítku</t>
  </si>
  <si>
    <t>Poznámka k položce:_x000D_
60*1</t>
  </si>
  <si>
    <t>HR.1.1.14</t>
  </si>
  <si>
    <t>Frézování drážky v cihlovém zdivu, 150x50mm - pro uložení trubek pod omítku</t>
  </si>
  <si>
    <t>HR.1.1.15</t>
  </si>
  <si>
    <t>Odvoz a likvidace suti po drážkách, průrazech zdivem</t>
  </si>
  <si>
    <t>HR.1.1.16</t>
  </si>
  <si>
    <t>Průraz zdivem, tloušťka do 50cm</t>
  </si>
  <si>
    <t>Poznámka k položce:_x000D_
42*1</t>
  </si>
  <si>
    <t>HR.1.1.17</t>
  </si>
  <si>
    <t>Průraz stropem pro stoupací vedení</t>
  </si>
  <si>
    <t>HR.1.1.18</t>
  </si>
  <si>
    <t>Požární ucpávky prostupů kabeláže, 45 minut, proti požární tmel</t>
  </si>
  <si>
    <t>HR.1.1.19</t>
  </si>
  <si>
    <t>Pomocný podružný montážní materiál: zdící materiál na drobné zapravení, sádra, stahovací pásky, izolační pásky, drobný spotřební materiál</t>
  </si>
  <si>
    <t>HR.1.1.20</t>
  </si>
  <si>
    <t>Nespecifikované pomocné montážní práce (zednické výpomoci, zapravení, bourací práce)</t>
  </si>
  <si>
    <t>Poznámka k položce:_x000D_
100*1</t>
  </si>
  <si>
    <t>HR.2.1.1</t>
  </si>
  <si>
    <t>HR.2.1.2</t>
  </si>
  <si>
    <t>HR.2.1.3</t>
  </si>
  <si>
    <t>D.1.01.4e - Medicinální plyny</t>
  </si>
  <si>
    <t>804 - Rozvody medicinálních plynů</t>
  </si>
  <si>
    <t>804</t>
  </si>
  <si>
    <t>Rozvody medicinálních plynů</t>
  </si>
  <si>
    <t>1539</t>
  </si>
  <si>
    <t>D+M Trubka Cu průměr   8x1</t>
  </si>
  <si>
    <t>0157</t>
  </si>
  <si>
    <t>D+M Trubka Cu průměr 12x1</t>
  </si>
  <si>
    <t>0159</t>
  </si>
  <si>
    <t>D+M Trubka Cu průměr 18x1</t>
  </si>
  <si>
    <t>0411</t>
  </si>
  <si>
    <t>D+M Trubka Cu průměr 22x1</t>
  </si>
  <si>
    <t>0313</t>
  </si>
  <si>
    <t>D+M Trubka Cu pruměr 28x1</t>
  </si>
  <si>
    <t>T0008</t>
  </si>
  <si>
    <t>D+M Tvarovky Cu pr. 8</t>
  </si>
  <si>
    <t>T0012</t>
  </si>
  <si>
    <t>D+M Tvarovky Cu pr. 12</t>
  </si>
  <si>
    <t>T0018</t>
  </si>
  <si>
    <t>D+M Tvarovky Cu pr. 18</t>
  </si>
  <si>
    <t>T0022</t>
  </si>
  <si>
    <t>D+M Tvarovky Cu pr. 22</t>
  </si>
  <si>
    <t>T0028</t>
  </si>
  <si>
    <t>D+M Tvarovky Cu pr. 28</t>
  </si>
  <si>
    <t>606 9.T</t>
  </si>
  <si>
    <t>D+M Objímka 1/8", (pr.8-12)</t>
  </si>
  <si>
    <t>0089.T</t>
  </si>
  <si>
    <t>D+M Objímka 3/8", (pr.17-19)</t>
  </si>
  <si>
    <t>0292.T</t>
  </si>
  <si>
    <t>D+M Objímka 1/2", (pr.20-23)</t>
  </si>
  <si>
    <t>0293.T</t>
  </si>
  <si>
    <t>D+M Objímka 3/4", (pr.25-30)</t>
  </si>
  <si>
    <t>1322</t>
  </si>
  <si>
    <t>Stříbro pr. 2 Ag45 obalené EN17672</t>
  </si>
  <si>
    <t>990001</t>
  </si>
  <si>
    <t>D+M ochranný plyn pro pájení Cu trubek</t>
  </si>
  <si>
    <t>PPD02</t>
  </si>
  <si>
    <t>Propláchnutí rozvodu dusíkem (na bm potrubí)</t>
  </si>
  <si>
    <t>PZR02</t>
  </si>
  <si>
    <t>Značení potrubních rozvodů (na bm potrubí)</t>
  </si>
  <si>
    <t>1110</t>
  </si>
  <si>
    <t>D+M Ocelový chránič 22x2.3- tr. svař.1/2", pr.12</t>
  </si>
  <si>
    <t>1239</t>
  </si>
  <si>
    <t>D+M Ocelový chránič 26x2,6- tr. svař.3/4", pr.18</t>
  </si>
  <si>
    <t>0913</t>
  </si>
  <si>
    <t>D+M Ocelový chránič 38x2,6- tr. svař.1", pr.22</t>
  </si>
  <si>
    <t>0459</t>
  </si>
  <si>
    <t>D+M Ocelový chránič 44x3,2- tr. svař.5/4", pr.28</t>
  </si>
  <si>
    <t>CFS 0011</t>
  </si>
  <si>
    <t>D+M Kohout kulový R 253 3/8" vč.šr.</t>
  </si>
  <si>
    <t>CFS 0013</t>
  </si>
  <si>
    <t>D+M Kohout kulový R 253 3/4" vč.šr.</t>
  </si>
  <si>
    <t>CFS 0014</t>
  </si>
  <si>
    <t>D+M Kohout kulový R 253 1" vč.šr.</t>
  </si>
  <si>
    <t>ACU 3FM</t>
  </si>
  <si>
    <t>D+M Ventilová skříň pro 3 plyny se signalizací - pod omítku</t>
  </si>
  <si>
    <t>PNR02</t>
  </si>
  <si>
    <t>Napojení na stávající rozvody</t>
  </si>
  <si>
    <t>PPU01</t>
  </si>
  <si>
    <t>D+M Protipožární ucpávky</t>
  </si>
  <si>
    <t>OFP 3100-A</t>
  </si>
  <si>
    <t>D+M Terminální jednotka-panel odběrný pod omítku</t>
  </si>
  <si>
    <t>804-001</t>
  </si>
  <si>
    <t>D+M Nástěnná lůžková rampa pro 1 lůžko, specifikace viz. příloha č.1</t>
  </si>
  <si>
    <t>804-002</t>
  </si>
  <si>
    <t>D+M Stropní stativ, specifikace viz. příloha č.2</t>
  </si>
  <si>
    <t>804-003</t>
  </si>
  <si>
    <t>D+M Stropní most pro 1 lůžko, specifikace viz. příloha č.3</t>
  </si>
  <si>
    <t>804-004</t>
  </si>
  <si>
    <t>D+M Stropní most pro 2 lůžka, specifikace viz. příloha č.4</t>
  </si>
  <si>
    <t>804-005</t>
  </si>
  <si>
    <t>D+M Stropní vyšetřovací svítidlo, specifikace viz. příloha č.5</t>
  </si>
  <si>
    <t>804-006</t>
  </si>
  <si>
    <t>D+M Stropní operační svítidlo, specifikace viz. příloha č.6</t>
  </si>
  <si>
    <t>PTZ02</t>
  </si>
  <si>
    <t>Tlaková zkouška úseková</t>
  </si>
  <si>
    <t>PTZ01</t>
  </si>
  <si>
    <t>Tlaková zkouška závěrečná</t>
  </si>
  <si>
    <t>PVM01</t>
  </si>
  <si>
    <t>Vedení montážních prací</t>
  </si>
  <si>
    <t>PSO01</t>
  </si>
  <si>
    <t>Předání, proškolení obsluhy</t>
  </si>
  <si>
    <t>PZS01</t>
  </si>
  <si>
    <t>Zakreslení skutečného stavu</t>
  </si>
  <si>
    <t>PVR01</t>
  </si>
  <si>
    <t>Výchozí revize rozvodů MP</t>
  </si>
  <si>
    <t>PVR02</t>
  </si>
  <si>
    <t>Výchozí revize elektro</t>
  </si>
  <si>
    <t>DOP      T00</t>
  </si>
  <si>
    <t>Dopravné</t>
  </si>
  <si>
    <t>D.1.01.4f - Vzduchotechnika</t>
  </si>
  <si>
    <t>ZČ6 - Z.č. 6 - Koronární JIP</t>
  </si>
  <si>
    <t>ZČ7 - Z.č.7 - Požární větrání</t>
  </si>
  <si>
    <t>DEM - Demontáže a úpravy stávajících zařízení</t>
  </si>
  <si>
    <t>SP - Společné</t>
  </si>
  <si>
    <t>ZČ6</t>
  </si>
  <si>
    <t>Z.č. 6 - Koronární JIP</t>
  </si>
  <si>
    <t>6.1.1</t>
  </si>
  <si>
    <t>Klimatizační čerstvovzdušná přívodní jednotka ve vnitřním provedení, stojatá, rozměry: 7330x1630x1310</t>
  </si>
  <si>
    <t>1964667601</t>
  </si>
  <si>
    <t xml:space="preserve">Poznámka k položce:_x000D_
". Jednotka certifikovaná asociací výrobců ventilační a chladicí techniky. Certifikát zaručuje, že výrobce nezkresluje jeho technické údaje. VZT a splňuje EU č. 1253/2014 - 2018. Provedení hygienické, Sestavná hygienická klimatizační jednotka. Jednotka bude dodána po dílech tak, aby bylo možno transportovat do strojovny VZT o dveřmi o šířce 1200mm.
Parametry opláštění dle normy EN1886 ( 07/2009 ):
•Tepelné mosty opláštění: třída TB2
•Tepelné ztráty stěnou opláštění: třída T2
•Těsnost skříně opláštění: třída L1
•Průhyb opláštění: třída D1
•Prostup tepla izolací: 0,025 W/m.K
•Průhyb opláštění bez trvalé deformace možný při tlaku +/- 2500 Pa
•Netěsnost filtračního rámu: použitelná třída filtrace F9                                                 "_x000D_
Přívodní část: průtok 13000 m3/hod, externí tlak 800Pa; jednotka se sestává z: uzavírací klapka s pružnou manžetou; přesnou polohu a rozměr koordinovat se stávajícím sacím otvorem; filtrační díl 1° filtr M5 (ePM10/60%); ventilátor s AC motorem, řízeno FM - 11kW/400V, servisní vypínač; výměníková část dělená 50:50 (6500m3/h + 6500 m3/h): 2x uzavírací klapka s pružnou manžetou, 2x vodní ohřev 22,1kW - výstup 18°C; 2x chladicí komora vodní 76,5kW - výstup 12°C; 2x vodní dohřev 22,1kW - výstup 28°C; 2x filtrační díl 2° filtr F9 (ePM1 90%); 2x volná komora pro osazení parního vlhčení; 2x pružná manžeta; příslušenství: odběrová místa pro měření tlakové diference; sifony; podstavný rám jednotky + nohy (celkem cca 300mm); pružné manžety_x000D_
</t>
  </si>
  <si>
    <t>6.1.1a</t>
  </si>
  <si>
    <t>Provedení místní montáže jednotky 6.1.1 ve strojovně VZT</t>
  </si>
  <si>
    <t>Poznámka k položce:_x000D_
6.1.1a - Z důvodu rozměrového omezení strojovny a transportní cesty bude jednotka 1.1.1 dodána na stavbu ve zcela rozloženém stavu. Její složení provedenou technici výrobce přímo ve strojovně VZT. _x000D_
Jednotka certifikovaná asociací výrobců ventilační a chladicí techniky. Certifikát zaručuje, že výrobce nezkresluje jeho technické údaje. VZT a splňuje EU č. 1253/2014 - 2018. Provedení hygienické, Sestavná hygienická klimatizační jednotka. Jednotka bude dodána po dílech tak, aby bylo možno transportovat do strojovny VZT o dveřmi o šířce 1200mm. Parametry opláštění dle normy EN1886 ( 07/2009 ): •Tepelné mosty opláštění: třída TB2 •Tepelné ztráty stěnou opláštění: třída T2 •Těsnost skříně opláštění: třída L1 •Průhyb opláštění: třída D1 •Prostup tepla izolací: 0,025 W/m.K •Průhyb opláštění bez trvalé deformace možný při tlaku +/- 2500 Pa •Netěsnost filtračního rámu: použitelná třída filtrace F9                                                 _x000D_
Odvodní část: průtok 13000 m3/hod, externí tlak 1000Pa; jednotka se sestává z: pružná manžeta; ventilátor s AC motorem - 7,5kW/400V, řízeno FM servisní vypínač; uzavírací klapka s pružnou manžetou; příslušenství: odběrová místa pro měření tlakové diference; podstavný rám jednotky + nohy (celkem cca 300mm); pružné manžety</t>
  </si>
  <si>
    <t>Součet:</t>
  </si>
  <si>
    <t xml:space="preserve">Odvodní VZT jednotka ve vnitřním provedení, stojatá, rozměry: 2240x1630x1310. </t>
  </si>
  <si>
    <t>6.1.2</t>
  </si>
  <si>
    <t>-1702802575</t>
  </si>
  <si>
    <t xml:space="preserve">Poznámka k položce:_x000D_
"Jednotka certifikovaná asociací výrobců ventilační a chladicí techniky. Certifikát zaručuje, že výrobce nezkresluje jeho technické údaje. VZT a splňuje EU č. 1253/2014 - 2018. Provedení hygienické, Sestavná hygienická klimatizační jednotka. Jednotka bude dodána po dílech tak, aby bylo možno transportovat do strojovny VZT o dveřmi o šířce 1200mm.
Parametry opláštění dle normy EN1886 ( 07/2009 ):
•Tepelné mosty opláštění: třída TB2
•Tepelné ztráty stěnou opláštění: třída T2
•Těsnost skříně opláštění: třída L1
•Průhyb opláštění: třída D1
•Prostup tepla izolací: 0,025 W/m.K
•Průhyb opláštění bez trvalé deformace možný při tlaku +/- 2500 Pa
•Netěsnost filtračního rámu: použitelná třída filtrace F9                                                 "_x000D_
Odvodní část: průtok 13000 m3/hod, externí tlak 1000Pa; jednotka se sestává z: pružná manžeta; ventilátor s AC motorem - 7,5kW/400V, řízeno FM servisní vypínač; uzavírací klapka s pružnou manžetou; příslušenství: odběrová místa pro měření tlakové diference; podstavný rám jednotky + nohy (celkem cca 300mm); pružné manžety_x000D_
</t>
  </si>
  <si>
    <t>6.1.2a</t>
  </si>
  <si>
    <t>Provedení místní montáže jednotky 6.1.2 ve strojovně VZT</t>
  </si>
  <si>
    <t>Poznámka k položce:_x000D_
6.1.2a - Z důvodu rozměrového omezení strojovny a transportní cesty bude jednotka 1.1.1 dodána na stavbu ve zcela rozloženém stavu. Její složení provedenou technici výrobce přímo ve strojovně VZT.</t>
  </si>
  <si>
    <t>6.3.1-2</t>
  </si>
  <si>
    <t>Parní zvlhčovač pro VZT zařízení na čistou páru</t>
  </si>
  <si>
    <t>Poznámka k položce:_x000D_
6.3.1-2 - Parní zvlhčovač pro VZT zařízení na čistou páru - parní výkon: 45,0kg/h - parní zvlhčovač s rotačním keramickým ventilem s plně lineárně regulační charakteristikou  - včetně dodávky parní trubice pro potrubí: rozměr potrubí dořesnit při realizaci dle konkrétně dodané zvlhčovací komory  - včetně odvodu beztlakového kondenzátu    - materiál: nerez  - včetně pohonu s regulací 0-10V/24V s vestavěnou bezpečnostní funkcí</t>
  </si>
  <si>
    <t>6.2.1-6</t>
  </si>
  <si>
    <t>Venkovní kondenzační jednotka</t>
  </si>
  <si>
    <t>Poznámka k položce:_x000D_
6.2.1-6 - Qch max. = 6,8kW, příkon:2,08kW/230V/16A, chladivo: R32, chlazení do -20°C, délka vedení chladiva max. 75bm</t>
  </si>
  <si>
    <t>6.2.1a-6a</t>
  </si>
  <si>
    <t>Vnitřní nástěnná výparníková jednotka</t>
  </si>
  <si>
    <t>Poznámka k položce:_x000D_
6.2.1a-6a - chladicí výkon: 6,8kW, hluk: max. 49dB(A), včetně drátového ovladače na stěnu, včetně čerpadla kondenzátu, včetně adaptéru ModBus RTU a příslušenství</t>
  </si>
  <si>
    <t>6.2.1b-6b</t>
  </si>
  <si>
    <t>Ocelová pozinkovaná vynášecí konstrukce ze systémových profilů pro vynesení kondenzační jednotky</t>
  </si>
  <si>
    <t>6.2.P1</t>
  </si>
  <si>
    <t>Požární ucpávka oboustranná</t>
  </si>
  <si>
    <t>Poznámka k položce:_x000D_
C3.P1 - Požární ucpávka oboustranná pro jeden nebo více potrubních svazků</t>
  </si>
  <si>
    <t>6.2.1c; 3c; 5c</t>
  </si>
  <si>
    <t>Adaptér pro autonomní střídání a vytěžování jednotek, včetně prokabelování</t>
  </si>
  <si>
    <t>6.P2</t>
  </si>
  <si>
    <t>Izolované Cu potrubí chladiva</t>
  </si>
  <si>
    <t>Poznámka k položce:_x000D_
- potrubí f15,9mm, izolace tloušťky min. 9mm, tepelná vodivost 0,038W/mK Včetně průchodek, oblouků, izolace, montážního materiálu, požárních ucpávek do 45 min. požární odolnosti na průchodu přes požární konstrukce a jádrového vrtání otvorů přes stavební konstrukce, včetně plastové lišty pro vedení chladiva</t>
  </si>
  <si>
    <t>450</t>
  </si>
  <si>
    <t>6.P3</t>
  </si>
  <si>
    <t>Poznámka k položce:_x000D_
- potrubí f9,5mm, izolace tloušťky min. 9mm, tepelná vodivost 0,038W/mK Včetně průchodek, oblouků, izolace, montážního materiálu, požárních ucpávek do 45 min. požární odolnosti na průchodu přes požární konstrukce a jádrového vrtání otvorů přes stavební konstrukce, včetně plastové lišty pro vedení chladiva</t>
  </si>
  <si>
    <t>6.6.1</t>
  </si>
  <si>
    <t>Elektrický ohřívač vzduchu DN 355</t>
  </si>
  <si>
    <t>Poznámka k položce:_x000D_
6.6.1 - výkon: 3,0kW/400V, průměr: d355,  součástí modul pro řízení z MaR: 0-10V</t>
  </si>
  <si>
    <t>6.6.2</t>
  </si>
  <si>
    <t>Elektrický ohřívač vzduchu 500x355</t>
  </si>
  <si>
    <t>Poznámka k položce:_x000D_
6.6.2 - výkon: 3,0kW/400V, rozměr: 500x355,  součástí modul pro řízení z MaR: 0-10V</t>
  </si>
  <si>
    <t>6.6.3</t>
  </si>
  <si>
    <t>Elektrický ohřívač vzduchu DN 160</t>
  </si>
  <si>
    <t>Poznámka k položce:_x000D_
6.6.3 - výkon: 1,2kW/230V, průměr: d160,  součástí modul pro řízení z MaR: 0-10V</t>
  </si>
  <si>
    <t>6.6.4</t>
  </si>
  <si>
    <t>Elektrický ohřívač vzduchu DN 315</t>
  </si>
  <si>
    <t>Poznámka k položce:_x000D_
6.6.4 - výkon: 2,0kW/230V, průměr: d315,  součástí modul pro řízení z MaR: 0-10V</t>
  </si>
  <si>
    <t>6.6.5</t>
  </si>
  <si>
    <t>Elektrický ohřívač vzduchu DN 250</t>
  </si>
  <si>
    <t>Poznámka k položce:_x000D_
6.6.5 - výkon: 2,0kW/230V, průměr: d250,  součástí modul pro řízení z MaR: 0-10V</t>
  </si>
  <si>
    <t>6.6.6</t>
  </si>
  <si>
    <t>Poznámka k položce:_x000D_
6.6.6 - výkon: 2,0kW/230V, průměr: d315,  součástí modul pro řízení z MaR: 0-10V</t>
  </si>
  <si>
    <t>6.6.7</t>
  </si>
  <si>
    <t>Poznámka k položce:_x000D_
6.6.7 - výkon: 2,0kW/230V, průměr: d315,  součástí modul pro řízení z MaR: 0-10V</t>
  </si>
  <si>
    <t>6.6.8</t>
  </si>
  <si>
    <t>Poznámka k položce:_x000D_
6.6.8 - výkon: 2,0kW/230V, průměr: d315,  součástí modul pro řízení z MaR: 0-10V</t>
  </si>
  <si>
    <t>6.6.9</t>
  </si>
  <si>
    <t>Poznámka k položce:_x000D_
6.6.9 - výkon: 2,0kW/230V, průměr: d250,  součástí modul pro řízení z MaR: 0-10V</t>
  </si>
  <si>
    <t>6.6.10</t>
  </si>
  <si>
    <t>Elektrický ohřívač vzduchu DN 200</t>
  </si>
  <si>
    <t>Poznámka k položce:_x000D_
6.6.10 - výkon: 2,0kW/230V, průměr: d200,  součástí modul pro řízení z MaR: 0-10V</t>
  </si>
  <si>
    <t>6.6.11</t>
  </si>
  <si>
    <t>Poznámka k položce:_x000D_
6.6.11 - výkon: 1,2kW/230V, průměr: d200,  součástí modul pro řízení z MaR: 0-10V</t>
  </si>
  <si>
    <t>6.6.12</t>
  </si>
  <si>
    <t>Poznámka k položce:_x000D_
6.6.12 - výkon: 2,0kW/230V, průměr: d250,  součástí modul pro řízení z MaR: 0-10V</t>
  </si>
  <si>
    <t>6.7.1</t>
  </si>
  <si>
    <t>Elektronický regulátor průtoku s přímým nastavením průtoku vzduchu (0-10V, 0-100% m3/h) 600x500</t>
  </si>
  <si>
    <t>Poznámka k položce:_x000D_
6.7.1 -  Rozměr: 600x500, napájení: 24V, řídící napětí: 0-10V</t>
  </si>
  <si>
    <t>6.7.2</t>
  </si>
  <si>
    <t>Poznámka k položce:_x000D_
6.7.2 -  Rozměr: 600x500, napájení: 24V, řídící napětí: 0-10V</t>
  </si>
  <si>
    <t>6.7.3</t>
  </si>
  <si>
    <t>Elektronický regulátor průtoku s přímým nastavením průtoku vzduchu (0-10V, 0-100% m3/h) 700x400</t>
  </si>
  <si>
    <t>Poznámka k položce:_x000D_
6.7.3 -  Rozměr: 700x400, napájení: 24V, řídící napětí: 0-10V</t>
  </si>
  <si>
    <t>6.7.4</t>
  </si>
  <si>
    <t>Poznámka k položce:_x000D_
6.7.4 -  Rozměr: 700x400, napájení: 24V, řídící napětí: 0-10V</t>
  </si>
  <si>
    <t>6.7.5</t>
  </si>
  <si>
    <t>Mechanický regulátor konstantního průtoku d125</t>
  </si>
  <si>
    <t>Poznámka k položce:_x000D_
6.7.5 -  Rozměr: d125</t>
  </si>
  <si>
    <t>6.8.1a</t>
  </si>
  <si>
    <t>Filtrační nástavec  s výřivou vyústkou a filtrem H13</t>
  </si>
  <si>
    <t>Poznámka k položce:_x000D_
6.8.1a - Před dodávkou prověřit typ a rozměr podhledu a směr připojení - Provedení vyústky: výřivá - Připojení: Kruhové boční - d250mm - Se sondou pro testování aerosolu - Filtrační vložka: Materiál rámu Al profil, Průtok 475 m3/h při počáteční tlakové ztrátě max. 150Pa - Barva: dle barvy podhledu - se systémem uchycení filtrační vložky speciálního typu, filtrační vložka bude vyměnitelná jednou osobou</t>
  </si>
  <si>
    <t>6.8.1b</t>
  </si>
  <si>
    <t>Poznámka k položce:_x000D_
6.8.1b - Před dodávkou prověřit typ a rozměr podhledu a směr připojení - Provedení vyústky: výřivá  - Připojení: Kruhové horní - d250mm - Se sondou pro testování aerosolu - Filtrační vložka: Materiál rámu Al profil, Průtok 475 m3/h při počáteční tlakové ztrátě max. 150Pa - Barva: dle barvy podhledu - se systémem uchycení filtrační vložky speciálního typu, filtrační vložka bude vyměnitelná jednou osobou</t>
  </si>
  <si>
    <t>6.8.2a</t>
  </si>
  <si>
    <t>Laminární pole 1200x1800 s filtrem H14</t>
  </si>
  <si>
    <t>Poznámka k položce:_x000D_
6.8.2a výstupní rychlosti 0,2 m/s, průtok 1270m3/h při počáteční tlakové ztrátě max. 150Pa, konstrukce z ocelového lakovaného plechu RAL dle barvy podhledu, filtrační vložky H14 s gelovým těsněním, laminizátor s PE tkaninou, svítidla s možností plynulé regulace jasu, včetně prostupu pro operační svítidlo, velikost a průtok vzduchu bude dopřesněn dle konkrétního dodavatele. Před dodávkou prověřit typ a rozměr podhledu a směr připojením, maximální konstrukční výška 400mm.S možností předsazení instalace pod podhled.</t>
  </si>
  <si>
    <t>6.8.2b</t>
  </si>
  <si>
    <t>Poznámka k položce:_x000D_
6.8.2b - Před dodávkou prověřit typ a rozměr podhledu a směr připojení - Provedení vyústky: výřivá - Připojení: Kruhové horní - d250mm - Se sondou pro testování aerosolu - Filtrační vložka: Materiál rámu Al profil, Průtok 410 m3/h při počáteční tlakové ztrátě max. 150Pa - Barva: dle barvy podhledu - se systémem uchycení filtrační vložky speciálního typu, filtrační vložka bude vyměnitelná jednou osobou</t>
  </si>
  <si>
    <t>6.8.3a</t>
  </si>
  <si>
    <t>Poznámka k položce:_x000D_
6.8.3a - Před dodávkou prověřit typ a rozměr podhledu a směr připojení - Provedení vyústky: výřivá - Připojení: Kruhové boční - d200mm - Se sondou pro testování aerosolu - Filtrační vložka: Materiál rámu Al profil, Průtok 300 m3/h při počáteční tlakové ztrátě max. 150Pa - Barva: dle barvy podhledu - se systémem uchycení filtrační vložky speciálního typu, filtrační vložka bude vyměnitelná jednou osobou</t>
  </si>
  <si>
    <t>6.8.3b</t>
  </si>
  <si>
    <t>Poznámka k položce:_x000D_
6.8.3b - Před dodávkou prověřit typ a rozměr podhledu a směr připojení - Provedení vyústky: výřivá - Připojení: Kruhové horní - d200mm - Se sondou pro testování aerosolu - Filtrační vložka: Materiál rámu Al profil, Průtok 300 m3/h při počáteční tlakové ztrátě max. 150Pa - Barva: dle barvy podhledu - se systémem uchycení filtrační vložky speciálního typu, filtrační vložka bude vyměnitelná jednou osobou</t>
  </si>
  <si>
    <t>6.8.4</t>
  </si>
  <si>
    <t>Poznámka k položce:_x000D_
6.8.4 - Před dodávkou prověřit typ a rozměr podhledu a směr připojení - Provedení vyústky: výřivá - Max. výška nástavce 380mm - Připojení: čtyřhranné s přechodem na kruh boční - d200mm - Se sondou pro testování aerosolu - Filtrační vložka: Materiál rámu Al profil, Průtok 210 m3/h při počáteční tlakové ztrátě max. 150Pa - Barva: dle barvy podhledu - se systémem uchycení filtrační vložky speciálního typu, filtrační vložka bude vyměnitelná jednou osobou</t>
  </si>
  <si>
    <t>6.8.5</t>
  </si>
  <si>
    <t>Poznámka k položce:_x000D_
6.8.5 - Před dodávkou prověřit typ a rozměr podhledu a směr připojení - Provedení vyústky: výřivá - Připojení: Kruhové boční - d160mm - Se sondou pro testování aerosolu - Filtrační vložka: Materiál rámu Al profil, Průtok 210 m3/h při počáteční tlakové ztrátě max. 150Pa - Barva: dle barvy podhledu - se systémem uchycení filtrační vložky speciálního typu, filtrační vložka bude vyměnitelná jednou osobou</t>
  </si>
  <si>
    <t>6.8.6</t>
  </si>
  <si>
    <t>Poznámka k položce:_x000D_
6.8.6 - Před dodávkou prověřit typ a rozměr podhledu a směr připojení - Provedení vyústky: výřivá - Připojení: Kruhové horní - d160mm - Se sondou pro testování aerosolu - Filtrační vložka: Materiál rámu Al profil, Průtok 135 m3/h při počáteční tlakové ztrátě max. 150Pa - Barva: dle barvy podhledu - se systémem uchycení filtrační vložky speciálního typu, filtrační vložka bude vyměnitelná jednou osobou</t>
  </si>
  <si>
    <t>6.10.1</t>
  </si>
  <si>
    <t>Kulisový tlumič hluku čtyřhranný 1000x500/1000</t>
  </si>
  <si>
    <t>Poznámka k položce:_x000D_
6.10.1 - tloušťka kulis: 200, velikost: 1000x500/1000, počet kulis: 3, útlum hluku v hladině 250Hz min. 15dB(A)</t>
  </si>
  <si>
    <t>6.10.2</t>
  </si>
  <si>
    <t>Kulisový tlumič hluku čtyřhranný 1000x1000/1000</t>
  </si>
  <si>
    <t>Poznámka k položce:_x000D_
6.10.2 - tloušťka kulis: 200, velikost: 1000x1000/1000, počet kulis: 3, útlum hluku v hladině 250Hz min. 15dB(A)</t>
  </si>
  <si>
    <t>6.10.3</t>
  </si>
  <si>
    <t>Kulisový tlumič hluku čtyřhranný 1000x1000/500</t>
  </si>
  <si>
    <t>Poznámka k položce:_x000D_
6.10.3 - tloušťka kulis: 200, velikost: 1000x1000/500, počet kulis: 3, útlum hluku v hladině 250Hz min. 7dB(A)</t>
  </si>
  <si>
    <t>6.11.1</t>
  </si>
  <si>
    <t>Vzduchotechnický nástavec odvodní d315</t>
  </si>
  <si>
    <t>Poznámka k položce:_x000D_
6.11.1 - Provedení vyústky: výřivá, průtok: max. 750 m3/h, Typ a rozměr podhledu před objednáním prověřit, umístění hrdla: horní, připojovací hrdlo: 315, barva: dle barvy podhledu</t>
  </si>
  <si>
    <t>6.11.2a</t>
  </si>
  <si>
    <t>Vzduchotechnický nástavec odvodní d250</t>
  </si>
  <si>
    <t>Poznámka k položce:_x000D_
6.11.2 - Provedení vyústky: výřivá, průtok: max. 475 m3/h, Typ a rozměr podhledu před objednáním prověřit, umístění hrdla: horní, připojovací hrdlo: 250, barva: dle barvy podhledu</t>
  </si>
  <si>
    <t>6.11.2b</t>
  </si>
  <si>
    <t>Poznámka k položce:_x000D_
6.11.2 - Provedení vyústky: výřivá, průtok: max. 475 m3/h, Typ a rozměr podhledu před objednáním prověřit, umístění hrdla: boční, připojovací hrdlo: 250, barva: dle barvy podhledu</t>
  </si>
  <si>
    <t>6.11.3a</t>
  </si>
  <si>
    <t>Vzduchotechnický nástavec odvodní d200</t>
  </si>
  <si>
    <t>Poznámka k položce:_x000D_
6.11.3 - Provedení vyústky: výřivá, průtok: max. 375 m3/h, Typ a rozměr podhledu před objednáním prověřit, umístění hrdla: horní, připojovací hrdlo: 200, barva: dle barvy podhledu</t>
  </si>
  <si>
    <t>6.11.3b</t>
  </si>
  <si>
    <t>Poznámka k položce:_x000D_
6.11.3 - Provedení vyústky: výřivá, průtok: max. 375 m3/h, Typ a rozměr podhledu před objednáním prověřit, umístění hrdla: boční, připojovací hrdlo: 200, barva: dle barvy podhledu</t>
  </si>
  <si>
    <t>6.11.4</t>
  </si>
  <si>
    <t>Vzduchotechnický nástavec odvodní d160</t>
  </si>
  <si>
    <t>Poznámka k položce:_x000D_
6.11.4 - Provedení vyústky: výřivá, průtok: max. 150 m3/h, Typ a rozměr podhledu před objednáním prověřit, umístění hrdla: boční, připojovací hrdlo: 160, barva: dle barvy podhledu</t>
  </si>
  <si>
    <t>6.11.5</t>
  </si>
  <si>
    <t>Talířový ventil odvodní d200 kovový</t>
  </si>
  <si>
    <t>Poznámka k položce:_x000D_
6.11.5 - Průměr: d200, barva: dle barvy podhledu, včetně montážního rámečku</t>
  </si>
  <si>
    <t>6.11.6</t>
  </si>
  <si>
    <t>Talířový ventil odvodní d125 kovový</t>
  </si>
  <si>
    <t>Poznámka k položce:_x000D_
6.11.6 - Průměr: d125, barva: dle barvy podhledu, včetně montážního rámečku</t>
  </si>
  <si>
    <t>6.11.7</t>
  </si>
  <si>
    <t>Talířový ventil odvodní d100 kovový</t>
  </si>
  <si>
    <t>Poznámka k položce:_x000D_
6.11.7 - Průměr: d100, barva: dle barvy podhledu, včetně montážního rámečku</t>
  </si>
  <si>
    <t>6.11.8</t>
  </si>
  <si>
    <t>Talířový ventil přívodní d100 kovový</t>
  </si>
  <si>
    <t>Poznámka k položce:_x000D_
6.11.8 - Průměr: d100, barva: dle barvy podhledu, včetně montážního rámečku</t>
  </si>
  <si>
    <t>6.13.1</t>
  </si>
  <si>
    <t>Protipožární klapka s odolností min. EI 90 600x500</t>
  </si>
  <si>
    <t>Poznámka k položce:_x000D_
6.13.1 - velikost: 600x500 - ovládání servopohon na 230V, bez napětí zavřeno, koncové spinače obou poloh - včetně požární ucpávky požární klapky provedené dle návodu výrobce klapky, splňující technické parametry dané klapky</t>
  </si>
  <si>
    <t>6.13.2</t>
  </si>
  <si>
    <t>Poznámka k položce:_x000D_
6.13.2 - velikost: 600x500 - ovládání servopohon na 230V, bez napětí zavřeno, koncové spinače obou poloh - včetně požární ucpávky požární klapky provedené dle návodu výrobce klapky, splňující technické parametry dané klapky</t>
  </si>
  <si>
    <t>6.13.3</t>
  </si>
  <si>
    <t>Protipožární klapka s odolností min. EI 90 700x400</t>
  </si>
  <si>
    <t>Poznámka k položce:_x000D_
6.13.3 - velikost: 700x400 - ovládání servopohon na 230V, bez napětí zavřeno, koncové spinače obou poloh - včetně požární ucpávky požární klapky provedené dle návodu výrobce klapky, splňující technické parametry dané klapky</t>
  </si>
  <si>
    <t>6.13.4</t>
  </si>
  <si>
    <t>Poznámka k položce:_x000D_
6.13.4 - velikost: 700x400 - ovládání servopohon na 230V, bez napětí zavřeno, koncové spinače obou poloh - včetně požární ucpávky požární klapky provedené dle návodu výrobce klapky, splňující technické parametry dané klapky</t>
  </si>
  <si>
    <t>6.13.5</t>
  </si>
  <si>
    <t>Protipožární klapka s odolností min. EI 90 500x355</t>
  </si>
  <si>
    <t>Poznámka k položce:_x000D_
6.13.5 - velikost: 500x355 - ovládání servopohon na 230V, bez napětí zavřeno, koncové spinače obou poloh - včetně požární ucpávky požární klapky provedené dle návodu výrobce klapky, splňující technické parametry dané klapky</t>
  </si>
  <si>
    <t>6.13.6</t>
  </si>
  <si>
    <t>Protipožární klapka s odolností min. EI 90 400x355</t>
  </si>
  <si>
    <t>Poznámka k položce:_x000D_
6.13.6 - velikost: 400x355 - ovládání servopohon na 230V, bez napětí zavřeno, koncové spinače obou poloh - včetně požární ucpávky požární klapky provedené dle návodu výrobce klapky, splňující technické parametry dané klapky</t>
  </si>
  <si>
    <t>6.13.7</t>
  </si>
  <si>
    <t>Protipožární klapka s odolností min. EI 90 d200</t>
  </si>
  <si>
    <t>Poznámka k položce:_x000D_
6.13.7 - velikost: d200 - ovládání servopohon na 230V, bez napětí zavřeno, koncové spinače obou poloh - včetně požární ucpávky požární klapky provedené dle návodu výrobce klapky, splňující technické parametry dané klapky</t>
  </si>
  <si>
    <t>6.13.8</t>
  </si>
  <si>
    <t>Protipožární klapka s odolností min. EI 90 300x250</t>
  </si>
  <si>
    <t>Poznámka k položce:_x000D_
6.13.8 - velikost: 300x250 - ovládání servopohon na 230V, bez napětí zavřeno, koncové spinače obou poloh - včetně požární ucpávky požární klapky provedené dle návodu výrobce klapky, splňující technické parametry dané klapky</t>
  </si>
  <si>
    <t>6.13.9</t>
  </si>
  <si>
    <t>Poznámka k položce:_x000D_
6.13.9 - velikost: 700x400 - ovládání servopohon na 230V, bez napětí zavřeno, koncové spinače obou poloh - včetně požární ucpávky požární klapky provedené dle návodu výrobce klapky, splňující technické parametry dané klapky</t>
  </si>
  <si>
    <t>6.13.10</t>
  </si>
  <si>
    <t>Protipožární klapka s odolností min. EI 90 400x250</t>
  </si>
  <si>
    <t>Poznámka k položce:_x000D_
6.13.10 - velikost: 400x250 - ovládání servopohon na 230V, bez napětí zavřeno, koncové spinače obou poloh - včetně požární ucpávky požární klapky provedené dle návodu výrobce klapky, splňující technické parametry dané klapky</t>
  </si>
  <si>
    <t>6.13.11</t>
  </si>
  <si>
    <t>Protipožární klapka s odolností min. EI 90 600x400</t>
  </si>
  <si>
    <t>Poznámka k položce:_x000D_
6.13.11 - velikost: 600x400 - ovládání servopohon na 230V, bez napětí zavřeno, koncové spinače obou poloh - včetně požární ucpávky požární klapky provedené dle návodu výrobce klapky, splňující technické parametry dané klapky</t>
  </si>
  <si>
    <t>6.13.12</t>
  </si>
  <si>
    <t>Protipožární klapka s odolností min. EI 90 600x300</t>
  </si>
  <si>
    <t>Poznámka k položce:_x000D_
6.13.12 - velikost: 600x300 - ovládání servopohon na 230V, bez napětí zavřeno, koncové spinače obou poloh - včetně požární ucpávky požární klapky provedené dle návodu výrobce klapky, splňující technické parametry dané klapky</t>
  </si>
  <si>
    <t>6.13.13</t>
  </si>
  <si>
    <t>Protipožární klapka s odolností min. EI 90 1000x630</t>
  </si>
  <si>
    <t>Poznámka k položce:_x000D_
6.13.13 - velikost: 1000x630 - ovládání servopohon na 230V, bez napětí zavřeno, koncové spinače obou poloh - včetně požární ucpávky požární klapky provedené dle návodu výrobce klapky, splňující technické parametry dané klapky</t>
  </si>
  <si>
    <t>6.13.14</t>
  </si>
  <si>
    <t>Protipožární klapka s odolností min. EI 90 d315</t>
  </si>
  <si>
    <t>Poznámka k položce:_x000D_
6.13.14 - velikost: d315 - ovládání servopohon na 230V, bez napětí zavřeno, koncové spinače obou poloh - včetně požární ucpávky požární klapky provedené dle návodu výrobce klapky, splňující technické parametry dané klapky</t>
  </si>
  <si>
    <t>6.13.15</t>
  </si>
  <si>
    <t>Protipožární stěnový uzávěr min. EI 90 200x300</t>
  </si>
  <si>
    <t>Poznámka k položce:_x000D_
6.13.15 - velikost: 200x300 - ovládání servopohon na 230V, bez napětí zavřeno, koncové spinače obou poloh - včetně požární ucpávky požární klapky provedené dle návodu výrobce klapky, splňující technické parametry dané klapky</t>
  </si>
  <si>
    <t>6.13.16</t>
  </si>
  <si>
    <t>Poznámka k položce:_x000D_
6.13.16 - velikost: 200x300 - ovládání servopohon na 230V, bez napětí zavřeno, koncové spinače obou poloh - včetně požární ucpávky požární klapky provedené dle návodu výrobce klapky, splňující technické parametry dané klapky</t>
  </si>
  <si>
    <t>6.13.17</t>
  </si>
  <si>
    <t>Poznámka k položce:_x000D_
6.13.17 - velikost: 200x300 - ovládání servopohon na 230V, bez napětí zavřeno, koncové spinače obou poloh - včetně požární ucpávky požární klapky provedené dle návodu výrobce klapky, splňující technické parametry dané klapky</t>
  </si>
  <si>
    <t>6.15.1</t>
  </si>
  <si>
    <t>Regulační klapka kruhová D315</t>
  </si>
  <si>
    <t>Poznámka k položce:_x000D_
6.15.1 - pozink, pro vzt potrubí tř. těsnosti B, ruční ovládání</t>
  </si>
  <si>
    <t>6.15.2</t>
  </si>
  <si>
    <t>Regulační klapka kruhová D250</t>
  </si>
  <si>
    <t>Poznámka k položce:_x000D_
6.15.2 - pozink, pro vzt potrubí tř. těsnosti B, ruční ovládání</t>
  </si>
  <si>
    <t>6.15.3</t>
  </si>
  <si>
    <t>Regulační klapka kruhová D200</t>
  </si>
  <si>
    <t>Poznámka k položce:_x000D_
6.15.3 - pozink, pro vzt potrubí tř. těsnosti B, ruční ovládání</t>
  </si>
  <si>
    <t>6.15.4</t>
  </si>
  <si>
    <t>Regulační klapka kruhová D160</t>
  </si>
  <si>
    <t>Poznámka k položce:_x000D_
6.15.4 - pozink, pro vzt potrubí tř. těsnosti B, ruční ovládání</t>
  </si>
  <si>
    <t>6.15.5</t>
  </si>
  <si>
    <t>Regulační klapka kruhová D125</t>
  </si>
  <si>
    <t>Poznámka k položce:_x000D_
6.15.5 - pozink, pro vzt potrubí tř. těsnosti B, ruční ovládání</t>
  </si>
  <si>
    <t>6.15.6</t>
  </si>
  <si>
    <t>Regulační klapka kruhová D100</t>
  </si>
  <si>
    <t>Poznámka k položce:_x000D_
6.15.6 - pozink, pro vzt potrubí tř. těsnosti B, ruční ovládání</t>
  </si>
  <si>
    <t>6.15.7</t>
  </si>
  <si>
    <t>Regulační klapka čtyřhranná 600x400</t>
  </si>
  <si>
    <t>Poznámka k položce:_x000D_
6.15.7 - pozink, pro vzt potrubí tř. těsnosti B, ruční ovládání</t>
  </si>
  <si>
    <t>6.15.8</t>
  </si>
  <si>
    <t>Regulační klapka čtyřhranná 300x400</t>
  </si>
  <si>
    <t>Poznámka k položce:_x000D_
6.15.8 - pozink, pro vzt potrubí tř. těsnosti B, ruční ovládání</t>
  </si>
  <si>
    <t>6.15.9</t>
  </si>
  <si>
    <t>Regulační klapka čtyřhranná 650x400</t>
  </si>
  <si>
    <t>Poznámka k položce:_x000D_
6.15.9 - pozink, pro vzt potrubí tř. těsnosti B, ruční ovládání</t>
  </si>
  <si>
    <t>6.15.10</t>
  </si>
  <si>
    <t>Regulační klapka čtyřhranná 200x400</t>
  </si>
  <si>
    <t>Poznámka k položce:_x000D_
6.15.10 - pozink, pro vzt potrubí tř. těsnosti B, ruční ovládání</t>
  </si>
  <si>
    <t>6.15.11</t>
  </si>
  <si>
    <t>Regulační klapka čtyřhranná 400x200</t>
  </si>
  <si>
    <t>Poznámka k položce:_x000D_
6.15.11 - pozink, pro vzt potrubí tř. těsnosti B, ruční ovládání</t>
  </si>
  <si>
    <t>6.16.1</t>
  </si>
  <si>
    <t>Ohebná hadice DN 315</t>
  </si>
  <si>
    <t>bm</t>
  </si>
  <si>
    <t>Poznámka k položce:_x000D_
6.16.1 - ohebná hadice ze dvou vrstev PVC s polyamidovou tkaninou</t>
  </si>
  <si>
    <t>6.16.2</t>
  </si>
  <si>
    <t>Ohebná hadice DN 250</t>
  </si>
  <si>
    <t>Poznámka k položce:_x000D_
6.16.2 - ohebná hadice ze dvou vrstev PVC s polyamidovou tkaninou</t>
  </si>
  <si>
    <t>6.16.3</t>
  </si>
  <si>
    <t>Ohebná hadice DN 200</t>
  </si>
  <si>
    <t>Poznámka k položce:_x000D_
6.16.3 - ohebná hadice ze dvou vrstev PVC s polyamidovou tkaninou</t>
  </si>
  <si>
    <t>6.16.4</t>
  </si>
  <si>
    <t>Ohebná hadice DN 160</t>
  </si>
  <si>
    <t>Poznámka k položce:_x000D_
6.16.4 - ohebná hadice ze dvou vrstev PVC s polyamidovou tkaninou</t>
  </si>
  <si>
    <t>6.16.5</t>
  </si>
  <si>
    <t>Ohebná hadice DN 125</t>
  </si>
  <si>
    <t>Poznámka k položce:_x000D_
6.16.5 - ohebná hadice ze dvou vrstev PVC s polyamidovou tkaninou</t>
  </si>
  <si>
    <t>6.16.6</t>
  </si>
  <si>
    <t>Ohebná hadice DN 100</t>
  </si>
  <si>
    <t>Poznámka k položce:_x000D_
6.16.6 - ohebná hadice ze dvou vrstev PVC s polyamidovou tkaninou</t>
  </si>
  <si>
    <t>6.20.1</t>
  </si>
  <si>
    <t>Protihluková a tepelná izolace VZT potrubí vnitřní 40 kg/m3</t>
  </si>
  <si>
    <t>Poznámka k položce:_x000D_
Protihluková a tepelná izolace VZT potrubí. Vnitřní tepelná izolace, samoshášivé provedení, na povrchu s Al-polepem, uchycená na potrubí lepením a trny. Určená pro izolaci potrubí přívodu a odvodu vzduchu - viz technická zpráva a výkresová část, tloušťka vrstvy izolace: 40 mm, min. součinitel tepelné vodivosti: 0,041W/mK, objemový hmotnost izolace: 40 kg/m3_x000D_
634</t>
  </si>
  <si>
    <t>6.20.2</t>
  </si>
  <si>
    <t>Protihluková a tepelná izolace VZT potrubí vnitřní 80 kg/m3</t>
  </si>
  <si>
    <t>Poznámka k položce:_x000D_
Protihluková a tepelná izolace VZT potrubí. Vnitřní tepelná izolace, samoshášivé provedení, na povrchu s Al-polepem, uchycená na potrubí lepením a trny. Určená pro izolaci potrubí přívodu a odvodu vzduchu - viz technická zpráva a výkresová část, tloušťka vrstvy izolace: 40 mm, min. součinitel tepelné vodivosti: 0,041W/mK, objemový hmotnost izolace: 80 kg/m3_x000D_
340</t>
  </si>
  <si>
    <t>6.20.3</t>
  </si>
  <si>
    <t>Protipožární a tepelná izolace čtyřhranné a kruhové přívodní části potrubí typu B</t>
  </si>
  <si>
    <t>Poznámka k položce:_x000D_
Vnitřní tepelná izolace, samoshášivé provedení, na povrchu s Al-polepem, uchycená na potrubí lepením a trny, min. odolnost 45 min. tloušťka vrstvy izolace min.: 40 mm, min. součinitel tepelné vodivosti: 0,041W/mK_x000D_
159</t>
  </si>
  <si>
    <t>6.30.1</t>
  </si>
  <si>
    <t>Ocelové pozinkované potrubí čtyřhran a kruhové skupiny I., tř. těsnosti B dle EN 12237, EN 1505, EN 1506,</t>
  </si>
  <si>
    <t>Poznámka k položce:_x000D_
včetně spojovacího a těsnícího materiálu, závěsů a uchycění VZT potrubí, včetně popisů směru proudění na potrubí_x000D_
971</t>
  </si>
  <si>
    <t>6M1</t>
  </si>
  <si>
    <t>Montáž VZT zař. č. 6</t>
  </si>
  <si>
    <t>Poznámka k položce:_x000D_
6M1-Montáž VZT zař. č. 6 - kompletní montáž zařízení, osazení potrubí v třídě těsnosti B na systémové profily se závitovými tyčemi, montáž potrubních elementů, izolace, ošetření neošetřených částí potrubí a montážního materiálu nátěrovou hmotou</t>
  </si>
  <si>
    <t>6M2</t>
  </si>
  <si>
    <t>Doprava materiálu na stavbu</t>
  </si>
  <si>
    <t>6M3</t>
  </si>
  <si>
    <t>Zprovoznění</t>
  </si>
  <si>
    <t>Poznámka k položce:_x000D_
6M3 - kompletní zprovoznění zařízení (oživení zařízení, zkouška chodu)</t>
  </si>
  <si>
    <t>6M4</t>
  </si>
  <si>
    <t>Požární ucpávky VZT potrubí - oboustranné</t>
  </si>
  <si>
    <t>Poznámka k položce:_x000D_
6M4 - Pro jeden i více potrubních svazků</t>
  </si>
  <si>
    <t>6M5</t>
  </si>
  <si>
    <t>Zaregulování systému VZT</t>
  </si>
  <si>
    <t>Poznámka k položce:_x000D_
6M5 - zaregulování VZT systému na dané vzduchové výkony včetně protokolu o zaregulování</t>
  </si>
  <si>
    <t>6M6</t>
  </si>
  <si>
    <t>Zkouška těsnosti chladivových okruhů</t>
  </si>
  <si>
    <t>Poznámka k položce:_x000D_
6M6 - zkouška těsnosti chladivových (freonových) okruhů dle ČSN EN 378-2 Chladicí zařízení a tepelná čerpadla.</t>
  </si>
  <si>
    <t>6M7</t>
  </si>
  <si>
    <t>HZS - zař. č. 6 - zednické a pomocné vrty, prostupy, drážky, pomoci během transportu potrubí</t>
  </si>
  <si>
    <t>ZČ7</t>
  </si>
  <si>
    <t>Z.č.7 - Požární větrání</t>
  </si>
  <si>
    <t>7.4.1</t>
  </si>
  <si>
    <t>Potrubní axiální ventilátor do kruhového potrubí</t>
  </si>
  <si>
    <t>Poznámka k položce:_x000D_
7.4.1 - Parametry: 7000 m3/h při 400Pa, Příkon: 2,2kW/400V, DN 500, příslušenství: spojovací manžeta na sání, spojovací manžeta na výtlak</t>
  </si>
  <si>
    <t>7.4.2</t>
  </si>
  <si>
    <t>Poznámka k položce:_x000D_
7.4.2 - Parametry: 7000 m3/h při 400Pa, Příkon: 2,2kW/400V, DN 500, příslušenství: spojovací manžeta na sání, spojovací manžeta na výtlak</t>
  </si>
  <si>
    <t>7.11.1</t>
  </si>
  <si>
    <t>Vzduchotechnický nástavec přívodní d315</t>
  </si>
  <si>
    <t>Poznámka k položce:_x000D_
7.11.1 - Provedení vyústky: výřivá, průtok: max. 1000 m3/h, Typ a rozměr podhledu před objednáním prověřit, umístění hrdla: boční, připojovací hrdlo: 315, barva: bílá</t>
  </si>
  <si>
    <t>7.11.2</t>
  </si>
  <si>
    <t>Vzduchotechnický nástavec přívodní d250</t>
  </si>
  <si>
    <t>Poznámka k položce:_x000D_
7.11.2 - Provedení vyústky: výřivá, průtok: max. 600 m3/h, Typ a rozměr podhledu před objednáním prověřit, umístění hrdla: horní, připojovací hrdlo: 250, barva: bílá</t>
  </si>
  <si>
    <t>7.11.3</t>
  </si>
  <si>
    <t>Vzduchotechnický nástavec přívodní d200</t>
  </si>
  <si>
    <t>Poznámka k položce:_x000D_
7.11.3 - Provedení vyústky: výřivá, průtok: max. 500 m3/h, Typ a rozměr podhledu před objednáním prověřit, umístění hrdla: horní, připojovací hrdlo: 200, barva: bílá</t>
  </si>
  <si>
    <t>7.11.4</t>
  </si>
  <si>
    <t>200</t>
  </si>
  <si>
    <t>7.11.5</t>
  </si>
  <si>
    <t>202</t>
  </si>
  <si>
    <t>Poznámka k položce:_x000D_
7.11.5 - Provedení vyústky: výřivá, průtok: max. 600 m3/h, Typ a rozměr podhledu před objednáním prověřit, umístění hrdla: horní, připojovací hrdlo: 250, barva: bílá</t>
  </si>
  <si>
    <t>7.11.6</t>
  </si>
  <si>
    <t>204</t>
  </si>
  <si>
    <t>Poznámka k položce:_x000D_
7.11.6 - Provedení vyústky: výřivá, průtok: max. 500 m3/h, Typ a rozměr podhledu před objednáním prověřit, umístění hrdla: boční, připojovací hrdlo: 200, barva: bílá</t>
  </si>
  <si>
    <t>7.14.1</t>
  </si>
  <si>
    <t>Čtyřhranná regulační klapka uzavírací 800x350 těsná</t>
  </si>
  <si>
    <t>206</t>
  </si>
  <si>
    <t>Poznámka k položce:_x000D_
7.14.1 - ovládání servopohon, včetně servopohonu pro uzavření klapky 230V, bez napětí zavřeno</t>
  </si>
  <si>
    <t>7.14.2</t>
  </si>
  <si>
    <t>208</t>
  </si>
  <si>
    <t>Poznámka k položce:_x000D_
7.14.2 - ovládání servopohon, včetně servopohonu pro uzavření klapky 230V, bez napětí zavřeno</t>
  </si>
  <si>
    <t>7.15.1</t>
  </si>
  <si>
    <t>210</t>
  </si>
  <si>
    <t>Poznámka k položce:_x000D_
7.15.1 - pozink, pro vzt potrubí tř. těsnosti B, ruční ovládání</t>
  </si>
  <si>
    <t>7.15.2</t>
  </si>
  <si>
    <t>212</t>
  </si>
  <si>
    <t>Poznámka k položce:_x000D_
7.15.2 - pozink, pro vzt potrubí tř. těsnosti B, ruční ovládání</t>
  </si>
  <si>
    <t>7.15.3</t>
  </si>
  <si>
    <t>Regulační klapka čtyřhranná 700x350</t>
  </si>
  <si>
    <t>214</t>
  </si>
  <si>
    <t>Poznámka k položce:_x000D_
7.15.3 - pozink, pro vzt potrubí tř. těsnosti B, ruční ovládání</t>
  </si>
  <si>
    <t>7.15.4</t>
  </si>
  <si>
    <t>Regulační klapka čtyřhranná 200x350</t>
  </si>
  <si>
    <t>216</t>
  </si>
  <si>
    <t>Poznámka k položce:_x000D_
7.15.4 - pozink, pro vzt potrubí tř. těsnosti B, ruční ovládání</t>
  </si>
  <si>
    <t>7.16.1</t>
  </si>
  <si>
    <t>218</t>
  </si>
  <si>
    <t>Poznámka k položce:_x000D_
7.16.1 - ohebná hadice ze dvou vrstev PVC s polyamidovou tkaninou</t>
  </si>
  <si>
    <t>7.16.2</t>
  </si>
  <si>
    <t>220</t>
  </si>
  <si>
    <t>Poznámka k položce:_x000D_
7.16.2 - ohebná hadice ze dvou vrstev PVC s polyamidovou tkaninou</t>
  </si>
  <si>
    <t>7.16.3</t>
  </si>
  <si>
    <t>222</t>
  </si>
  <si>
    <t>Poznámka k položce:_x000D_
7.16.3 - ohebná hadice ze dvou vrstev PVC s polyamidovou tkaninou</t>
  </si>
  <si>
    <t>7.17.1</t>
  </si>
  <si>
    <t>Protidešťová žaluzie na sání</t>
  </si>
  <si>
    <t>224</t>
  </si>
  <si>
    <t>Poznámka k položce:_x000D_
7.17.1 - Protidešťová žaluzie na sání, rozměr 1300x425, se sítem proti ptactvu, barva: dle barvy fasády, min. efektivní plocha 70%</t>
  </si>
  <si>
    <t>7.17.2</t>
  </si>
  <si>
    <t>Protidešťová žaluzie na výfuk</t>
  </si>
  <si>
    <t>226</t>
  </si>
  <si>
    <t>Poznámka k položce:_x000D_
7.17.2 - Protidešťová žaluzie na výfuk, rozměr 1300x425, se sítem proti ptactvu, barva: dle barvy fasády, min. efektivní plocha 70%</t>
  </si>
  <si>
    <t>7.20.1</t>
  </si>
  <si>
    <t>Tepelná izolace s uzavřenou buňečnou strukturou</t>
  </si>
  <si>
    <t>228</t>
  </si>
  <si>
    <t>Poznámka k položce:_x000D_
7.20.1- tl. 20mm, tepelná vodivost min. 0,038W/mK s Al polepem_x000D_
11</t>
  </si>
  <si>
    <t>7.20.2</t>
  </si>
  <si>
    <t>230</t>
  </si>
  <si>
    <t>Poznámka k položce:_x000D_
Vnitřní protipožární a tepelná izolace, samoshášivé provedení, na povrchu s Al-polepem, uchycená na potrubí lepením a trny, min. odolnost 45 min. tloušťka vrstvy izolace min.: 40 mm, min. součinitel tepelné vodivosti: 0,041W/mK</t>
  </si>
  <si>
    <t>7.30.1</t>
  </si>
  <si>
    <t>232</t>
  </si>
  <si>
    <t>Poznámka k položce:_x000D_
včetně spojovacího a těsnícího materiálu, závěsů a uchycění VZT potrubí, včetně popisů směru proudění na potrubí_x000D_
210</t>
  </si>
  <si>
    <t>7M1</t>
  </si>
  <si>
    <t>Montáž VZT zař. č. 7</t>
  </si>
  <si>
    <t>234</t>
  </si>
  <si>
    <t>Poznámka k položce:_x000D_
7M1-Montáž VZT zař. č. 7 - kompletní montáž zařízení, osazení potrubí v třídě těsnosti B na systémové profily se závitovými tyčemi, montáž potrubních elementů, izolace, ošetření neošetřených částí potrubí a montážního materiálu nátěrovou hmotou</t>
  </si>
  <si>
    <t>7M2</t>
  </si>
  <si>
    <t>236</t>
  </si>
  <si>
    <t>7M3</t>
  </si>
  <si>
    <t>238</t>
  </si>
  <si>
    <t>Poznámka k položce:_x000D_
7M3 - kompletní zprovoznění zařízení (oživení zařízení, zkouška chodu)</t>
  </si>
  <si>
    <t>7M4</t>
  </si>
  <si>
    <t>240</t>
  </si>
  <si>
    <t>Poznámka k položce:_x000D_
7M4 - Pro jeden i více potrubních svazků</t>
  </si>
  <si>
    <t>7M5</t>
  </si>
  <si>
    <t>242</t>
  </si>
  <si>
    <t>Poznámka k položce:_x000D_
7M5 - zaregulování VZT systému na dané vzduchové výkony včetně protokolu o zaregulování</t>
  </si>
  <si>
    <t>7M6</t>
  </si>
  <si>
    <t>HZS - zař. č. 7 - zednické a pomocné vrty, prostupy, drážky, pomoci během transportu potrubí</t>
  </si>
  <si>
    <t>244</t>
  </si>
  <si>
    <t>DEM</t>
  </si>
  <si>
    <t>Demontáže a úpravy stávajících zařízení</t>
  </si>
  <si>
    <t>Demontáž VZT jednotky ze strojovny v 5NP</t>
  </si>
  <si>
    <t>246</t>
  </si>
  <si>
    <t>Poznámka k položce:_x000D_
demontáž stávající VZT jednotky na místě, včetně rozřezání tak, aby bylo možné jednotky vyvést transportními cestami, včetně ekologické likvidace a odvozu</t>
  </si>
  <si>
    <t>D2</t>
  </si>
  <si>
    <t>Demontáž VZT potrubí včetně příslušentví a izolace v 5NP</t>
  </si>
  <si>
    <t>248</t>
  </si>
  <si>
    <t>Poznámka k položce:_x000D_
demontáže v rozsahu vyznačeném ve výkrese demontáží, včetně ekologické likvidace a odvozu</t>
  </si>
  <si>
    <t>980</t>
  </si>
  <si>
    <t>D3</t>
  </si>
  <si>
    <t>Demontáž a opětovná montáž VZT potrubí z.č.16 v prostoru šachy 5NP</t>
  </si>
  <si>
    <t>250</t>
  </si>
  <si>
    <t>Poznámka k položce:_x000D_
v rozsahu vyznačeném ve výkrese demontáží, včetně obnovení požární odolnosti potrubí</t>
  </si>
  <si>
    <t>D4</t>
  </si>
  <si>
    <t>Čištění VZT potrubí v 5NP</t>
  </si>
  <si>
    <t>252</t>
  </si>
  <si>
    <t>Poznámka k položce:_x000D_
Čištění VZT (vzduchotechnického) potrubí zahrnuje mechanické odstranění prachu, mastnoty a usazenin pomocí robotických kartáčů, proudového vzduchu, nebo suchého ledu, doplněné případně o chemické čištění a dezinfekci</t>
  </si>
  <si>
    <t>D5</t>
  </si>
  <si>
    <t>Demontáž VZT jednotky ze strojovny v 1PP</t>
  </si>
  <si>
    <t>254</t>
  </si>
  <si>
    <t>D6</t>
  </si>
  <si>
    <t>Demontáž potrubních výměníků ze strojovny v 1PP</t>
  </si>
  <si>
    <t>256</t>
  </si>
  <si>
    <t>Poznámka k položce:_x000D_
demontáž stávající potrubních výměníků a zaslepení stávajícího trubního uzlu, včetně ekologické likvidace a odvozu</t>
  </si>
  <si>
    <t>D7</t>
  </si>
  <si>
    <t>Demontáž a opětovná montáž kabeláže uchycené ke stávajícímu VZT potrubí</t>
  </si>
  <si>
    <t>258</t>
  </si>
  <si>
    <t>Poznámka k položce:_x000D_
v prostoru šachty na úrovni 1PP, viz výkresy demontáží</t>
  </si>
  <si>
    <t>D8</t>
  </si>
  <si>
    <t>Demontáž VZT potrubí včetně příslušentví a izolace v 1PP</t>
  </si>
  <si>
    <t>260</t>
  </si>
  <si>
    <t>2150</t>
  </si>
  <si>
    <t>D9</t>
  </si>
  <si>
    <t>Demontáž VZT potrubí včetně příslušentví a izolace v 1NP</t>
  </si>
  <si>
    <t>262</t>
  </si>
  <si>
    <t>Poznámka k položce:_x000D_
demontáže v rozsahu vyznačeném ve výkrese demontáží, včetně ekologické likvidace a odvozu.Před začátkem demontáží je nutno prověřit, že demontované prvky obsluhují řešený prostor a prostor bude napojen z nové VZT.</t>
  </si>
  <si>
    <t>9650</t>
  </si>
  <si>
    <t>D10</t>
  </si>
  <si>
    <t>Demontáž koncových elementů včetně příslušenství v 1NP</t>
  </si>
  <si>
    <t>264</t>
  </si>
  <si>
    <t>Poznámka k položce:_x000D_
demontáže v rozsahu vyznačeném ve výkrese demontáží, včetně ekologické likvidace a odvozu. Před začátkem demontáží je nutno prověřit, že demontované prvky obsluhují řešený prostor a prostor bude napojen z nové VZT.</t>
  </si>
  <si>
    <t>1550</t>
  </si>
  <si>
    <t>SP</t>
  </si>
  <si>
    <t>Společné</t>
  </si>
  <si>
    <t>S1</t>
  </si>
  <si>
    <t>Koordinace, účast na kontrolních dnech a na kontrolních prohlídkách</t>
  </si>
  <si>
    <t>266</t>
  </si>
  <si>
    <t>S2</t>
  </si>
  <si>
    <t>Dodavatelská dokumentace stavby</t>
  </si>
  <si>
    <t>268</t>
  </si>
  <si>
    <t>Poznámka k položce:_x000D_
- certifikáty protokoly o zkouškách, technická dokumentace, zařízení, revize, dodací listy jednotlivých komponentů, prohlášení o shodě, záruční listy, návody.</t>
  </si>
  <si>
    <t>S3</t>
  </si>
  <si>
    <t>Komplexní zkoušky ve spolupráci s navazujícími profesemi</t>
  </si>
  <si>
    <t>270</t>
  </si>
  <si>
    <t>S4</t>
  </si>
  <si>
    <t>Přehledová schéma jednotlivých systému v barevném provedení</t>
  </si>
  <si>
    <t>272</t>
  </si>
  <si>
    <t>S5</t>
  </si>
  <si>
    <t>Označení rozvodu a informační štítky</t>
  </si>
  <si>
    <t>274</t>
  </si>
  <si>
    <t>S6</t>
  </si>
  <si>
    <t>Měření hluku v chráněném venkovním prostoru stavby, protihluková opatření</t>
  </si>
  <si>
    <t>276</t>
  </si>
  <si>
    <t>S7</t>
  </si>
  <si>
    <t>Revize požárních klapek</t>
  </si>
  <si>
    <t>278</t>
  </si>
  <si>
    <t>S8</t>
  </si>
  <si>
    <t>280</t>
  </si>
  <si>
    <t>S9</t>
  </si>
  <si>
    <t>Jeřábnické práce</t>
  </si>
  <si>
    <t>282</t>
  </si>
  <si>
    <t>S10</t>
  </si>
  <si>
    <t>Likvidace materiálů a odpadů</t>
  </si>
  <si>
    <t>284</t>
  </si>
  <si>
    <t>D.1.01.4g - Měření a regulace</t>
  </si>
  <si>
    <t>D1 - Dodávky  periferií a čidel</t>
  </si>
  <si>
    <t xml:space="preserve">    1 - PERIFERIE+ČIDLA</t>
  </si>
  <si>
    <t>D2 - Dodávky  DDC+ IRC HW</t>
  </si>
  <si>
    <t xml:space="preserve">    2 - DDC+IRC HW</t>
  </si>
  <si>
    <t>D3 - Dodávky  Nadřízené pracoviště</t>
  </si>
  <si>
    <t xml:space="preserve">    3 - NADŘÍZENÉ PRACOVIŠTĚ</t>
  </si>
  <si>
    <t>D4 - Dodávky  Rozvaděče MaR, rozvodnice IRC regulace</t>
  </si>
  <si>
    <t xml:space="preserve">    4 - ROZVADĚČE MAR, IRC ROZVODNICE</t>
  </si>
  <si>
    <t>D5 - Dodávky  Kabeláž+Nosný materiál</t>
  </si>
  <si>
    <t xml:space="preserve">    5 - KABELÁŽ+NOSNÝ MATERIÁL</t>
  </si>
  <si>
    <t>D6 - Montáže</t>
  </si>
  <si>
    <t xml:space="preserve">    6 - MONTÁŽE</t>
  </si>
  <si>
    <t>D7 - Služby</t>
  </si>
  <si>
    <t xml:space="preserve">    7 - SLUŽBY</t>
  </si>
  <si>
    <t>D8 - Kompletační činnost</t>
  </si>
  <si>
    <t xml:space="preserve">    8 - KOMPLETAČNÍ ČINNOST</t>
  </si>
  <si>
    <t>Dodávky  periferií a čidel</t>
  </si>
  <si>
    <t>PERIFERIE+ČIDLA</t>
  </si>
  <si>
    <t>Pol__1_MaR</t>
  </si>
  <si>
    <t>Čidlo diferenčního tlaku pro vzduch, 0…10 V, 0…1000 / 0…1500 / 0…3000 Pa, lineární char.</t>
  </si>
  <si>
    <t>Poznámka k položce: D.1.01.4g-004 - pol.1.5</t>
  </si>
  <si>
    <t>Pol__2_MaR</t>
  </si>
  <si>
    <t>Kanálové čidlo rel. vlhkosti a teploty 2x 0-10 V</t>
  </si>
  <si>
    <t>Poznámka k položce: D.1.01.4g-004 - pol.1.3</t>
  </si>
  <si>
    <t>Pol__3_MaR</t>
  </si>
  <si>
    <t>Prostorové čidlo rel. vlhkosti a teploty 2x 0-10 V</t>
  </si>
  <si>
    <t>Poznámka k položce: D.1.01.4g-004 - pol.1.4</t>
  </si>
  <si>
    <t>Pol__4_MaR</t>
  </si>
  <si>
    <t>Kanálové teplotní čidlo - 0,4 m, -50…+80°C</t>
  </si>
  <si>
    <t>Poznámka k položce: D.1.01.4g-004 - pol.1.2</t>
  </si>
  <si>
    <t>Pol__5_MaR</t>
  </si>
  <si>
    <t>Ponorné teplotní čidlo - s jímkou 100 mm, -30…+130°C</t>
  </si>
  <si>
    <t>Poznámka k položce: D.1.01.4g-004 - pol.1.1</t>
  </si>
  <si>
    <t>Pol__6_MaR</t>
  </si>
  <si>
    <t>Protimrazová ochrana aktivní, kapilára 6 m</t>
  </si>
  <si>
    <t>Poznámka k položce: D.1.01.4g-004 - pol.2.1</t>
  </si>
  <si>
    <t>Pol__7_MaR</t>
  </si>
  <si>
    <t>Sada úchytek a distančních podložek kapiláry (3 + 3 ks) protizámrazové ochrany</t>
  </si>
  <si>
    <t>Pol__8_MaR</t>
  </si>
  <si>
    <t>Kanálový hygrostat 15..95% rv, nastav. Uvnitř</t>
  </si>
  <si>
    <t>Poznámka k položce: D.1.01.4g-004 - pol.3.1</t>
  </si>
  <si>
    <t>Pol__9_MaR</t>
  </si>
  <si>
    <t>Diferenční tlakový spínač 20...300 Pa</t>
  </si>
  <si>
    <t>Poznámka k položce: D.1.01.4g-004 - pol.4.1</t>
  </si>
  <si>
    <t>Pol__10_MaR</t>
  </si>
  <si>
    <t>Diferenční tlakový spínač 50...500 Pa</t>
  </si>
  <si>
    <t>Pol__11_MaR</t>
  </si>
  <si>
    <t>Termostat 20...110°C</t>
  </si>
  <si>
    <t>Pol__12_MaR</t>
  </si>
  <si>
    <t>Klapkový pohon 24V, toč. 2-bod, 18 Nm, havar. Fce</t>
  </si>
  <si>
    <t>Poznámka k položce: D.1.01.4g-004 - pol.8.1</t>
  </si>
  <si>
    <t>Pol__13_MaR</t>
  </si>
  <si>
    <t>Ventil PICV přírubový, 24,4m3/h, DN65, PN16, max.120 °C</t>
  </si>
  <si>
    <t>Poznámka k položce: D.1.01.4g-004 - pol.6.2</t>
  </si>
  <si>
    <t>Pol__14_MaR</t>
  </si>
  <si>
    <t>Ventil PICV, 1800l/h, DN25, PN25, s P/T nástavci, vnitřní závit</t>
  </si>
  <si>
    <t>Poznámka k položce: D.1.01.4g-004 - pol.6.1</t>
  </si>
  <si>
    <t>Pol__15_MaR</t>
  </si>
  <si>
    <t>Elektrotermický pohon 0-10V, AC24V, NC, 6,5mm, 1m kabel, zpětná vazba</t>
  </si>
  <si>
    <t>Poznámka k položce: D.1.01.4g-004 - pol.7.1</t>
  </si>
  <si>
    <t>Pol__16_MaR</t>
  </si>
  <si>
    <t>Pohon AC/DC 24V, 800N, DC 0…10V nebo 4…20mA, 20mm, 30s,  teplota média do 130 °C, lze vybavit pomocným kontaktem</t>
  </si>
  <si>
    <t>Poznámka k položce: D.1.01.4g-004 - pol.7.3</t>
  </si>
  <si>
    <t>Pol__17_MaR</t>
  </si>
  <si>
    <t>Pohon 0-10V, 24V, 100N, zpětná vazba, kalibrace, ruční ovl, kabel 1,5m, lineární charakteristika</t>
  </si>
  <si>
    <t>Poznámka k položce: D.1.01.4g-004 - pol.7.2</t>
  </si>
  <si>
    <t>Pol__18_MaR</t>
  </si>
  <si>
    <t>Frekvenční měnič, 11kW, filtr třídy B, IP55, bez  panelu</t>
  </si>
  <si>
    <t>Poznámka k položce: D.1.01.4g-004 - pol.9.1</t>
  </si>
  <si>
    <t>Pol__19_MaR</t>
  </si>
  <si>
    <t>Frekvenční měnič, 7.5kW, filtr třídy B, IP55, bez BOP panelu</t>
  </si>
  <si>
    <t>Pol__20_MaR</t>
  </si>
  <si>
    <t>Basic operation panel k frekvenčnímu měniči  IP55</t>
  </si>
  <si>
    <t>Pol__21_MaR</t>
  </si>
  <si>
    <t>Kryt svorek pro IRC regulátor..110mm, 2 ks</t>
  </si>
  <si>
    <t>Pol__22_MaR</t>
  </si>
  <si>
    <t>Kompaktní automatizační stanice pro místnosti, BACnet/IP, 9x I/O, 230 V</t>
  </si>
  <si>
    <t>Pol__23_MaR</t>
  </si>
  <si>
    <t>Kompaktní automatizační stanice pro místnosti, BACnet/IP, 18x I/O, 24 V</t>
  </si>
  <si>
    <t>Pol__24_MaR</t>
  </si>
  <si>
    <t>Prostorový přístroj KNX, teplota, displej pro regulaci HVAC</t>
  </si>
  <si>
    <t>Pol__25_MaR</t>
  </si>
  <si>
    <t>Polovodičové relé 1-fázové pro montáž do DPS, triak</t>
  </si>
  <si>
    <t>Pol__26_MaR</t>
  </si>
  <si>
    <t>Snímač hladiny  je určen pro signalizaci úniku vody. Přímá montáž na stěnu. Výstup OUT E, relé.</t>
  </si>
  <si>
    <t>Dodávky  DDC+ IRC HW</t>
  </si>
  <si>
    <t>DDC+IRC HW</t>
  </si>
  <si>
    <t>Pol__27_MaR</t>
  </si>
  <si>
    <t>Modulární podstanice DDC, 350x I/O, BACnet/LonTalk</t>
  </si>
  <si>
    <t>Poznámka k položce: D.1.01.4g-004 - pol.10.1</t>
  </si>
  <si>
    <t>Pol__28_MaR</t>
  </si>
  <si>
    <t>Kompaktní podstanice DDC, 36x I/O, BACnet/LonTalk, Island bus</t>
  </si>
  <si>
    <t>Poznámka k položce: D.1.01.4g-004 - pol.10.2</t>
  </si>
  <si>
    <t>Pol__29_MaR</t>
  </si>
  <si>
    <t>Modul pro systémové integrace (160 dat. bodů)</t>
  </si>
  <si>
    <t>Pol__30_MaR</t>
  </si>
  <si>
    <t>Modul digitálních vstupů, 16x DI</t>
  </si>
  <si>
    <t>Pol__31_MaR</t>
  </si>
  <si>
    <t>Modul digitálních výstupů, 6x DO</t>
  </si>
  <si>
    <t>Pol__32_MaR</t>
  </si>
  <si>
    <t>Univerzální modul, 8x UIO</t>
  </si>
  <si>
    <t>Pol__33_MaR</t>
  </si>
  <si>
    <t>Napájecí modul, 1200 mA pro periferní moduly</t>
  </si>
  <si>
    <t>Pol__34_MaR</t>
  </si>
  <si>
    <t>Sběrnicový modul</t>
  </si>
  <si>
    <t>Dodávky  Nadřízené pracoviště</t>
  </si>
  <si>
    <t>NADŘÍZENÉ PRACOVIŠTĚ</t>
  </si>
  <si>
    <t>Pol__35_MaR</t>
  </si>
  <si>
    <t>SW  licence pro rozšíření stávající SCADA 500 DB (Building Automation)</t>
  </si>
  <si>
    <t>Dodávky  Rozvaděče MaR, rozvodnice IRC regulace</t>
  </si>
  <si>
    <t>ROZVADĚČE MAR, IRC ROZVODNICE</t>
  </si>
  <si>
    <t>Pol__36_MaR</t>
  </si>
  <si>
    <t>Rozvaděč MaR DT27 umístěný ve strojovně VZT 1.PP obj.CH</t>
  </si>
  <si>
    <t>Poznámka k položce:_x000D_
VZT 6 Přívodní + zonová část IKK  VZT 6 Přepínací automat DO-MDO napájení 125A_x000D_
Ovládací prvky jsou instalovány na panelu rozvaděče tak, aby byl k nim umožněn pohodlný přístup pro obsluhu. Moduly ŘS a navazující zařízení jsou umístěny uvnitř rozvaděče. Na dveřích rozvaděče jsou umístěny světelné signálky a ovládací prvky. Přívody a vývody vrchem  instalovaný výkon  Pi =45kW, součinitel současnosti beta = 0,9 výpočtové zatížení Pn = 40kW.   jmenovitý proud rozváděče In = 80A zkratová odolnost rozváděče Ik´´ min- 10 kA druh soustavy  3 N PE, AC 50Hz, 400V, TN-S, přepěťová ochrana, automatický přepínač sítí MDO/DO_x000D_
celkové krytí rozváděče otevřená/zavřená dvířka  IP00/IP44 orientace kabelů přívod a vývody shora ochranné opatření dle ČSN 33 2000-4-41 ed.3- automatické odpojení od zdroje oceloplechový rozváděč, celkové rozměry VxŠxH 2000x2000x400 mm   (+100mmm sokl) počet polí 2 Dodavatel MaR zajistí před uvedením do provozu dodávku potřebných štítků a certifikátů v souladu s platnými předpisy a ČSN normami.</t>
  </si>
  <si>
    <t>Poznámka k položce: D.1.01.4g-004 - pol.14.1</t>
  </si>
  <si>
    <t>Pol__37_MaR</t>
  </si>
  <si>
    <t>Rozvaděč MaR DT28 umístěný ve strojovně VZT5.NP obj.CH</t>
  </si>
  <si>
    <t>Poznámka k položce:_x000D_
VZT 6A Odtahová část IKK  VZT 6A Přepínací automat DO-MDO napájení 40A_x000D_
Ovládací prvky jsou instalovány na panelu rozvaděče tak, aby byl k nim umožněn pohodlný přístup pro obsluhu. Moduly ŘS a navazující zařízení jsou umístěny uvnitř rozvaděče. Na dveřích rozvaděče jsou umístěny světelné signálky a ovládací prvky. Přívody a vývody vrchem  instalovaný výkon  Pi =15kW, součinitel současnosti beta = 0,9 výpočtové zatížení Pn = 14kW.   jmenovitý proud rozváděče In = 28A zkratová odolnost rozváděče Ik´´ min- 10 kA druh soustavy  3 N PE, AC 50Hz, 400V, TN-S, přepěťová ochrana, automatický přepínač sítí MDO/DO_x000D_
celkové krytí rozváděče otevřená/zavřená dvířka  IP00/IP44 orientace kabelů přívod a vývody shora ochranné opatření dle ČSN 33 2000-4-41 ed.3- automatické odpojení od zdroje oceloplechový rozváděč, celkové rozměry VxŠxH 2000x600x300 mm   (+100mmm sokl) počet polí 2 Dodavatel MaR zajistí před uvedením do provozu dodávku potřebných štítků a certifikátů v souladu s platnými předpisy a ČSN normami.</t>
  </si>
  <si>
    <t>Pol__38_MaR</t>
  </si>
  <si>
    <t>Instalační krabice IP65, , Bezhalogenní, 396 x 316 x 128mm,RAL 7035  pro montáž IRC regulátorů jak do podhledů. Obsahuje jištění, trafo 230/24 VAC min. 12 VA, DIN lišty, ostatní nutný instalační materiál</t>
  </si>
  <si>
    <t>Dodávky  Kabeláž+Nosný materiál</t>
  </si>
  <si>
    <t>KABELÁŽ+NOSNÝ MATERIÁL</t>
  </si>
  <si>
    <t>Pol__39_MaR</t>
  </si>
  <si>
    <t>Plechový kabelový žlab, šířka 250, výška 100 vč.příslušenství, kotvícího a nosného materiálu, tvarovek, vík, přepážekm potřebného montážního materiálu</t>
  </si>
  <si>
    <t>Poznámka k položce:D.1.01.4g-101,102,103</t>
  </si>
  <si>
    <t>Pol__40_MaR</t>
  </si>
  <si>
    <t>Plechový kabelový žlab, šířka 125, výška 100 vč.příslušenství, kotvícího a nosného materiálu, tvarovek, vík, přepážekm potřebného montážního materiálu</t>
  </si>
  <si>
    <t>Pol__41_MaR</t>
  </si>
  <si>
    <t>Plechový kabelový žlab, šířka 125, výška 50 vč.příslušenství, kotvícího a nosného materiálu, tvarovek, vík, přepážekm potřebného montážního materiálu</t>
  </si>
  <si>
    <t>Pol__42_MaR</t>
  </si>
  <si>
    <t>Plechový kabelový žlab, šířka 60, výška 50 vč.příslušenství, kotvícího a nosného materiálu, tvarovek, vík, přepážekm potřebného montážního materiálu</t>
  </si>
  <si>
    <t>Pol__43_MaR</t>
  </si>
  <si>
    <t>Bezhalogenová trubka pro montáž na povrch  f16 + příslušenství</t>
  </si>
  <si>
    <t>235</t>
  </si>
  <si>
    <t>Pol__44_MaR</t>
  </si>
  <si>
    <t>CYA 6mm</t>
  </si>
  <si>
    <t>Pol__45_MaR</t>
  </si>
  <si>
    <t>Kabel CYKY-J 3x1,5</t>
  </si>
  <si>
    <t>Poznámka k položce: D.1.01.4g-004 - pol.13.2</t>
  </si>
  <si>
    <t>Pol__46_MaR</t>
  </si>
  <si>
    <t>Kabel CYKY-J 4x10</t>
  </si>
  <si>
    <t>Pol__47_MaR</t>
  </si>
  <si>
    <t>Kabel NYCWY-J 4x10</t>
  </si>
  <si>
    <t>Pol__48_MaR</t>
  </si>
  <si>
    <t>Kabel JXFE-R B2ca,s1,d0 2x2x1</t>
  </si>
  <si>
    <t>Poznámka k položce: D.1.01.4g-004 - pol.13.4</t>
  </si>
  <si>
    <t>890</t>
  </si>
  <si>
    <t>Pol__49_MaR</t>
  </si>
  <si>
    <t>Kabel JYTY-O 2x1</t>
  </si>
  <si>
    <t>Poznámka k položce: D.1.01.4g-004 - pol.13.3</t>
  </si>
  <si>
    <t>1200</t>
  </si>
  <si>
    <t>Pol__50_MaR</t>
  </si>
  <si>
    <t>Kabel JYTY-O 4x1</t>
  </si>
  <si>
    <t>900</t>
  </si>
  <si>
    <t>Pol__51_MaR</t>
  </si>
  <si>
    <t>Kabel JYTY-J 7x1</t>
  </si>
  <si>
    <t>Pol__52_MaR</t>
  </si>
  <si>
    <t>Kabel PRAFlaCom F 1x2x0,8</t>
  </si>
  <si>
    <t>5280</t>
  </si>
  <si>
    <t>Pol__53_MaR</t>
  </si>
  <si>
    <t>Kabel PRAFlaCom F 2x2x0,8</t>
  </si>
  <si>
    <t>1935</t>
  </si>
  <si>
    <t>Pol__54_MaR</t>
  </si>
  <si>
    <t>Kabel PRAFlaCom F 4x2x0,8</t>
  </si>
  <si>
    <t>Pol__55_MaR</t>
  </si>
  <si>
    <t>Kabel PRAFlaSafe X-O 2x1,5</t>
  </si>
  <si>
    <t>Poznámka k položce: D.1.01.4g-004 - pol.13.1</t>
  </si>
  <si>
    <t>1620</t>
  </si>
  <si>
    <t>Pol__56_MaR</t>
  </si>
  <si>
    <t>Kabel PRAFlaSafe X-4 1x1,5</t>
  </si>
  <si>
    <t>Pol__57_MaR</t>
  </si>
  <si>
    <t>Kabel PRAFlaSafe F-J 4x2,5</t>
  </si>
  <si>
    <t>1350</t>
  </si>
  <si>
    <t>Pol__58_MaR</t>
  </si>
  <si>
    <t>Kabel UTP kroucený pár (2x2x0.6) bezhalogenní</t>
  </si>
  <si>
    <t>Poznámka k položce: D.1.01.4g-004 - pol.13.5</t>
  </si>
  <si>
    <t>Pol__59_MaR</t>
  </si>
  <si>
    <t>Kabel Belden 8205</t>
  </si>
  <si>
    <t>Pol__60_MaR</t>
  </si>
  <si>
    <t>Drobný materiál</t>
  </si>
  <si>
    <t>Montáže</t>
  </si>
  <si>
    <t>MONTÁŽE</t>
  </si>
  <si>
    <t>Pol__61_MaR</t>
  </si>
  <si>
    <t>Montáž periferií</t>
  </si>
  <si>
    <t>Pol__62_MaR</t>
  </si>
  <si>
    <t>Montáž IRC</t>
  </si>
  <si>
    <t>Pol__63_MaR</t>
  </si>
  <si>
    <t>Montáž rozvaděče skříň.,1 pole dělených do 200 kg</t>
  </si>
  <si>
    <t>Pol__64_MaR</t>
  </si>
  <si>
    <t>Montáž plechových žlabů</t>
  </si>
  <si>
    <t>456</t>
  </si>
  <si>
    <t>Pol__65_MaR</t>
  </si>
  <si>
    <t>Montáž a položení trubek</t>
  </si>
  <si>
    <t>Pol__66_MaR</t>
  </si>
  <si>
    <t>Ucpávka protipožární, průchod stropem, tl. 20 cm</t>
  </si>
  <si>
    <t>Pol__67_MaR</t>
  </si>
  <si>
    <t>Montážní, těsnící (vč.dotěsnění tmelem s požární odolností) a spojovací material</t>
  </si>
  <si>
    <t>Pol__68_MaR</t>
  </si>
  <si>
    <t>Položení kabelů pevně uložených</t>
  </si>
  <si>
    <t>14315</t>
  </si>
  <si>
    <t>Služby</t>
  </si>
  <si>
    <t>SLUŽBY</t>
  </si>
  <si>
    <t>Pol__69_MaR</t>
  </si>
  <si>
    <t>SW  nových fyzických DB datových bodů - viz dokument Funkční schema</t>
  </si>
  <si>
    <t>db</t>
  </si>
  <si>
    <t>Pol__70_MaR</t>
  </si>
  <si>
    <t>Vizualizace</t>
  </si>
  <si>
    <t>Pol__71_MaR</t>
  </si>
  <si>
    <t>Integrace protokolu MODBUS-RTU virtulálních datových bodů (SYSTÉMY CHLAZENÍ SPLI+VRF)</t>
  </si>
  <si>
    <t>Pol__72_MaR</t>
  </si>
  <si>
    <t>Integrace protokolu virtulálních datových bodů (IRC REGULACE)</t>
  </si>
  <si>
    <t>Pol__73_MaR</t>
  </si>
  <si>
    <t>Uvedení do provozu MaR</t>
  </si>
  <si>
    <t>Pol__74_MaR</t>
  </si>
  <si>
    <t>Zpracování návodů pro obsluhu</t>
  </si>
  <si>
    <t>Pol__75_MaR</t>
  </si>
  <si>
    <t>Komplexní vyzkoušení</t>
  </si>
  <si>
    <t>Pol__76_MaR</t>
  </si>
  <si>
    <t>Zaregulování  zařízení</t>
  </si>
  <si>
    <t>Pol__77_MaR</t>
  </si>
  <si>
    <t>Zaškolení obsluhy</t>
  </si>
  <si>
    <t>Pol__78_MaR</t>
  </si>
  <si>
    <t>Kompletační činnost</t>
  </si>
  <si>
    <t>KOMPLETAČNÍ ČINNOST</t>
  </si>
  <si>
    <t>Pol__79_MaR</t>
  </si>
  <si>
    <t>Koordinace, řízení projektu</t>
  </si>
  <si>
    <t>Pol__80_MaR</t>
  </si>
  <si>
    <t>Doprava, přesuny materiálu</t>
  </si>
  <si>
    <t>Pol__81_MaR</t>
  </si>
  <si>
    <t>Drobné stvavební přípomoce</t>
  </si>
  <si>
    <t>Pol__82_MaR</t>
  </si>
  <si>
    <t>Zřízení staveniště</t>
  </si>
  <si>
    <t>D.1.01.4h - Elektronická požární signalizace</t>
  </si>
  <si>
    <t>D.1.01.4h_1 - EPS</t>
  </si>
  <si>
    <t xml:space="preserve">Všechny prvky musí být certifikované pro systém EPS a odpovídat platné legislativě ČR, především dle souboru norem ČSN EN 54xx, vyhlášky č. 246/2001 Sb. v platném znění a vyhlášky č.23/2008 Sb. 					 					 </t>
  </si>
  <si>
    <t>EPS.1.1.1</t>
  </si>
  <si>
    <t>Stávající rozvodná skříň EPS:</t>
  </si>
  <si>
    <t>82121257</t>
  </si>
  <si>
    <t xml:space="preserve">Poznámka k položce:_x000D_
 Práce spojené s odpojení stávající instalace, demontáž rozvodnice, propojení stávajících rozvodů, přeložení stávajících přívodů a vybavení ústředny pro stávjaííc rozvody (síťový modul mikromodul, mikromoduly kruhové linky, další vybavení pro stávjaící rozvody) do nové ústředny ve stejné pozici - 10*1_x000D_
</t>
  </si>
  <si>
    <t>EPS.1.1.2</t>
  </si>
  <si>
    <t>Ústředna EPS:až 7 kruhových linek,</t>
  </si>
  <si>
    <t>Poznámka k položce:_x000D_
Až 127 hlásičů a 32 V/V modulů na kruhové lince, režimy provozu dle DIN VDE 0833 - 2, svorkovnice pro připojení OPPO a hlavní přenosové relé na periferním modulu, 3 volně programovatelná relé, s možností funkce ve třech režimech. Přepínací kontakt, spínací kontakt s napájením a spínací kontakt s napájením a hlídáním vedení, možnost RS 232 nebo TTY v podobě modulu, možnost síťování s až 30 dalšími ústřednami, zachování provozu sběrnice i při zkratu a přerušení, paměť událostí až 10 000 hlášení, možnost připojení dvou akumulátorů s hlídáním a kontrolou._x000D_
1*1" skříň ústředny, náhrada za stávaící ústřednu ve stávající pozici pro navýšení kapacity stávajícího rozvodu</t>
  </si>
  <si>
    <t>EPS.1.1.3</t>
  </si>
  <si>
    <t>Čelní ovládací panel ústředny</t>
  </si>
  <si>
    <t>EPS.1.1.4</t>
  </si>
  <si>
    <t>Neutrální čelní panel - kryt prostoru skříně pro akumulátory</t>
  </si>
  <si>
    <t>EPS.1.1.5</t>
  </si>
  <si>
    <t>Modul se třemi pozicemi pro mikromoduly</t>
  </si>
  <si>
    <t>EPS.1.1.6</t>
  </si>
  <si>
    <t>Mikromodul maximálně pro 127 zařízení (inteligentní hlásiče požáru,nebo signalizační zařízení na sběrnici), délka kruhového vedení až 3,5 km Rychlá reaktivace signalizačních zařízení na sběrnici po zkratu v souladu s normou EN 54-13.</t>
  </si>
  <si>
    <t>EPS.1.1.13</t>
  </si>
  <si>
    <t xml:space="preserve">Modul 12 out - mudul pro výstupy EPS a ovládání zařízení, 12 relé umožňuje rozšířit počet výstupů ústředny. Modul může být umístěn v ústředně anebo kdekoliv v budově společně s hlásiči požáru. Na sběrnici lze připojit max. 32 modulů 12 relé. </t>
  </si>
  <si>
    <t>Poznámka k položce:_x000D_
 Externí napětí lze hlídat a kontrolovat._x000D_
_x000D_
1*1</t>
  </si>
  <si>
    <t>EPS.1.1.14</t>
  </si>
  <si>
    <t>Modul 4 In / 2 out - mudul pro výstupy EPS a ovládání zařízení,modul je zařízení komunikující s požární ústřednou přímo prostřednictvím vedení sběrnice, pomocí něhož lze připojit do systému EPS některé automatické hlásiče, tlačítkové hlásiče (neadresovate</t>
  </si>
  <si>
    <t>Poznámka k položce:_x000D_
Modul 4 In / 2 out - mudul pro výstupy EPS a ovládání zařízení,modul je zařízení komunikující s požární ústřednou přímo prostřednictvím vedení sběrnice, pomocí něhož lze připojit do systému EPS některé automatické hlásiče, tlačítkové hlásiče (neadresovatelné) i speciální hlásiče,monitorování vstupů a výstupů v souladu s EN54-13,dva volně programovatelné reléové výstupy,integrovaný oddělovač._x000D_
_x000D_
5*1</t>
  </si>
  <si>
    <t>EPS.1.1.15</t>
  </si>
  <si>
    <t>Skříň pro vstupní a výstupní moduly p.o.,nástěnná instalační krabice šedá pro kopplery, instalaci dvou prvků o rozměrech 65 x 72 mm nebo 10 pólové propojovací svorkovnice ​382030 nebo měničů o rozměrech 150 x 82 mm</t>
  </si>
  <si>
    <t>Poznámka k položce:_x000D_
6*1</t>
  </si>
  <si>
    <t>EPS.1.1.16</t>
  </si>
  <si>
    <t xml:space="preserve">Akumulátor 12 V DC / 24 Ah, Uváděné olověné akumulátory jsou bezúdržbové, uzavřené s tuhým elektrolytem. Jejich funkce je relativně nezávislá na poloze uložení (neměly by být uloženy dnem vzhůru), odolné proti cyklickému zatížení, s dlouhou životností (4 </t>
  </si>
  <si>
    <t>Poznámka k položce:_x000D_
Akumulátor 12 V DC / 24 Ah, Uváděné olověné akumulátory jsou bezúdržbové, uzavřené s tuhým elektrolytem. Jejich funkce je relativně nezávislá na poloze uložení (neměly by být uloženy dnem vzhůru), odolné proti cyklickému zatížení, s dlouhou životností (4 až 5 let) a vysokou zatížitelností. Nabíjecí napětí při teplotě okolí +20° C: 12 V DC (6 x 2.3 V na článek) je 13,8 V_x000D_
_x000D_
2*1" (2x ústředna, 2x v externím napájecím zdroji)</t>
  </si>
  <si>
    <t>EPS.1.1.18</t>
  </si>
  <si>
    <t>Pomocný napájecí zdroj: Externí síťový zdroj 5A/24VDC 28Ah EN 54-4</t>
  </si>
  <si>
    <t>EPS.1.1.19</t>
  </si>
  <si>
    <t>Hlásič požáru opticko-kouřový</t>
  </si>
  <si>
    <t>Poznámka k položce:_x000D_
29*1</t>
  </si>
  <si>
    <t>EPS.1.1.21</t>
  </si>
  <si>
    <t>Patice pro hlásiče termodiferenciální a opticko-kouřové. Při vyjmutí hlásiče z patice nedochází k přerušení kruhového vedení. Díky této ochranné funkci lze provést test instalace před vlastní montáží hlásičů.</t>
  </si>
  <si>
    <t>EPS.1.1.22</t>
  </si>
  <si>
    <t>Paralelní optická signalizace hlasičů</t>
  </si>
  <si>
    <t>EPS.1.1.23</t>
  </si>
  <si>
    <t>Elektronika tlačítka s oddělovačem, s uložením poplachu do paměti a indikací ​poplachu. Možnost připojení standardních tlač. hlásičů. Bez připojení na sběrnici pracuje ​hlásič v režimu nouzového provozu.Oddělovač vedení je integrován do tlačítkové hlásiče</t>
  </si>
  <si>
    <t>EPS.1.1.24</t>
  </si>
  <si>
    <t>Skříň tlačítkového hlásiče červená, kryt tlačítkového hlásiče je dodáván s piktogramem dle EN 54- 11.</t>
  </si>
  <si>
    <t>EPS.1.1.26</t>
  </si>
  <si>
    <t xml:space="preserve">Stávající hlásičové linky v neřešených prostorech: odborné odpojení části stávající hlásičové linky v rámci řešených prostor, proměření linky, vyhlední vhodných bodů rozpojení, náhradní propojení zachovávaných částí stávající linky novým kabelem (baipás) </t>
  </si>
  <si>
    <t>Poznámka k položce:_x000D_
Stávající hlásičové linky v neřešených prostorech: odborné odpojení části stávající hlásičové linky v rámci řešených prostor, proměření linky, vyhlední vhodných bodů rozpojení, náhradní propojení zachovávaných částí stávající linky novým kabelem (baipás) pro zachování plné funkčnosti stávjaícího systému v prostorech, které nejsou projektem řešeny, proměření, zpětné propojení, rekonfigurace_x000D_
_x000D_
20*1</t>
  </si>
  <si>
    <t>EPS.1.1.27</t>
  </si>
  <si>
    <t>Stávající průběžné kabeláže do neřešených prostor: Práce spojené s vyhledáním stávjaících kabelů, jejich zajištěním a ochranou před poškozením během stav.prací,propojení stávajících linek pro zachování funkce systému v neřešených prostorech po dobu stavby</t>
  </si>
  <si>
    <t>EPS.1.1.28</t>
  </si>
  <si>
    <t>EPS.1.1.29</t>
  </si>
  <si>
    <t>Pomocné instalační práce, zednické výpomoci, koordinační práce</t>
  </si>
  <si>
    <t>EPS.2.1.1</t>
  </si>
  <si>
    <t>Kabel Oranžový, stíněný 1x2x0,8 B2ca s1d1a1</t>
  </si>
  <si>
    <t>Poznámka k položce:_x000D_
(29+9)*20</t>
  </si>
  <si>
    <t>EPS.2.1.2</t>
  </si>
  <si>
    <t>Kabel PH 120R 2x2x0,8 - výstup EPS, linka V/V modulů</t>
  </si>
  <si>
    <t>Poznámka k položce:_x000D_
28*40+100+100" kabely pro nově doplněná ovládaná PBZ, včetně cca 100m rezervy pro potřeby úprav kabelových rozvodů stávajících ovládacích kontaktů, linka V/V modulů</t>
  </si>
  <si>
    <t>EPS.2.1.5</t>
  </si>
  <si>
    <t>Kabelový žlab drátěný, 50/50, požární trasa s funkční integritou, kompletní (vč. výložníků, nosných tyčí a příslušenství)</t>
  </si>
  <si>
    <t>Poznámka k položce:_x000D_
2*40</t>
  </si>
  <si>
    <t>EPS.2.1.6</t>
  </si>
  <si>
    <t>Požární kabelová příchytka (pro kabely s funkční odolností při požáru)</t>
  </si>
  <si>
    <t>Poznámka k položce:_x000D_
1320/0,3" příchytka pro upevnění požárního kabelu</t>
  </si>
  <si>
    <t>EPS.2.1.7</t>
  </si>
  <si>
    <t>Požární kotva pro uchycení příchytky</t>
  </si>
  <si>
    <t>Poznámka k položce:_x000D_
1320/0,3" požární kotva pro uchycení požárních příchytek</t>
  </si>
  <si>
    <t>EPS.2.1.8</t>
  </si>
  <si>
    <t>Kovová příchytka pro kabel hlásičové linky</t>
  </si>
  <si>
    <t>Poznámka k položce:_x000D_
200/0,5</t>
  </si>
  <si>
    <t>EPS.2.1.9</t>
  </si>
  <si>
    <t>Trubka PVC 23 p.o.</t>
  </si>
  <si>
    <t>Poznámka k položce:_x000D_
22*10</t>
  </si>
  <si>
    <t>EPS.2.1.10</t>
  </si>
  <si>
    <t>Průraz zdivem, síla zdi do 300mm, otvor do 50x50mm</t>
  </si>
  <si>
    <t>EPS.2.1.11</t>
  </si>
  <si>
    <t>Krabice KU 68 p.o.</t>
  </si>
  <si>
    <t>Poznámka k položce:_x000D_
26*1</t>
  </si>
  <si>
    <t>EPS.2.1.12</t>
  </si>
  <si>
    <t>Krabice KO 97 p.o.</t>
  </si>
  <si>
    <t>EPS.2.1.13</t>
  </si>
  <si>
    <t>Krabice KO 125 p.o.</t>
  </si>
  <si>
    <t>EPS.2.1.14</t>
  </si>
  <si>
    <t>Keramické svorkovnice (spojkování požárních kabelů)</t>
  </si>
  <si>
    <t>EPS.2.1.15</t>
  </si>
  <si>
    <t>Požární ucpávky prostupů kabeláže, požární odolnost 45 minut (z protipožárního tmelu)</t>
  </si>
  <si>
    <t>EPS.2.1.16</t>
  </si>
  <si>
    <t>Stávající rušené rozvody: odborné vytyčení a vyhledání bodů rozpojení stávajících linek v řeš. prostorech, odpojení kabelových rozvodů, propoejní stáv. linek z neřešených prostor pro zachování funkce systém mimo řešené prostory,demontáže  rušených rozvodů</t>
  </si>
  <si>
    <t>EPS.2.1.17</t>
  </si>
  <si>
    <t>EPS.2.1.18</t>
  </si>
  <si>
    <t>EPS.3.1.1</t>
  </si>
  <si>
    <t>Zkouška hlásiče (automatický, tlačítkový)</t>
  </si>
  <si>
    <t>EPS.3.1.4</t>
  </si>
  <si>
    <t>Rekonfigurace systému dle rozšíření instalace</t>
  </si>
  <si>
    <t>EPS.3.1.5</t>
  </si>
  <si>
    <t>Uvedení do trv. provozu - ústředna (programování, oživení, odzkoušení)</t>
  </si>
  <si>
    <t>EPS.3.1.4.1</t>
  </si>
  <si>
    <t>Licence pro přidání prvku do stávající grafické nástavby LATIS</t>
  </si>
  <si>
    <t>EPS.3.1.5.1</t>
  </si>
  <si>
    <t>Integrace prvku do stávajcí grafické nástavby LATIS</t>
  </si>
  <si>
    <t>EPS.3.1.5.2</t>
  </si>
  <si>
    <t>Zpracování půdorysného podkladu do grafické nástavby</t>
  </si>
  <si>
    <t>EPS.3.1.6</t>
  </si>
  <si>
    <t>Výchozí revize elektro, kontrola provozuschopnosti,.. Dle vyhlášky č. 246/2001 Sb. V platném znění</t>
  </si>
  <si>
    <t>EPS.3.1.7</t>
  </si>
  <si>
    <t>Zajištění školení montážních pracovníku BOZP a PO na stavbě</t>
  </si>
  <si>
    <t>EPS.3.1.8</t>
  </si>
  <si>
    <t>EPS.3.1.9</t>
  </si>
  <si>
    <t>D.1.01.4h_2 - ER</t>
  </si>
  <si>
    <t>ER.1.1.1</t>
  </si>
  <si>
    <t xml:space="preserve">Ústředna evakučního rozhlasu - stávající: </t>
  </si>
  <si>
    <t>298876131</t>
  </si>
  <si>
    <t xml:space="preserve">Poznámka k položce:_x000D_
práce spojené s úpravou stávjaící ústředny pro připojení nově řešené instalace, reorganizace stávajícího rozvodu, integrace nově řešeného rozvodu do stávjaícího systému, rekonfigurace, proměření, oživení, uvedení do provozu - 10*1_x000D_
</t>
  </si>
  <si>
    <t>ER.1.1.2</t>
  </si>
  <si>
    <t>Koncový člen reproduktovové linky EOL</t>
  </si>
  <si>
    <t>Poznámka k položce:_x000D_
2*1" pro ukončení větví monitorovaných linek</t>
  </si>
  <si>
    <t>ER.1.1.3</t>
  </si>
  <si>
    <t>Reproduktor stropní/podhledový, certifikovaný dle EN 54-24, 6W/100V, kov, bílý, EVAC svorkovnice - připojené ke stávajícím linkám reproduktorů</t>
  </si>
  <si>
    <t>Poznámka k položce:_x000D_
27*1</t>
  </si>
  <si>
    <t>ER.1.1.4</t>
  </si>
  <si>
    <t>Protipožární kryt pro stropní reproduktory, v souladu s EN 54-24</t>
  </si>
  <si>
    <t>Poznámka k položce:_x000D_
¨27*1</t>
  </si>
  <si>
    <t>ER.1.1.5</t>
  </si>
  <si>
    <t>Pomocný instalační materiál</t>
  </si>
  <si>
    <t>ER.1.1.6</t>
  </si>
  <si>
    <t>ER.2.1.1</t>
  </si>
  <si>
    <t>Kabel P60-R 4x1,5, B2ca s1 d1</t>
  </si>
  <si>
    <t>Poznámka k položce:_x000D_
27*20+200</t>
  </si>
  <si>
    <t>ER.2.1.2</t>
  </si>
  <si>
    <t>Poznámka k položce:_x000D_
38*1</t>
  </si>
  <si>
    <t>ER.2.1.3</t>
  </si>
  <si>
    <t>Poznámka k položce:_x000D_
720/0,3" příchytka pro upevnění požárního kabelu</t>
  </si>
  <si>
    <t>ER.2.1.4</t>
  </si>
  <si>
    <t>Poznámka k položce:_x000D_
720/0,3" požární kotva pro uchycení požárních příchytek</t>
  </si>
  <si>
    <t>ER.2.1.5</t>
  </si>
  <si>
    <t>Frézování drážky v cihelném zdivu a zapravení</t>
  </si>
  <si>
    <t>ER.2.1.6</t>
  </si>
  <si>
    <t>Trubka PVC ohebná, 320N 25/18,3MM</t>
  </si>
  <si>
    <t>ER.2.1.7</t>
  </si>
  <si>
    <t>ER.2.1.8</t>
  </si>
  <si>
    <t>Protipožární ucpání prostupů do rozměru 50x50mm, požární odolnost 45 minut</t>
  </si>
  <si>
    <t>ER.2.1.9</t>
  </si>
  <si>
    <t>ER.2.1.10</t>
  </si>
  <si>
    <t>ER.3.1.1</t>
  </si>
  <si>
    <t>ER.3.1.2</t>
  </si>
  <si>
    <t>Měření srozumitlnosti</t>
  </si>
  <si>
    <t>ER.3.1.3</t>
  </si>
  <si>
    <t>ER.3.1.4</t>
  </si>
  <si>
    <t>ER.3.1.5</t>
  </si>
  <si>
    <t>D.1.01.4i - Potrubní pošta</t>
  </si>
  <si>
    <t>D1 - ÚPRAVA STÁVAJÍCÍHO SYSTÉMU</t>
  </si>
  <si>
    <t>D2 - STANICE</t>
  </si>
  <si>
    <t>D3 - PŘEPRAVNÍ POUZDRA A JEJICH PŘÍSLUŠENSTVÍ</t>
  </si>
  <si>
    <t>D4 - SYSTÉMOVÁ KABELÁŽ</t>
  </si>
  <si>
    <t>D5 - JÍZDNÍ A VZDUCHOVÉ POTRUBÍ</t>
  </si>
  <si>
    <t>D6 - ŘÍDICÍ SYSTÉM</t>
  </si>
  <si>
    <t xml:space="preserve">D7 - POŽÁRNĚ BEZPEČNOSTNÍ ŘEŠENÍ </t>
  </si>
  <si>
    <t>D8 - PRŮBĚH REALIZACE, TESTOVÁNÍ A UVEDENÍ DO PROVOZU</t>
  </si>
  <si>
    <t>ÚPRAVA STÁVAJÍCÍHO SYSTÉMU</t>
  </si>
  <si>
    <t>Pol1</t>
  </si>
  <si>
    <t>Autorizovaná demontáž stávající nemocniční stanice vč. souvisejícícího příslušenství</t>
  </si>
  <si>
    <t>vlastní</t>
  </si>
  <si>
    <t>Poznámka k položce:_x000D_
Poznámka k položce:_x000D_
demontáž včetně parametrizace systému k odstavení komponentu z provozu</t>
  </si>
  <si>
    <t>Pol2</t>
  </si>
  <si>
    <t>Autorizovaná demontáž jízdního potrubí a systémového kabelu vč. souvisejícího příslušenství</t>
  </si>
  <si>
    <t>Poznámka k položce:_x000D_
Poznámka k položce:_x000D_
včetně zakončovacího dílu pro jízdní potrubí k utěsnění trasy jízdního potrubí</t>
  </si>
  <si>
    <t>STANICE</t>
  </si>
  <si>
    <t>Pol3</t>
  </si>
  <si>
    <t>Nemocniční antimikrobiální stanice s horním plněním</t>
  </si>
  <si>
    <t>Poznámka k položce:_x000D_
Poznámka k položce: _x000D_
RFID – čipová technologie ve stanicích_x000D_
Ovládání stanice - antimikrobiální – barevný multifunkční dotykový displej_x000D_
Systém zabezpečeného registrovaného odeslání zásilky_x000D_
Možnost připojení 2 signalizací s různou adresou, USB připojení_x000D_
Antimikrobiální provedení (příměs iontů stříbra)</t>
  </si>
  <si>
    <t>Pol4</t>
  </si>
  <si>
    <t>Nerezová spojka k napojení stanice</t>
  </si>
  <si>
    <t>Poznámka k položce:_x000D_
Poznámka k položce:</t>
  </si>
  <si>
    <t>Pol5</t>
  </si>
  <si>
    <t>Elektronický obvod RIFID</t>
  </si>
  <si>
    <t>Poznámka k položce:_x000D_
Poznámka k položce:_x000D_
pro stanice PP, pro čtení čipů v pouzdrech a kontrolu dojezdu</t>
  </si>
  <si>
    <t>Pol6</t>
  </si>
  <si>
    <t>Záchytný koš antimikrobiální s polstrováním</t>
  </si>
  <si>
    <t>Poznámka k položce:_x000D_
Poznámka k položce:_x000D_
Antimikrobiální provedení (příměs iontů stříbra)</t>
  </si>
  <si>
    <t>Pol7</t>
  </si>
  <si>
    <t>Nástěnný držák antimikrobiální pro  5ks přepravních pouzder</t>
  </si>
  <si>
    <t>Pol8</t>
  </si>
  <si>
    <t>Koncový díl dolní ke stanici včetně klapek - kovový</t>
  </si>
  <si>
    <t>Pol9</t>
  </si>
  <si>
    <t>Sada pro odvod vzduchu ze stanice ("bypass") - kovová</t>
  </si>
  <si>
    <t>Pol10</t>
  </si>
  <si>
    <t>Antibakteriální filtr pro koncové stanice - vysoce účinný H14 HEPA filtr, prům. 200mm x 400mm, submikronové skleněné vlákno</t>
  </si>
  <si>
    <t>Pol11</t>
  </si>
  <si>
    <t>Akusticko-optická signalizace příchodu pouzdra ke stanici</t>
  </si>
  <si>
    <t>Poznámka k položce:_x000D_
Poznámka k položce: _x000D_
napájecí kabel v liště - signalizace do 10m od stanice PP</t>
  </si>
  <si>
    <t>Pol12</t>
  </si>
  <si>
    <t>Značení komponentů stanic</t>
  </si>
  <si>
    <t>Pol13</t>
  </si>
  <si>
    <t>Montážní a instalační materiál pro kotvení stanic a příslušenství</t>
  </si>
  <si>
    <t>PŘEPRAVNÍ POUZDRA A JEJICH PŘÍSLUŠENSTVÍ</t>
  </si>
  <si>
    <t>Pol14</t>
  </si>
  <si>
    <t>Přepravní pouzdro antimikrobiální krátké - vnitřní délka 230 mm, vnitřní průměr 80 mm</t>
  </si>
  <si>
    <t>Poznámka k položce:_x000D_
Poznámka k položce:  _x000D_
oboustranně otevíratelné_x000D_
nárazuvzdorné_x000D_
jízdní kroužky typu BRUSH z uhlíkových vláken_x000D_
včetně 2 čipů</t>
  </si>
  <si>
    <t>Pol15</t>
  </si>
  <si>
    <t>Přepravní pouzdro autovykládkové antimikrobiální s fixační vložkou pro biologické vzorky  - minimální vnitřní délka 220mm x Ø 80mm</t>
  </si>
  <si>
    <t>Poznámka k položce:_x000D_
Poznámka k položce:_x000D_
fixace až pro 12 zkumavek, jednostranně otevíratelné, vnitřní absorbční vložka na tekutinu_x000D_
včetně 2 ks programovatelných čipů, průhledné tělo pouzdra_x000D_
technologie iontů stříbra, jízdní kroužky s prodlouženou životností.</t>
  </si>
  <si>
    <t>Pol16</t>
  </si>
  <si>
    <t>Naprogramování pouzder a zavedení do databáze systému PP, nastavení automatické údržby</t>
  </si>
  <si>
    <t>Pol17</t>
  </si>
  <si>
    <t>Sáčky pro přepravu biologického materiálu - biohazard</t>
  </si>
  <si>
    <t>SYSTÉMOVÁ KABELÁŽ</t>
  </si>
  <si>
    <t>Pol18</t>
  </si>
  <si>
    <t>Systémový kabel pro napájení a přenost dat</t>
  </si>
  <si>
    <t>Pol19</t>
  </si>
  <si>
    <t>Systémový kabel pro napájení a přenost dat - bezhalogenový</t>
  </si>
  <si>
    <t>Pol20</t>
  </si>
  <si>
    <t>Kabelová chránička systémového kabelu - kovová</t>
  </si>
  <si>
    <t>Pol21</t>
  </si>
  <si>
    <t>Montážní a instalační materiál pro kotvení a zapojení systemového kabelu</t>
  </si>
  <si>
    <t>JÍZDNÍ A VZDUCHOVÉ POTRUBÍ</t>
  </si>
  <si>
    <t>Pol22</t>
  </si>
  <si>
    <t>Jízdní potrubí plastové - vnější průměr 110 mm, tloušťka stěny 2.3 mm, včetně spojek, šedé</t>
  </si>
  <si>
    <t>Pol23</t>
  </si>
  <si>
    <t>Jízdní oblouky plastové - vnější průměr 110 mm, tloušťka stěny 2.3 mm, poloměr oblouku min. 650 mm,  včetně spojek, šedé</t>
  </si>
  <si>
    <t>Pol24</t>
  </si>
  <si>
    <t>Vzduchové potrubí plastové - vnější průměr 110 mm, včetně spojek</t>
  </si>
  <si>
    <t>Pol25</t>
  </si>
  <si>
    <t>Vzduchové koleno plastové  - vnější průměr 110 mm</t>
  </si>
  <si>
    <t>Pol26</t>
  </si>
  <si>
    <t>Jízdní potrubí kovové - vnější průměr 110 mm, tloušťka stěny kompatibilní s plastovým JP, včetně nerezových spojek</t>
  </si>
  <si>
    <t>Pol27</t>
  </si>
  <si>
    <t>Jízdní oblouky kovové - vnější průměr 110 mm, tloušťka stěny kompatibilní s plastovým JP, poloměr oblouku min. 800 mm,  včetně nerezových spojek</t>
  </si>
  <si>
    <t>Pol28</t>
  </si>
  <si>
    <t>Vzduchové potrubí  kovové - vnější průměr 110 mm, včetně nerezových spojek</t>
  </si>
  <si>
    <t>Pol29</t>
  </si>
  <si>
    <t>Vzduchové koleno 90° kovové - vnější průměr 110 mm</t>
  </si>
  <si>
    <t>Pol30</t>
  </si>
  <si>
    <t>Funkční zkouška těsnosti tras jízdního potrubí</t>
  </si>
  <si>
    <t>Pol31</t>
  </si>
  <si>
    <t>Značení tras potrubí dle linek s označením "POZOR POTRUBNÍ POŠTA" - nálepka o rozměrech min. 10x4 cm (každých 10 m trasy jízdního potrubí)</t>
  </si>
  <si>
    <t>Pol32</t>
  </si>
  <si>
    <t>Montážní a instalační materiál pro kotvení a montáž trasy potrubí (objímky, kabelové stahovací pásky, lepidlo, závitové tyče,  čističe, rozpouštědla)</t>
  </si>
  <si>
    <t>Pol33</t>
  </si>
  <si>
    <t>Zemnící pásky pro připojení zemnícího vodiče 6mm2 na kovové potrubí</t>
  </si>
  <si>
    <t>Pol34</t>
  </si>
  <si>
    <t>Zemnící Cu vodič, 6mm2</t>
  </si>
  <si>
    <t>ŘÍDICÍ SYSTÉM</t>
  </si>
  <si>
    <t>Pol35</t>
  </si>
  <si>
    <t>Aktualizace programového vybavení vizualizace, dle aktuálně platné licence, úpravy SW (nové komponenty)</t>
  </si>
  <si>
    <t>Poznámka k položce:_x000D_
Poznámka k položce:_x000D_
Vizualizační a programovací SW_x000D_
Automatická údržba pouzder_x000D_
Automatická údržba komponentů</t>
  </si>
  <si>
    <t xml:space="preserve">POŽÁRNĚ BEZPEČNOSTNÍ ŘEŠENÍ </t>
  </si>
  <si>
    <t>Pol36</t>
  </si>
  <si>
    <t>Protipožární zajištění prostupu plastového jízdního potrubí 110mm mezi požárními úseky</t>
  </si>
  <si>
    <t>Poznámka k položce:_x000D_
Poznámka k položce:_x000D_
protipožární manžeta pro potrubí 110mm, EI 120_x000D_
protipožární vata a tmel k utěsnění prostupů_x000D_
ID štítek</t>
  </si>
  <si>
    <t>Pol37</t>
  </si>
  <si>
    <t>Protipožární zajištění prostupu kovového jízdního potrubí 110mm mezi požárními úseky</t>
  </si>
  <si>
    <t>Poznámka k položce:_x000D_
Poznámka k položce:_x000D_
protipožární vata a tmel k utěsnění prostupů_x000D_
protipožární vata pro zajištění protipožárního ošetření potrubí u prostupu do vzdálenosti 500mm od prostupu_x000D_
protipožární nátěr_x000D_
ID štítek</t>
  </si>
  <si>
    <t>Pol38</t>
  </si>
  <si>
    <t>Protipožární zajištění prostupu systémového kabelu mezi požárními úseky</t>
  </si>
  <si>
    <t>Poznámka k položce:_x000D_
Poznámka k položce:_x000D_
protipožární vata a tmel k utěsnění prostupů_x000D_
ID štítek</t>
  </si>
  <si>
    <t>Pol39</t>
  </si>
  <si>
    <t>Protipožární zajištění prostupu systémového bezhalogenového kabelu a kovové chráničky kabelu mezi požárními úseky</t>
  </si>
  <si>
    <t>Poznámka k položce:_x000D_
Poznámka k položce:_x000D_
protipožární vata a tmel k utěsnění prostupů_x000D_
protipožární nátěr_x000D_
ID štítek</t>
  </si>
  <si>
    <t>Pol40</t>
  </si>
  <si>
    <t>Protipožární zajištění prostupu plastového vzduchového potrubí 110mm mezi požárními úseky</t>
  </si>
  <si>
    <t>Pol41</t>
  </si>
  <si>
    <t>Protipožární zajištění prostupu kovového vzduchového potrubí 110mm mezi požárními úseky</t>
  </si>
  <si>
    <t>Pol42</t>
  </si>
  <si>
    <t>Dokumentace protipožárních prostupů (soupis, označení, fotodokumentace)</t>
  </si>
  <si>
    <t>Pol43</t>
  </si>
  <si>
    <t>Montážní a instalační materiál pro kotvení protipožárního systému</t>
  </si>
  <si>
    <t>PRŮBĚH REALIZACE, TESTOVÁNÍ A UVEDENÍ DO PROVOZU</t>
  </si>
  <si>
    <t>Pol44</t>
  </si>
  <si>
    <t>Autorizované parametrování a spuštění rozšířené části systému, naprogramování nové části systému dle požadavků zákazníka, odstávky</t>
  </si>
  <si>
    <t>Pol45</t>
  </si>
  <si>
    <t>Individuální a komplexní zkoušky včetně provádění potřebných měření, zajištění atestů a revizí za účelem prokázání kvality a funkčnosti díla</t>
  </si>
  <si>
    <t>Pol46</t>
  </si>
  <si>
    <t>Školení obsluhy - uživatelů autorizovaným technikem včetně související dokumentace</t>
  </si>
  <si>
    <t>Pol47</t>
  </si>
  <si>
    <t>Manipulační technika - montážní plošiny, manipulační technika pro rozvoz materiálu v areálu nemocnice</t>
  </si>
  <si>
    <t>Pol48</t>
  </si>
  <si>
    <t>Ekologická likvidace a odvoz odpadů</t>
  </si>
  <si>
    <t>Pol49</t>
  </si>
  <si>
    <t>Izometrie - barevné 3D aktualizace schéma systému PP elektronicky (PDF)</t>
  </si>
  <si>
    <t>D.1.01.5_R1 - Technologie pevně spojená se stavbou</t>
  </si>
  <si>
    <t>D1 - Technologie pevně spojená se stavbou</t>
  </si>
  <si>
    <t>K-1123</t>
  </si>
  <si>
    <t>skříňka nástěnná uzavřená s jednou policí, celonerezové provedení - sestava</t>
  </si>
  <si>
    <t>Poznámka k položce:_x000D_
2300/350/600mm_x000D_
celonerezové provedení, včetně kotevního materiálu, povrch materiálu musí být upraven tak, aby na něm při čištění nedocházelo k ulpívání čistících materiálů, hygienicky udržovatelný, dvířka posuvná plná - nerezová, uzamykatelná, vnitřní police, tl. nerezového plechu 1,5 mm, vyrobeno z austenitické nerez. oceli 18Cr/10Ni jakosti dle ČSN 17240,17241, DIN W.Nr.1.4301, ASTM AISI304</t>
  </si>
  <si>
    <t>KP-1123</t>
  </si>
  <si>
    <t>stůl mycí - 1-dřez, skříňový, zadní límec, celonerezové provedení</t>
  </si>
  <si>
    <t>Poznámka k položce:_x000D_
2300/600/850mm_x000D_
povrch nerezového materiálu musí být upraven tak, aby na něm nedocházelo při čištění k ulpívání čistících materiálů, hygienicky udržovatelný, možnost výškově přenastavit nohy až o 20 mm, zadní límec, dvířka stolu posuvná, uzamykatelná, celonerezové provedení, tl. nerezového plechu 1,5 mm,  rádiusové provedení dřezů, vevaření dřezu musí být provedeno s vybroušeným bezespárovým napojením bez vizuální možnosti zjištění místa tohoto  napojení, velikost dřezu min. 500 x 500 x 250 mm, vyrobeny z austenitické nerezavějící oceli 18Cr/10Ni  jakosti dle ČSN 17240,17241, DIN W.Nr.1.4301, ASTM AISI304</t>
  </si>
  <si>
    <t>TP-3601</t>
  </si>
  <si>
    <t>lišta instalační pro připojení mobilní dialýzy</t>
  </si>
  <si>
    <t>Poznámka k položce:_x000D_
dialyzační nástěnná instalační lišta pro možné připojení jednoho dialyzačního přístroje k rozvodům vody a odpadu, instalační lišta včetně rychlospojek k možnému připojení dialyzačního přístroje, včetně sifonu, kotevního materiálu, instalace, rozměr instalační průběžné lišty cca: šířka 500 mm, výška 420 mm, hloubka 70 mm, instalační lišta splňující příslušné hygienické požadavky pro pracoviště dialýzy (pro připojení dialyzačních přístrojů k rozvodům ZTI), odpad instalační lišty proveden odděleně od kanalizace vzduchovou mezerou (např. trychtýř) z důvodu možné mikrobakteriální kontaminace, včetně potřebných rychlospojek</t>
  </si>
  <si>
    <t>TP-5255</t>
  </si>
  <si>
    <t>vyplachovač a desinfikátor ložních mís</t>
  </si>
  <si>
    <t>Poznámka k položce:_x000D_
určen k vyprazdňování, výplachu, čištění a termální parní dezinfekci opakovaně použitelných toaletních nádob, nerezová ocel EN 1.4301, mycí komora s kapacitou pro automatické vyprázdnění a zpracování 2 podložních mís s víky a 4 urinálních lahví. Integrovaná sklopná police poskytuje místo až pro čtyři umývadla nebo jeden kbelík na vytírání. Tlak mycí vody je zajištěn výkonným čerpadlem (600 l/min.) s opakovanou cirkulací, automatické dávkování detergentu, indikace fáze probíhajícího procesu, indikace závad a kódované informace, akustický alarm ukončení cyklu</t>
  </si>
  <si>
    <t>TP-6700</t>
  </si>
  <si>
    <t>směšovač dezinfekce</t>
  </si>
  <si>
    <t>Poznámka k položce:_x000D_
nerezové provedení, pro min. dvě možné koncentrace, automatického míchání desinf. roztoku z koncentrátu</t>
  </si>
  <si>
    <t>D.1.01.5_R4 - Orientační systém</t>
  </si>
  <si>
    <t>D1 - Orientační systém</t>
  </si>
  <si>
    <t>OS1</t>
  </si>
  <si>
    <t>D+M, TABULKA VEDLE DVEŘÍ, se jmenovakmi</t>
  </si>
  <si>
    <t>Poznámka k položce: D.1.01.5-004, D.1.01.5-301</t>
  </si>
  <si>
    <t>OS2</t>
  </si>
  <si>
    <t>D+M, TABULKA VEDLE DVEŘÍ</t>
  </si>
  <si>
    <t>OS3</t>
  </si>
  <si>
    <t>D+M, TABULKA NA DVEŘE</t>
  </si>
  <si>
    <t>OS4</t>
  </si>
  <si>
    <t>D+M, TABULE NAD DĚLÍCÍMI DVEŘMI ODDĚLENÍ</t>
  </si>
  <si>
    <t>D.1.01.5-R5 - Interiér - pevně zabudovaný</t>
  </si>
  <si>
    <t>D1 - Interiér - pevně spojený se stavbou</t>
  </si>
  <si>
    <t>Interiér - pevně spojený se stavbou</t>
  </si>
  <si>
    <t>N-0418</t>
  </si>
  <si>
    <t>linka pracovní, skříňky dolní (2x zásuvky, 1x dvířka), Rozměr: délka 1800 mm, výška: 900 mm</t>
  </si>
  <si>
    <t>Poznámka k položce:_x000D_
viz PD interiéru</t>
  </si>
  <si>
    <t>N-0420</t>
  </si>
  <si>
    <t>linka pracovní, skříňky horní (prosklené) + dolní (1x zásuvky, 2x prostor pro chladničku), Rozměr: délka 1950 mm, výška: 2000 mm</t>
  </si>
  <si>
    <t>N-0433</t>
  </si>
  <si>
    <t>linka pracovní nízká, skříňky spodní (1x prostor pro práci v sedě, 2x zásuvky, 2x dvířka), Rozměr: délka 3250 mm, výška: 750 mm</t>
  </si>
  <si>
    <t>NP-0418</t>
  </si>
  <si>
    <t>linka pracovní, 1-dřez, 1x sorter, skříňky horní (prosklené) + dolní (2x zásuvky, 1x dvířka), Rozměr: délka 1800 mm, výška: 2100 mm</t>
  </si>
  <si>
    <t>NP-0425</t>
  </si>
  <si>
    <t>linka pracovní, 1-dřez, 1x sorter, umyvadlo, skříňky horní (prosklené) + dolní (1x zásuvky, 3x dvířka, prostor pro malou myčku na nádobí), Rozměr: délka 2400 mm, výška: 2100 mm</t>
  </si>
  <si>
    <t>NP-0426</t>
  </si>
  <si>
    <t>linka kuchyňská, dřez, 1x sorter, umyvadlo, skříňky horní l=3000 mm (prosklené) + dolní (5x dvířka, 2x zásuvky, prostor pro malou myčku na nádobí), Rozměr: délka cca 4400 mm, výška: 2100 mm</t>
  </si>
  <si>
    <t>NP-0427</t>
  </si>
  <si>
    <t>linka pracovní, 1-dřez, 1x sorter, umyvadlo, skříňky horní (prosklené) + dolní (2x zásuvky, 2x dvířka), Rozměr: délka 2600 mm, výška: 2000 mm</t>
  </si>
  <si>
    <t>NP-0434</t>
  </si>
  <si>
    <t>linka pracovní, 1-dřez, umyvadlo, 1x sorter, skříňky horní (l=2400 mm, prosklené) + dolní (1x zásuvky, 3x dvířka, 1x fix, 1x kryt PP), prostor pro podstavnou chladničku na léky, Rozměr: délka 3300 + 800 mm, výška: 2100 mm</t>
  </si>
  <si>
    <t>VON - Vedlejší a ostatní náklady</t>
  </si>
  <si>
    <t>VRN - Vedlejší rozpočtové náklady</t>
  </si>
  <si>
    <t>VRN</t>
  </si>
  <si>
    <t>Vedlejší rozpočtové náklady</t>
  </si>
  <si>
    <t>01324400E</t>
  </si>
  <si>
    <t>Zpracování harmonogramu stavby a POV</t>
  </si>
  <si>
    <t>1024</t>
  </si>
  <si>
    <t>-728995548</t>
  </si>
  <si>
    <t>0414030X0</t>
  </si>
  <si>
    <t>Bezpečnostní a hygienická opatření na staveništi, oplocení, prachotěsné přepážky</t>
  </si>
  <si>
    <t>CS ÚRS 2020 01</t>
  </si>
  <si>
    <t>-574667972</t>
  </si>
  <si>
    <t>0721030V3</t>
  </si>
  <si>
    <t>Zabezpečení staveniště, vnější stavby a ploch dotčených stavbou</t>
  </si>
  <si>
    <t>424266025</t>
  </si>
  <si>
    <t>0721030V4</t>
  </si>
  <si>
    <t>Bezpečnostní opatření na ochranu osob a majetku</t>
  </si>
  <si>
    <t>-1255048323</t>
  </si>
  <si>
    <t>0721030V5</t>
  </si>
  <si>
    <t xml:space="preserve">Fotodokumentace v průběhu výstavby, pasportizace území stavby a jejího okolí </t>
  </si>
  <si>
    <t>-1620571600</t>
  </si>
  <si>
    <t>084003000</t>
  </si>
  <si>
    <t>Příplatky za práci v noci, o sobotách a nedělích, ve státem uznaný svátek</t>
  </si>
  <si>
    <t>CS ÚRS 2023 02</t>
  </si>
  <si>
    <t>-1127756777</t>
  </si>
  <si>
    <t>032002000</t>
  </si>
  <si>
    <t>Vybavení staveniště</t>
  </si>
  <si>
    <t>-144102288</t>
  </si>
  <si>
    <t>033002000</t>
  </si>
  <si>
    <t>Připojení staveniště na inženýrské sítě, celkový provoz staveniště po dobu výstavby</t>
  </si>
  <si>
    <t>-1269376142</t>
  </si>
  <si>
    <t>039002000</t>
  </si>
  <si>
    <t>Zrušení zařízení staveniště</t>
  </si>
  <si>
    <t>626396158</t>
  </si>
  <si>
    <t>013254000</t>
  </si>
  <si>
    <t>Dokumentace skutečného provedení stavby</t>
  </si>
  <si>
    <t>-528611181</t>
  </si>
  <si>
    <t>013244000</t>
  </si>
  <si>
    <t>Realizační, dílenská a výrobní dokumentace</t>
  </si>
  <si>
    <t>1920021848</t>
  </si>
  <si>
    <t>013925001-R</t>
  </si>
  <si>
    <t>Vzorkování a předkládání výrobků</t>
  </si>
  <si>
    <t>CS ÚRS 2024 01</t>
  </si>
  <si>
    <t>129508240</t>
  </si>
  <si>
    <t>044002000</t>
  </si>
  <si>
    <t>Revize, zkoušky, měření</t>
  </si>
  <si>
    <t>-2080960722</t>
  </si>
  <si>
    <t>Poznámka k položce:_x000D_
dle TIČR a v rozsahu odpovídající PD</t>
  </si>
  <si>
    <t>043194000</t>
  </si>
  <si>
    <t>Individuální a komplexní vyzkoušení</t>
  </si>
  <si>
    <t>1471675153</t>
  </si>
  <si>
    <t>Poznámka k položce:_x000D_
v rozsahu odpovídající PD</t>
  </si>
  <si>
    <t>045002000</t>
  </si>
  <si>
    <t>Kompletační a koordinační činnost</t>
  </si>
  <si>
    <t>955974594</t>
  </si>
  <si>
    <t>071103000</t>
  </si>
  <si>
    <t>Provozní vlivy, náklady spojené s požadavky investora na uvolnění prostor</t>
  </si>
  <si>
    <t>1461277036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</si>
</sst>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05" t="s">
        <v>5</v>
      </c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09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R5" s="20"/>
      <c r="BE5" s="206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10" t="s">
        <v>17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R6" s="20"/>
      <c r="BE6" s="207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07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07"/>
      <c r="BS8" s="17" t="s">
        <v>6</v>
      </c>
    </row>
    <row r="9" spans="1:74" ht="14.45" customHeight="1">
      <c r="B9" s="20"/>
      <c r="AR9" s="20"/>
      <c r="BE9" s="207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07"/>
      <c r="BS10" s="17" t="s">
        <v>6</v>
      </c>
    </row>
    <row r="11" spans="1:74" ht="18.399999999999999" customHeight="1">
      <c r="B11" s="20"/>
      <c r="E11" s="25" t="s">
        <v>21</v>
      </c>
      <c r="AK11" s="27" t="s">
        <v>26</v>
      </c>
      <c r="AN11" s="25" t="s">
        <v>1</v>
      </c>
      <c r="AR11" s="20"/>
      <c r="BE11" s="207"/>
      <c r="BS11" s="17" t="s">
        <v>6</v>
      </c>
    </row>
    <row r="12" spans="1:74" ht="6.95" customHeight="1">
      <c r="B12" s="20"/>
      <c r="AR12" s="20"/>
      <c r="BE12" s="207"/>
      <c r="BS12" s="17" t="s">
        <v>6</v>
      </c>
    </row>
    <row r="13" spans="1:74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07"/>
      <c r="BS13" s="17" t="s">
        <v>6</v>
      </c>
    </row>
    <row r="14" spans="1:74">
      <c r="B14" s="20"/>
      <c r="E14" s="211" t="s">
        <v>28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7" t="s">
        <v>26</v>
      </c>
      <c r="AN14" s="29" t="s">
        <v>28</v>
      </c>
      <c r="AR14" s="20"/>
      <c r="BE14" s="207"/>
      <c r="BS14" s="17" t="s">
        <v>6</v>
      </c>
    </row>
    <row r="15" spans="1:74" ht="6.95" customHeight="1">
      <c r="B15" s="20"/>
      <c r="AR15" s="20"/>
      <c r="BE15" s="207"/>
      <c r="BS15" s="17" t="s">
        <v>3</v>
      </c>
    </row>
    <row r="16" spans="1:74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07"/>
      <c r="BS16" s="17" t="s">
        <v>3</v>
      </c>
    </row>
    <row r="17" spans="2:71" ht="18.399999999999999" customHeight="1">
      <c r="B17" s="20"/>
      <c r="E17" s="25" t="s">
        <v>21</v>
      </c>
      <c r="AK17" s="27" t="s">
        <v>26</v>
      </c>
      <c r="AN17" s="25" t="s">
        <v>1</v>
      </c>
      <c r="AR17" s="20"/>
      <c r="BE17" s="207"/>
      <c r="BS17" s="17" t="s">
        <v>30</v>
      </c>
    </row>
    <row r="18" spans="2:71" ht="6.95" customHeight="1">
      <c r="B18" s="20"/>
      <c r="AR18" s="20"/>
      <c r="BE18" s="207"/>
      <c r="BS18" s="17" t="s">
        <v>6</v>
      </c>
    </row>
    <row r="19" spans="2:7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207"/>
      <c r="BS19" s="17" t="s">
        <v>6</v>
      </c>
    </row>
    <row r="20" spans="2:71" ht="18.399999999999999" customHeight="1">
      <c r="B20" s="20"/>
      <c r="E20" s="25" t="s">
        <v>21</v>
      </c>
      <c r="AK20" s="27" t="s">
        <v>26</v>
      </c>
      <c r="AN20" s="25" t="s">
        <v>1</v>
      </c>
      <c r="AR20" s="20"/>
      <c r="BE20" s="207"/>
      <c r="BS20" s="17" t="s">
        <v>30</v>
      </c>
    </row>
    <row r="21" spans="2:71" ht="6.95" customHeight="1">
      <c r="B21" s="20"/>
      <c r="AR21" s="20"/>
      <c r="BE21" s="207"/>
    </row>
    <row r="22" spans="2:71" ht="12" customHeight="1">
      <c r="B22" s="20"/>
      <c r="D22" s="27" t="s">
        <v>32</v>
      </c>
      <c r="AR22" s="20"/>
      <c r="BE22" s="207"/>
    </row>
    <row r="23" spans="2:71" ht="16.5" customHeight="1">
      <c r="B23" s="20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20"/>
      <c r="BE23" s="207"/>
    </row>
    <row r="24" spans="2:71" ht="6.95" customHeight="1">
      <c r="B24" s="20"/>
      <c r="AR24" s="20"/>
      <c r="BE24" s="207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7"/>
    </row>
    <row r="26" spans="2:71" s="1" customFormat="1" ht="25.9" customHeight="1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4">
        <f>ROUND(AG94,2)</f>
        <v>0</v>
      </c>
      <c r="AL26" s="215"/>
      <c r="AM26" s="215"/>
      <c r="AN26" s="215"/>
      <c r="AO26" s="215"/>
      <c r="AR26" s="32"/>
      <c r="BE26" s="207"/>
    </row>
    <row r="27" spans="2:71" s="1" customFormat="1" ht="6.95" customHeight="1">
      <c r="B27" s="32"/>
      <c r="AR27" s="32"/>
      <c r="BE27" s="207"/>
    </row>
    <row r="28" spans="2:71" s="1" customFormat="1">
      <c r="B28" s="32"/>
      <c r="L28" s="216" t="s">
        <v>34</v>
      </c>
      <c r="M28" s="216"/>
      <c r="N28" s="216"/>
      <c r="O28" s="216"/>
      <c r="P28" s="216"/>
      <c r="W28" s="216" t="s">
        <v>35</v>
      </c>
      <c r="X28" s="216"/>
      <c r="Y28" s="216"/>
      <c r="Z28" s="216"/>
      <c r="AA28" s="216"/>
      <c r="AB28" s="216"/>
      <c r="AC28" s="216"/>
      <c r="AD28" s="216"/>
      <c r="AE28" s="216"/>
      <c r="AK28" s="216" t="s">
        <v>36</v>
      </c>
      <c r="AL28" s="216"/>
      <c r="AM28" s="216"/>
      <c r="AN28" s="216"/>
      <c r="AO28" s="216"/>
      <c r="AR28" s="32"/>
      <c r="BE28" s="207"/>
    </row>
    <row r="29" spans="2:71" s="2" customFormat="1" ht="14.45" customHeight="1">
      <c r="B29" s="36"/>
      <c r="D29" s="27" t="s">
        <v>37</v>
      </c>
      <c r="F29" s="27" t="s">
        <v>38</v>
      </c>
      <c r="L29" s="219">
        <v>0.21</v>
      </c>
      <c r="M29" s="218"/>
      <c r="N29" s="218"/>
      <c r="O29" s="218"/>
      <c r="P29" s="218"/>
      <c r="W29" s="217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K29" s="217">
        <f>ROUND(AV94, 2)</f>
        <v>0</v>
      </c>
      <c r="AL29" s="218"/>
      <c r="AM29" s="218"/>
      <c r="AN29" s="218"/>
      <c r="AO29" s="218"/>
      <c r="AR29" s="36"/>
      <c r="BE29" s="208"/>
    </row>
    <row r="30" spans="2:71" s="2" customFormat="1" ht="14.45" customHeight="1">
      <c r="B30" s="36"/>
      <c r="F30" s="27" t="s">
        <v>39</v>
      </c>
      <c r="L30" s="219">
        <v>0.12</v>
      </c>
      <c r="M30" s="218"/>
      <c r="N30" s="218"/>
      <c r="O30" s="218"/>
      <c r="P30" s="218"/>
      <c r="W30" s="217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K30" s="217">
        <f>ROUND(AW94, 2)</f>
        <v>0</v>
      </c>
      <c r="AL30" s="218"/>
      <c r="AM30" s="218"/>
      <c r="AN30" s="218"/>
      <c r="AO30" s="218"/>
      <c r="AR30" s="36"/>
      <c r="BE30" s="208"/>
    </row>
    <row r="31" spans="2:71" s="2" customFormat="1" ht="14.45" hidden="1" customHeight="1">
      <c r="B31" s="36"/>
      <c r="F31" s="27" t="s">
        <v>40</v>
      </c>
      <c r="L31" s="219">
        <v>0.21</v>
      </c>
      <c r="M31" s="218"/>
      <c r="N31" s="218"/>
      <c r="O31" s="218"/>
      <c r="P31" s="218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36"/>
      <c r="BE31" s="208"/>
    </row>
    <row r="32" spans="2:71" s="2" customFormat="1" ht="14.45" hidden="1" customHeight="1">
      <c r="B32" s="36"/>
      <c r="F32" s="27" t="s">
        <v>41</v>
      </c>
      <c r="L32" s="219">
        <v>0.12</v>
      </c>
      <c r="M32" s="218"/>
      <c r="N32" s="218"/>
      <c r="O32" s="218"/>
      <c r="P32" s="218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36"/>
      <c r="BE32" s="208"/>
    </row>
    <row r="33" spans="2:57" s="2" customFormat="1" ht="14.45" hidden="1" customHeight="1">
      <c r="B33" s="36"/>
      <c r="F33" s="27" t="s">
        <v>42</v>
      </c>
      <c r="L33" s="219">
        <v>0</v>
      </c>
      <c r="M33" s="218"/>
      <c r="N33" s="218"/>
      <c r="O33" s="218"/>
      <c r="P33" s="218"/>
      <c r="W33" s="217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K33" s="217">
        <v>0</v>
      </c>
      <c r="AL33" s="218"/>
      <c r="AM33" s="218"/>
      <c r="AN33" s="218"/>
      <c r="AO33" s="218"/>
      <c r="AR33" s="36"/>
      <c r="BE33" s="208"/>
    </row>
    <row r="34" spans="2:57" s="1" customFormat="1" ht="6.95" customHeight="1">
      <c r="B34" s="32"/>
      <c r="AR34" s="32"/>
      <c r="BE34" s="207"/>
    </row>
    <row r="35" spans="2:57" s="1" customFormat="1" ht="25.9" customHeight="1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04" t="s">
        <v>45</v>
      </c>
      <c r="Y35" s="202"/>
      <c r="Z35" s="202"/>
      <c r="AA35" s="202"/>
      <c r="AB35" s="202"/>
      <c r="AC35" s="39"/>
      <c r="AD35" s="39"/>
      <c r="AE35" s="39"/>
      <c r="AF35" s="39"/>
      <c r="AG35" s="39"/>
      <c r="AH35" s="39"/>
      <c r="AI35" s="39"/>
      <c r="AJ35" s="39"/>
      <c r="AK35" s="201">
        <f>SUM(AK26:AK33)</f>
        <v>0</v>
      </c>
      <c r="AL35" s="202"/>
      <c r="AM35" s="202"/>
      <c r="AN35" s="202"/>
      <c r="AO35" s="203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52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LT36</v>
      </c>
      <c r="AR84" s="48"/>
    </row>
    <row r="85" spans="1:91" s="4" customFormat="1" ht="36.950000000000003" customHeight="1">
      <c r="B85" s="49"/>
      <c r="C85" s="50" t="s">
        <v>16</v>
      </c>
      <c r="L85" s="240" t="str">
        <f>K6</f>
        <v>REKONSTRUKCE KORONÁRNÍ JEDNOTKY IKK - Fakultní nemocnice Brno</v>
      </c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21" t="str">
        <f>IF(AN8= "","",AN8)</f>
        <v>15. 9. 2025</v>
      </c>
      <c r="AN87" s="221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 xml:space="preserve"> </v>
      </c>
      <c r="AI89" s="27" t="s">
        <v>29</v>
      </c>
      <c r="AM89" s="222" t="str">
        <f>IF(E17="","",E17)</f>
        <v xml:space="preserve"> </v>
      </c>
      <c r="AN89" s="223"/>
      <c r="AO89" s="223"/>
      <c r="AP89" s="223"/>
      <c r="AR89" s="32"/>
      <c r="AS89" s="224" t="s">
        <v>53</v>
      </c>
      <c r="AT89" s="225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31</v>
      </c>
      <c r="AM90" s="222" t="str">
        <f>IF(E20="","",E20)</f>
        <v xml:space="preserve"> </v>
      </c>
      <c r="AN90" s="223"/>
      <c r="AO90" s="223"/>
      <c r="AP90" s="223"/>
      <c r="AR90" s="32"/>
      <c r="AS90" s="226"/>
      <c r="AT90" s="227"/>
      <c r="BD90" s="56"/>
    </row>
    <row r="91" spans="1:91" s="1" customFormat="1" ht="10.9" customHeight="1">
      <c r="B91" s="32"/>
      <c r="AR91" s="32"/>
      <c r="AS91" s="226"/>
      <c r="AT91" s="227"/>
      <c r="BD91" s="56"/>
    </row>
    <row r="92" spans="1:91" s="1" customFormat="1" ht="29.25" customHeight="1">
      <c r="B92" s="32"/>
      <c r="C92" s="242" t="s">
        <v>54</v>
      </c>
      <c r="D92" s="229"/>
      <c r="E92" s="229"/>
      <c r="F92" s="229"/>
      <c r="G92" s="229"/>
      <c r="H92" s="57"/>
      <c r="I92" s="230" t="s">
        <v>55</v>
      </c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8" t="s">
        <v>56</v>
      </c>
      <c r="AH92" s="229"/>
      <c r="AI92" s="229"/>
      <c r="AJ92" s="229"/>
      <c r="AK92" s="229"/>
      <c r="AL92" s="229"/>
      <c r="AM92" s="229"/>
      <c r="AN92" s="230" t="s">
        <v>57</v>
      </c>
      <c r="AO92" s="229"/>
      <c r="AP92" s="231"/>
      <c r="AQ92" s="58" t="s">
        <v>58</v>
      </c>
      <c r="AR92" s="32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71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7">
        <f>ROUND(AG95+AG98+AG99+AG103+AG104+SUM(AG115:AG118)+SUM(AG121:AG125),2)</f>
        <v>0</v>
      </c>
      <c r="AH94" s="237"/>
      <c r="AI94" s="237"/>
      <c r="AJ94" s="237"/>
      <c r="AK94" s="237"/>
      <c r="AL94" s="237"/>
      <c r="AM94" s="237"/>
      <c r="AN94" s="238">
        <f>SUM(AG94,AT94)</f>
        <v>0</v>
      </c>
      <c r="AO94" s="238"/>
      <c r="AP94" s="238"/>
      <c r="AQ94" s="67" t="s">
        <v>1</v>
      </c>
      <c r="AR94" s="63"/>
      <c r="AS94" s="68">
        <f>ROUND(AS95+AS98+AS99+AS103+AS104+SUM(AS115:AS118)+SUM(AS121:AS125),2)</f>
        <v>0</v>
      </c>
      <c r="AT94" s="69">
        <f>ROUND(SUM(AV94:AW94),2)</f>
        <v>0</v>
      </c>
      <c r="AU94" s="70">
        <f>ROUND(AU95+AU98+AU99+AU103+AU104+SUM(AU115:AU118)+SUM(AU121:AU125),5)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ROUND(AZ95+AZ98+AZ99+AZ103+AZ104+SUM(AZ115:AZ118)+SUM(AZ121:AZ125),2)</f>
        <v>0</v>
      </c>
      <c r="BA94" s="69">
        <f>ROUND(BA95+BA98+BA99+BA103+BA104+SUM(BA115:BA118)+SUM(BA121:BA125),2)</f>
        <v>0</v>
      </c>
      <c r="BB94" s="69">
        <f>ROUND(BB95+BB98+BB99+BB103+BB104+SUM(BB115:BB118)+SUM(BB121:BB125),2)</f>
        <v>0</v>
      </c>
      <c r="BC94" s="69">
        <f>ROUND(BC95+BC98+BC99+BC103+BC104+SUM(BC115:BC118)+SUM(BC121:BC125),2)</f>
        <v>0</v>
      </c>
      <c r="BD94" s="71">
        <f>ROUND(BD95+BD98+BD99+BD103+BD104+SUM(BD115:BD118)+SUM(BD121:BD125),2)</f>
        <v>0</v>
      </c>
      <c r="BS94" s="72" t="s">
        <v>72</v>
      </c>
      <c r="BT94" s="72" t="s">
        <v>73</v>
      </c>
      <c r="BU94" s="73" t="s">
        <v>74</v>
      </c>
      <c r="BV94" s="72" t="s">
        <v>75</v>
      </c>
      <c r="BW94" s="72" t="s">
        <v>4</v>
      </c>
      <c r="BX94" s="72" t="s">
        <v>76</v>
      </c>
      <c r="CL94" s="72" t="s">
        <v>1</v>
      </c>
    </row>
    <row r="95" spans="1:91" s="6" customFormat="1" ht="16.5" customHeight="1">
      <c r="B95" s="74"/>
      <c r="C95" s="75"/>
      <c r="D95" s="220" t="s">
        <v>77</v>
      </c>
      <c r="E95" s="220"/>
      <c r="F95" s="220"/>
      <c r="G95" s="220"/>
      <c r="H95" s="220"/>
      <c r="I95" s="76"/>
      <c r="J95" s="220" t="s">
        <v>78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34">
        <f>ROUND(SUM(AG96:AG97),2)</f>
        <v>0</v>
      </c>
      <c r="AH95" s="233"/>
      <c r="AI95" s="233"/>
      <c r="AJ95" s="233"/>
      <c r="AK95" s="233"/>
      <c r="AL95" s="233"/>
      <c r="AM95" s="233"/>
      <c r="AN95" s="232">
        <f>SUM(AG95,AT95)</f>
        <v>0</v>
      </c>
      <c r="AO95" s="233"/>
      <c r="AP95" s="233"/>
      <c r="AQ95" s="77" t="s">
        <v>79</v>
      </c>
      <c r="AR95" s="74"/>
      <c r="AS95" s="78">
        <f>ROUND(SUM(AS96:AS97),2)</f>
        <v>0</v>
      </c>
      <c r="AT95" s="79">
        <f>ROUND(SUM(AV95:AW95),2)</f>
        <v>0</v>
      </c>
      <c r="AU95" s="80">
        <f>ROUND(SUM(AU96:AU97),5)</f>
        <v>0</v>
      </c>
      <c r="AV95" s="79">
        <f>ROUND(AZ95*L29,2)</f>
        <v>0</v>
      </c>
      <c r="AW95" s="79">
        <f>ROUND(BA95*L30,2)</f>
        <v>0</v>
      </c>
      <c r="AX95" s="79">
        <f>ROUND(BB95*L29,2)</f>
        <v>0</v>
      </c>
      <c r="AY95" s="79">
        <f>ROUND(BC95*L30,2)</f>
        <v>0</v>
      </c>
      <c r="AZ95" s="79">
        <f>ROUND(SUM(AZ96:AZ97),2)</f>
        <v>0</v>
      </c>
      <c r="BA95" s="79">
        <f>ROUND(SUM(BA96:BA97),2)</f>
        <v>0</v>
      </c>
      <c r="BB95" s="79">
        <f>ROUND(SUM(BB96:BB97),2)</f>
        <v>0</v>
      </c>
      <c r="BC95" s="79">
        <f>ROUND(SUM(BC96:BC97),2)</f>
        <v>0</v>
      </c>
      <c r="BD95" s="81">
        <f>ROUND(SUM(BD96:BD97),2)</f>
        <v>0</v>
      </c>
      <c r="BS95" s="82" t="s">
        <v>72</v>
      </c>
      <c r="BT95" s="82" t="s">
        <v>80</v>
      </c>
      <c r="BU95" s="82" t="s">
        <v>74</v>
      </c>
      <c r="BV95" s="82" t="s">
        <v>75</v>
      </c>
      <c r="BW95" s="82" t="s">
        <v>81</v>
      </c>
      <c r="BX95" s="82" t="s">
        <v>4</v>
      </c>
      <c r="CL95" s="82" t="s">
        <v>1</v>
      </c>
      <c r="CM95" s="82" t="s">
        <v>82</v>
      </c>
    </row>
    <row r="96" spans="1:91" s="3" customFormat="1" ht="16.5" customHeight="1">
      <c r="A96" s="83" t="s">
        <v>83</v>
      </c>
      <c r="B96" s="48"/>
      <c r="C96" s="9"/>
      <c r="D96" s="9"/>
      <c r="E96" s="239" t="s">
        <v>84</v>
      </c>
      <c r="F96" s="239"/>
      <c r="G96" s="239"/>
      <c r="H96" s="239"/>
      <c r="I96" s="239"/>
      <c r="J96" s="9"/>
      <c r="K96" s="239" t="s">
        <v>85</v>
      </c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5">
        <f>'A01 - Stavebně konstrukčn...'!J32</f>
        <v>0</v>
      </c>
      <c r="AH96" s="236"/>
      <c r="AI96" s="236"/>
      <c r="AJ96" s="236"/>
      <c r="AK96" s="236"/>
      <c r="AL96" s="236"/>
      <c r="AM96" s="236"/>
      <c r="AN96" s="235">
        <f>SUM(AG96,AT96)</f>
        <v>0</v>
      </c>
      <c r="AO96" s="236"/>
      <c r="AP96" s="236"/>
      <c r="AQ96" s="84" t="s">
        <v>86</v>
      </c>
      <c r="AR96" s="48"/>
      <c r="AS96" s="85">
        <v>0</v>
      </c>
      <c r="AT96" s="86">
        <f>ROUND(SUM(AV96:AW96),2)</f>
        <v>0</v>
      </c>
      <c r="AU96" s="87">
        <f>'A01 - Stavebně konstrukčn...'!P140</f>
        <v>0</v>
      </c>
      <c r="AV96" s="86">
        <f>'A01 - Stavebně konstrukčn...'!J35</f>
        <v>0</v>
      </c>
      <c r="AW96" s="86">
        <f>'A01 - Stavebně konstrukčn...'!J36</f>
        <v>0</v>
      </c>
      <c r="AX96" s="86">
        <f>'A01 - Stavebně konstrukčn...'!J37</f>
        <v>0</v>
      </c>
      <c r="AY96" s="86">
        <f>'A01 - Stavebně konstrukčn...'!J38</f>
        <v>0</v>
      </c>
      <c r="AZ96" s="86">
        <f>'A01 - Stavebně konstrukčn...'!F35</f>
        <v>0</v>
      </c>
      <c r="BA96" s="86">
        <f>'A01 - Stavebně konstrukčn...'!F36</f>
        <v>0</v>
      </c>
      <c r="BB96" s="86">
        <f>'A01 - Stavebně konstrukčn...'!F37</f>
        <v>0</v>
      </c>
      <c r="BC96" s="86">
        <f>'A01 - Stavebně konstrukčn...'!F38</f>
        <v>0</v>
      </c>
      <c r="BD96" s="88">
        <f>'A01 - Stavebně konstrukčn...'!F39</f>
        <v>0</v>
      </c>
      <c r="BT96" s="25" t="s">
        <v>82</v>
      </c>
      <c r="BV96" s="25" t="s">
        <v>75</v>
      </c>
      <c r="BW96" s="25" t="s">
        <v>87</v>
      </c>
      <c r="BX96" s="25" t="s">
        <v>81</v>
      </c>
      <c r="CL96" s="25" t="s">
        <v>1</v>
      </c>
    </row>
    <row r="97" spans="1:91" s="3" customFormat="1" ht="16.5" customHeight="1">
      <c r="A97" s="83" t="s">
        <v>83</v>
      </c>
      <c r="B97" s="48"/>
      <c r="C97" s="9"/>
      <c r="D97" s="9"/>
      <c r="E97" s="239" t="s">
        <v>88</v>
      </c>
      <c r="F97" s="239"/>
      <c r="G97" s="239"/>
      <c r="H97" s="239"/>
      <c r="I97" s="239"/>
      <c r="J97" s="9"/>
      <c r="K97" s="239" t="s">
        <v>89</v>
      </c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5">
        <f>'B01 - Bourací práce'!J32</f>
        <v>0</v>
      </c>
      <c r="AH97" s="236"/>
      <c r="AI97" s="236"/>
      <c r="AJ97" s="236"/>
      <c r="AK97" s="236"/>
      <c r="AL97" s="236"/>
      <c r="AM97" s="236"/>
      <c r="AN97" s="235">
        <f>SUM(AG97,AT97)</f>
        <v>0</v>
      </c>
      <c r="AO97" s="236"/>
      <c r="AP97" s="236"/>
      <c r="AQ97" s="84" t="s">
        <v>86</v>
      </c>
      <c r="AR97" s="48"/>
      <c r="AS97" s="85">
        <v>0</v>
      </c>
      <c r="AT97" s="86">
        <f>ROUND(SUM(AV97:AW97),2)</f>
        <v>0</v>
      </c>
      <c r="AU97" s="87">
        <f>'B01 - Bourací práce'!P131</f>
        <v>0</v>
      </c>
      <c r="AV97" s="86">
        <f>'B01 - Bourací práce'!J35</f>
        <v>0</v>
      </c>
      <c r="AW97" s="86">
        <f>'B01 - Bourací práce'!J36</f>
        <v>0</v>
      </c>
      <c r="AX97" s="86">
        <f>'B01 - Bourací práce'!J37</f>
        <v>0</v>
      </c>
      <c r="AY97" s="86">
        <f>'B01 - Bourací práce'!J38</f>
        <v>0</v>
      </c>
      <c r="AZ97" s="86">
        <f>'B01 - Bourací práce'!F35</f>
        <v>0</v>
      </c>
      <c r="BA97" s="86">
        <f>'B01 - Bourací práce'!F36</f>
        <v>0</v>
      </c>
      <c r="BB97" s="86">
        <f>'B01 - Bourací práce'!F37</f>
        <v>0</v>
      </c>
      <c r="BC97" s="86">
        <f>'B01 - Bourací práce'!F38</f>
        <v>0</v>
      </c>
      <c r="BD97" s="88">
        <f>'B01 - Bourací práce'!F39</f>
        <v>0</v>
      </c>
      <c r="BT97" s="25" t="s">
        <v>82</v>
      </c>
      <c r="BV97" s="25" t="s">
        <v>75</v>
      </c>
      <c r="BW97" s="25" t="s">
        <v>90</v>
      </c>
      <c r="BX97" s="25" t="s">
        <v>81</v>
      </c>
      <c r="CL97" s="25" t="s">
        <v>1</v>
      </c>
    </row>
    <row r="98" spans="1:91" s="6" customFormat="1" ht="24.75" customHeight="1">
      <c r="A98" s="83" t="s">
        <v>83</v>
      </c>
      <c r="B98" s="74"/>
      <c r="C98" s="75"/>
      <c r="D98" s="220" t="s">
        <v>91</v>
      </c>
      <c r="E98" s="220"/>
      <c r="F98" s="220"/>
      <c r="G98" s="220"/>
      <c r="H98" s="220"/>
      <c r="I98" s="76"/>
      <c r="J98" s="220" t="s">
        <v>92</v>
      </c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32">
        <f>'D.1.01.4a - ZTI'!J30</f>
        <v>0</v>
      </c>
      <c r="AH98" s="233"/>
      <c r="AI98" s="233"/>
      <c r="AJ98" s="233"/>
      <c r="AK98" s="233"/>
      <c r="AL98" s="233"/>
      <c r="AM98" s="233"/>
      <c r="AN98" s="232">
        <f>SUM(AG98,AT98)</f>
        <v>0</v>
      </c>
      <c r="AO98" s="233"/>
      <c r="AP98" s="233"/>
      <c r="AQ98" s="77" t="s">
        <v>79</v>
      </c>
      <c r="AR98" s="74"/>
      <c r="AS98" s="78">
        <v>0</v>
      </c>
      <c r="AT98" s="79">
        <f>ROUND(SUM(AV98:AW98),2)</f>
        <v>0</v>
      </c>
      <c r="AU98" s="80">
        <f>'D.1.01.4a - ZTI'!P122</f>
        <v>0</v>
      </c>
      <c r="AV98" s="79">
        <f>'D.1.01.4a - ZTI'!J33</f>
        <v>0</v>
      </c>
      <c r="AW98" s="79">
        <f>'D.1.01.4a - ZTI'!J34</f>
        <v>0</v>
      </c>
      <c r="AX98" s="79">
        <f>'D.1.01.4a - ZTI'!J35</f>
        <v>0</v>
      </c>
      <c r="AY98" s="79">
        <f>'D.1.01.4a - ZTI'!J36</f>
        <v>0</v>
      </c>
      <c r="AZ98" s="79">
        <f>'D.1.01.4a - ZTI'!F33</f>
        <v>0</v>
      </c>
      <c r="BA98" s="79">
        <f>'D.1.01.4a - ZTI'!F34</f>
        <v>0</v>
      </c>
      <c r="BB98" s="79">
        <f>'D.1.01.4a - ZTI'!F35</f>
        <v>0</v>
      </c>
      <c r="BC98" s="79">
        <f>'D.1.01.4a - ZTI'!F36</f>
        <v>0</v>
      </c>
      <c r="BD98" s="81">
        <f>'D.1.01.4a - ZTI'!F37</f>
        <v>0</v>
      </c>
      <c r="BT98" s="82" t="s">
        <v>80</v>
      </c>
      <c r="BV98" s="82" t="s">
        <v>75</v>
      </c>
      <c r="BW98" s="82" t="s">
        <v>93</v>
      </c>
      <c r="BX98" s="82" t="s">
        <v>4</v>
      </c>
      <c r="CL98" s="82" t="s">
        <v>1</v>
      </c>
      <c r="CM98" s="82" t="s">
        <v>82</v>
      </c>
    </row>
    <row r="99" spans="1:91" s="6" customFormat="1" ht="24.75" customHeight="1">
      <c r="B99" s="74"/>
      <c r="C99" s="75"/>
      <c r="D99" s="220" t="s">
        <v>94</v>
      </c>
      <c r="E99" s="220"/>
      <c r="F99" s="220"/>
      <c r="G99" s="220"/>
      <c r="H99" s="220"/>
      <c r="I99" s="76"/>
      <c r="J99" s="220" t="s">
        <v>95</v>
      </c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34">
        <f>ROUND(SUM(AG100:AG102),2)</f>
        <v>0</v>
      </c>
      <c r="AH99" s="233"/>
      <c r="AI99" s="233"/>
      <c r="AJ99" s="233"/>
      <c r="AK99" s="233"/>
      <c r="AL99" s="233"/>
      <c r="AM99" s="233"/>
      <c r="AN99" s="232">
        <f>SUM(AG99,AT99)</f>
        <v>0</v>
      </c>
      <c r="AO99" s="233"/>
      <c r="AP99" s="233"/>
      <c r="AQ99" s="77" t="s">
        <v>79</v>
      </c>
      <c r="AR99" s="74"/>
      <c r="AS99" s="78">
        <f>ROUND(SUM(AS100:AS102),2)</f>
        <v>0</v>
      </c>
      <c r="AT99" s="79">
        <f>ROUND(SUM(AV99:AW99),2)</f>
        <v>0</v>
      </c>
      <c r="AU99" s="80">
        <f>ROUND(SUM(AU100:AU102),5)</f>
        <v>0</v>
      </c>
      <c r="AV99" s="79">
        <f>ROUND(AZ99*L29,2)</f>
        <v>0</v>
      </c>
      <c r="AW99" s="79">
        <f>ROUND(BA99*L30,2)</f>
        <v>0</v>
      </c>
      <c r="AX99" s="79">
        <f>ROUND(BB99*L29,2)</f>
        <v>0</v>
      </c>
      <c r="AY99" s="79">
        <f>ROUND(BC99*L30,2)</f>
        <v>0</v>
      </c>
      <c r="AZ99" s="79">
        <f>ROUND(SUM(AZ100:AZ102),2)</f>
        <v>0</v>
      </c>
      <c r="BA99" s="79">
        <f>ROUND(SUM(BA100:BA102),2)</f>
        <v>0</v>
      </c>
      <c r="BB99" s="79">
        <f>ROUND(SUM(BB100:BB102),2)</f>
        <v>0</v>
      </c>
      <c r="BC99" s="79">
        <f>ROUND(SUM(BC100:BC102),2)</f>
        <v>0</v>
      </c>
      <c r="BD99" s="81">
        <f>ROUND(SUM(BD100:BD102),2)</f>
        <v>0</v>
      </c>
      <c r="BS99" s="82" t="s">
        <v>72</v>
      </c>
      <c r="BT99" s="82" t="s">
        <v>80</v>
      </c>
      <c r="BU99" s="82" t="s">
        <v>74</v>
      </c>
      <c r="BV99" s="82" t="s">
        <v>75</v>
      </c>
      <c r="BW99" s="82" t="s">
        <v>96</v>
      </c>
      <c r="BX99" s="82" t="s">
        <v>4</v>
      </c>
      <c r="CL99" s="82" t="s">
        <v>1</v>
      </c>
      <c r="CM99" s="82" t="s">
        <v>82</v>
      </c>
    </row>
    <row r="100" spans="1:91" s="3" customFormat="1" ht="23.25" customHeight="1">
      <c r="A100" s="83" t="s">
        <v>83</v>
      </c>
      <c r="B100" s="48"/>
      <c r="C100" s="9"/>
      <c r="D100" s="9"/>
      <c r="E100" s="239" t="s">
        <v>97</v>
      </c>
      <c r="F100" s="239"/>
      <c r="G100" s="239"/>
      <c r="H100" s="239"/>
      <c r="I100" s="239"/>
      <c r="J100" s="9"/>
      <c r="K100" s="239" t="s">
        <v>98</v>
      </c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5">
        <f>'D.1.01.4b_1 - Vytápění'!J32</f>
        <v>0</v>
      </c>
      <c r="AH100" s="236"/>
      <c r="AI100" s="236"/>
      <c r="AJ100" s="236"/>
      <c r="AK100" s="236"/>
      <c r="AL100" s="236"/>
      <c r="AM100" s="236"/>
      <c r="AN100" s="235">
        <f>SUM(AG100,AT100)</f>
        <v>0</v>
      </c>
      <c r="AO100" s="236"/>
      <c r="AP100" s="236"/>
      <c r="AQ100" s="84" t="s">
        <v>86</v>
      </c>
      <c r="AR100" s="48"/>
      <c r="AS100" s="85">
        <v>0</v>
      </c>
      <c r="AT100" s="86">
        <f>ROUND(SUM(AV100:AW100),2)</f>
        <v>0</v>
      </c>
      <c r="AU100" s="87">
        <f>'D.1.01.4b_1 - Vytápění'!P129</f>
        <v>0</v>
      </c>
      <c r="AV100" s="86">
        <f>'D.1.01.4b_1 - Vytápění'!J35</f>
        <v>0</v>
      </c>
      <c r="AW100" s="86">
        <f>'D.1.01.4b_1 - Vytápění'!J36</f>
        <v>0</v>
      </c>
      <c r="AX100" s="86">
        <f>'D.1.01.4b_1 - Vytápění'!J37</f>
        <v>0</v>
      </c>
      <c r="AY100" s="86">
        <f>'D.1.01.4b_1 - Vytápění'!J38</f>
        <v>0</v>
      </c>
      <c r="AZ100" s="86">
        <f>'D.1.01.4b_1 - Vytápění'!F35</f>
        <v>0</v>
      </c>
      <c r="BA100" s="86">
        <f>'D.1.01.4b_1 - Vytápění'!F36</f>
        <v>0</v>
      </c>
      <c r="BB100" s="86">
        <f>'D.1.01.4b_1 - Vytápění'!F37</f>
        <v>0</v>
      </c>
      <c r="BC100" s="86">
        <f>'D.1.01.4b_1 - Vytápění'!F38</f>
        <v>0</v>
      </c>
      <c r="BD100" s="88">
        <f>'D.1.01.4b_1 - Vytápění'!F39</f>
        <v>0</v>
      </c>
      <c r="BT100" s="25" t="s">
        <v>82</v>
      </c>
      <c r="BV100" s="25" t="s">
        <v>75</v>
      </c>
      <c r="BW100" s="25" t="s">
        <v>99</v>
      </c>
      <c r="BX100" s="25" t="s">
        <v>96</v>
      </c>
      <c r="CL100" s="25" t="s">
        <v>1</v>
      </c>
    </row>
    <row r="101" spans="1:91" s="3" customFormat="1" ht="23.25" customHeight="1">
      <c r="A101" s="83" t="s">
        <v>83</v>
      </c>
      <c r="B101" s="48"/>
      <c r="C101" s="9"/>
      <c r="D101" s="9"/>
      <c r="E101" s="239" t="s">
        <v>100</v>
      </c>
      <c r="F101" s="239"/>
      <c r="G101" s="239"/>
      <c r="H101" s="239"/>
      <c r="I101" s="239"/>
      <c r="J101" s="9"/>
      <c r="K101" s="239" t="s">
        <v>101</v>
      </c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5">
        <f>'D.1.01.4b_2 - Chlazení'!J32</f>
        <v>0</v>
      </c>
      <c r="AH101" s="236"/>
      <c r="AI101" s="236"/>
      <c r="AJ101" s="236"/>
      <c r="AK101" s="236"/>
      <c r="AL101" s="236"/>
      <c r="AM101" s="236"/>
      <c r="AN101" s="235">
        <f>SUM(AG101,AT101)</f>
        <v>0</v>
      </c>
      <c r="AO101" s="236"/>
      <c r="AP101" s="236"/>
      <c r="AQ101" s="84" t="s">
        <v>86</v>
      </c>
      <c r="AR101" s="48"/>
      <c r="AS101" s="85">
        <v>0</v>
      </c>
      <c r="AT101" s="86">
        <f>ROUND(SUM(AV101:AW101),2)</f>
        <v>0</v>
      </c>
      <c r="AU101" s="87">
        <f>'D.1.01.4b_2 - Chlazení'!P127</f>
        <v>0</v>
      </c>
      <c r="AV101" s="86">
        <f>'D.1.01.4b_2 - Chlazení'!J35</f>
        <v>0</v>
      </c>
      <c r="AW101" s="86">
        <f>'D.1.01.4b_2 - Chlazení'!J36</f>
        <v>0</v>
      </c>
      <c r="AX101" s="86">
        <f>'D.1.01.4b_2 - Chlazení'!J37</f>
        <v>0</v>
      </c>
      <c r="AY101" s="86">
        <f>'D.1.01.4b_2 - Chlazení'!J38</f>
        <v>0</v>
      </c>
      <c r="AZ101" s="86">
        <f>'D.1.01.4b_2 - Chlazení'!F35</f>
        <v>0</v>
      </c>
      <c r="BA101" s="86">
        <f>'D.1.01.4b_2 - Chlazení'!F36</f>
        <v>0</v>
      </c>
      <c r="BB101" s="86">
        <f>'D.1.01.4b_2 - Chlazení'!F37</f>
        <v>0</v>
      </c>
      <c r="BC101" s="86">
        <f>'D.1.01.4b_2 - Chlazení'!F38</f>
        <v>0</v>
      </c>
      <c r="BD101" s="88">
        <f>'D.1.01.4b_2 - Chlazení'!F39</f>
        <v>0</v>
      </c>
      <c r="BT101" s="25" t="s">
        <v>82</v>
      </c>
      <c r="BV101" s="25" t="s">
        <v>75</v>
      </c>
      <c r="BW101" s="25" t="s">
        <v>102</v>
      </c>
      <c r="BX101" s="25" t="s">
        <v>96</v>
      </c>
      <c r="CL101" s="25" t="s">
        <v>1</v>
      </c>
    </row>
    <row r="102" spans="1:91" s="3" customFormat="1" ht="23.25" customHeight="1">
      <c r="A102" s="83" t="s">
        <v>83</v>
      </c>
      <c r="B102" s="48"/>
      <c r="C102" s="9"/>
      <c r="D102" s="9"/>
      <c r="E102" s="239" t="s">
        <v>103</v>
      </c>
      <c r="F102" s="239"/>
      <c r="G102" s="239"/>
      <c r="H102" s="239"/>
      <c r="I102" s="239"/>
      <c r="J102" s="9"/>
      <c r="K102" s="239" t="s">
        <v>104</v>
      </c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5">
        <f>'D.1.01.4b_3 - Rozvody páry'!J32</f>
        <v>0</v>
      </c>
      <c r="AH102" s="236"/>
      <c r="AI102" s="236"/>
      <c r="AJ102" s="236"/>
      <c r="AK102" s="236"/>
      <c r="AL102" s="236"/>
      <c r="AM102" s="236"/>
      <c r="AN102" s="235">
        <f>SUM(AG102,AT102)</f>
        <v>0</v>
      </c>
      <c r="AO102" s="236"/>
      <c r="AP102" s="236"/>
      <c r="AQ102" s="84" t="s">
        <v>86</v>
      </c>
      <c r="AR102" s="48"/>
      <c r="AS102" s="85">
        <v>0</v>
      </c>
      <c r="AT102" s="86">
        <f>ROUND(SUM(AV102:AW102),2)</f>
        <v>0</v>
      </c>
      <c r="AU102" s="87">
        <f>'D.1.01.4b_3 - Rozvody páry'!P125</f>
        <v>0</v>
      </c>
      <c r="AV102" s="86">
        <f>'D.1.01.4b_3 - Rozvody páry'!J35</f>
        <v>0</v>
      </c>
      <c r="AW102" s="86">
        <f>'D.1.01.4b_3 - Rozvody páry'!J36</f>
        <v>0</v>
      </c>
      <c r="AX102" s="86">
        <f>'D.1.01.4b_3 - Rozvody páry'!J37</f>
        <v>0</v>
      </c>
      <c r="AY102" s="86">
        <f>'D.1.01.4b_3 - Rozvody páry'!J38</f>
        <v>0</v>
      </c>
      <c r="AZ102" s="86">
        <f>'D.1.01.4b_3 - Rozvody páry'!F35</f>
        <v>0</v>
      </c>
      <c r="BA102" s="86">
        <f>'D.1.01.4b_3 - Rozvody páry'!F36</f>
        <v>0</v>
      </c>
      <c r="BB102" s="86">
        <f>'D.1.01.4b_3 - Rozvody páry'!F37</f>
        <v>0</v>
      </c>
      <c r="BC102" s="86">
        <f>'D.1.01.4b_3 - Rozvody páry'!F38</f>
        <v>0</v>
      </c>
      <c r="BD102" s="88">
        <f>'D.1.01.4b_3 - Rozvody páry'!F39</f>
        <v>0</v>
      </c>
      <c r="BT102" s="25" t="s">
        <v>82</v>
      </c>
      <c r="BV102" s="25" t="s">
        <v>75</v>
      </c>
      <c r="BW102" s="25" t="s">
        <v>105</v>
      </c>
      <c r="BX102" s="25" t="s">
        <v>96</v>
      </c>
      <c r="CL102" s="25" t="s">
        <v>1</v>
      </c>
    </row>
    <row r="103" spans="1:91" s="6" customFormat="1" ht="24.75" customHeight="1">
      <c r="A103" s="83" t="s">
        <v>83</v>
      </c>
      <c r="B103" s="74"/>
      <c r="C103" s="75"/>
      <c r="D103" s="220" t="s">
        <v>106</v>
      </c>
      <c r="E103" s="220"/>
      <c r="F103" s="220"/>
      <c r="G103" s="220"/>
      <c r="H103" s="220"/>
      <c r="I103" s="76"/>
      <c r="J103" s="220" t="s">
        <v>107</v>
      </c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32">
        <f>'D.1.01.4c - Elektroinstalace'!J30</f>
        <v>0</v>
      </c>
      <c r="AH103" s="233"/>
      <c r="AI103" s="233"/>
      <c r="AJ103" s="233"/>
      <c r="AK103" s="233"/>
      <c r="AL103" s="233"/>
      <c r="AM103" s="233"/>
      <c r="AN103" s="232">
        <f>SUM(AG103,AT103)</f>
        <v>0</v>
      </c>
      <c r="AO103" s="233"/>
      <c r="AP103" s="233"/>
      <c r="AQ103" s="77" t="s">
        <v>79</v>
      </c>
      <c r="AR103" s="74"/>
      <c r="AS103" s="78">
        <v>0</v>
      </c>
      <c r="AT103" s="79">
        <f>ROUND(SUM(AV103:AW103),2)</f>
        <v>0</v>
      </c>
      <c r="AU103" s="80">
        <f>'D.1.01.4c - Elektroinstalace'!P121</f>
        <v>0</v>
      </c>
      <c r="AV103" s="79">
        <f>'D.1.01.4c - Elektroinstalace'!J33</f>
        <v>0</v>
      </c>
      <c r="AW103" s="79">
        <f>'D.1.01.4c - Elektroinstalace'!J34</f>
        <v>0</v>
      </c>
      <c r="AX103" s="79">
        <f>'D.1.01.4c - Elektroinstalace'!J35</f>
        <v>0</v>
      </c>
      <c r="AY103" s="79">
        <f>'D.1.01.4c - Elektroinstalace'!J36</f>
        <v>0</v>
      </c>
      <c r="AZ103" s="79">
        <f>'D.1.01.4c - Elektroinstalace'!F33</f>
        <v>0</v>
      </c>
      <c r="BA103" s="79">
        <f>'D.1.01.4c - Elektroinstalace'!F34</f>
        <v>0</v>
      </c>
      <c r="BB103" s="79">
        <f>'D.1.01.4c - Elektroinstalace'!F35</f>
        <v>0</v>
      </c>
      <c r="BC103" s="79">
        <f>'D.1.01.4c - Elektroinstalace'!F36</f>
        <v>0</v>
      </c>
      <c r="BD103" s="81">
        <f>'D.1.01.4c - Elektroinstalace'!F37</f>
        <v>0</v>
      </c>
      <c r="BT103" s="82" t="s">
        <v>80</v>
      </c>
      <c r="BV103" s="82" t="s">
        <v>75</v>
      </c>
      <c r="BW103" s="82" t="s">
        <v>108</v>
      </c>
      <c r="BX103" s="82" t="s">
        <v>4</v>
      </c>
      <c r="CL103" s="82" t="s">
        <v>1</v>
      </c>
      <c r="CM103" s="82" t="s">
        <v>82</v>
      </c>
    </row>
    <row r="104" spans="1:91" s="6" customFormat="1" ht="24.75" customHeight="1">
      <c r="B104" s="74"/>
      <c r="C104" s="75"/>
      <c r="D104" s="220" t="s">
        <v>109</v>
      </c>
      <c r="E104" s="220"/>
      <c r="F104" s="220"/>
      <c r="G104" s="220"/>
      <c r="H104" s="220"/>
      <c r="I104" s="76"/>
      <c r="J104" s="220" t="s">
        <v>110</v>
      </c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34">
        <f>ROUND(SUM(AG105:AG114),2)</f>
        <v>0</v>
      </c>
      <c r="AH104" s="233"/>
      <c r="AI104" s="233"/>
      <c r="AJ104" s="233"/>
      <c r="AK104" s="233"/>
      <c r="AL104" s="233"/>
      <c r="AM104" s="233"/>
      <c r="AN104" s="232">
        <f>SUM(AG104,AT104)</f>
        <v>0</v>
      </c>
      <c r="AO104" s="233"/>
      <c r="AP104" s="233"/>
      <c r="AQ104" s="77" t="s">
        <v>79</v>
      </c>
      <c r="AR104" s="74"/>
      <c r="AS104" s="78">
        <f>ROUND(SUM(AS105:AS114),2)</f>
        <v>0</v>
      </c>
      <c r="AT104" s="79">
        <f>ROUND(SUM(AV104:AW104),2)</f>
        <v>0</v>
      </c>
      <c r="AU104" s="80">
        <f>ROUND(SUM(AU105:AU114),5)</f>
        <v>0</v>
      </c>
      <c r="AV104" s="79">
        <f>ROUND(AZ104*L29,2)</f>
        <v>0</v>
      </c>
      <c r="AW104" s="79">
        <f>ROUND(BA104*L30,2)</f>
        <v>0</v>
      </c>
      <c r="AX104" s="79">
        <f>ROUND(BB104*L29,2)</f>
        <v>0</v>
      </c>
      <c r="AY104" s="79">
        <f>ROUND(BC104*L30,2)</f>
        <v>0</v>
      </c>
      <c r="AZ104" s="79">
        <f>ROUND(SUM(AZ105:AZ114),2)</f>
        <v>0</v>
      </c>
      <c r="BA104" s="79">
        <f>ROUND(SUM(BA105:BA114),2)</f>
        <v>0</v>
      </c>
      <c r="BB104" s="79">
        <f>ROUND(SUM(BB105:BB114),2)</f>
        <v>0</v>
      </c>
      <c r="BC104" s="79">
        <f>ROUND(SUM(BC105:BC114),2)</f>
        <v>0</v>
      </c>
      <c r="BD104" s="81">
        <f>ROUND(SUM(BD105:BD114),2)</f>
        <v>0</v>
      </c>
      <c r="BS104" s="82" t="s">
        <v>72</v>
      </c>
      <c r="BT104" s="82" t="s">
        <v>80</v>
      </c>
      <c r="BU104" s="82" t="s">
        <v>74</v>
      </c>
      <c r="BV104" s="82" t="s">
        <v>75</v>
      </c>
      <c r="BW104" s="82" t="s">
        <v>111</v>
      </c>
      <c r="BX104" s="82" t="s">
        <v>4</v>
      </c>
      <c r="CL104" s="82" t="s">
        <v>1</v>
      </c>
      <c r="CM104" s="82" t="s">
        <v>82</v>
      </c>
    </row>
    <row r="105" spans="1:91" s="3" customFormat="1" ht="23.25" customHeight="1">
      <c r="A105" s="83" t="s">
        <v>83</v>
      </c>
      <c r="B105" s="48"/>
      <c r="C105" s="9"/>
      <c r="D105" s="9"/>
      <c r="E105" s="239" t="s">
        <v>112</v>
      </c>
      <c r="F105" s="239"/>
      <c r="G105" s="239"/>
      <c r="H105" s="239"/>
      <c r="I105" s="239"/>
      <c r="J105" s="9"/>
      <c r="K105" s="239" t="s">
        <v>113</v>
      </c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5">
        <f>'D.1.01.4d_1 - Strukturova...'!J32</f>
        <v>0</v>
      </c>
      <c r="AH105" s="236"/>
      <c r="AI105" s="236"/>
      <c r="AJ105" s="236"/>
      <c r="AK105" s="236"/>
      <c r="AL105" s="236"/>
      <c r="AM105" s="236"/>
      <c r="AN105" s="235">
        <f>SUM(AG105,AT105)</f>
        <v>0</v>
      </c>
      <c r="AO105" s="236"/>
      <c r="AP105" s="236"/>
      <c r="AQ105" s="84" t="s">
        <v>86</v>
      </c>
      <c r="AR105" s="48"/>
      <c r="AS105" s="85">
        <v>0</v>
      </c>
      <c r="AT105" s="86">
        <f>ROUND(SUM(AV105:AW105),2)</f>
        <v>0</v>
      </c>
      <c r="AU105" s="87">
        <f>'D.1.01.4d_1 - Strukturova...'!P123</f>
        <v>0</v>
      </c>
      <c r="AV105" s="86">
        <f>'D.1.01.4d_1 - Strukturova...'!J35</f>
        <v>0</v>
      </c>
      <c r="AW105" s="86">
        <f>'D.1.01.4d_1 - Strukturova...'!J36</f>
        <v>0</v>
      </c>
      <c r="AX105" s="86">
        <f>'D.1.01.4d_1 - Strukturova...'!J37</f>
        <v>0</v>
      </c>
      <c r="AY105" s="86">
        <f>'D.1.01.4d_1 - Strukturova...'!J38</f>
        <v>0</v>
      </c>
      <c r="AZ105" s="86">
        <f>'D.1.01.4d_1 - Strukturova...'!F35</f>
        <v>0</v>
      </c>
      <c r="BA105" s="86">
        <f>'D.1.01.4d_1 - Strukturova...'!F36</f>
        <v>0</v>
      </c>
      <c r="BB105" s="86">
        <f>'D.1.01.4d_1 - Strukturova...'!F37</f>
        <v>0</v>
      </c>
      <c r="BC105" s="86">
        <f>'D.1.01.4d_1 - Strukturova...'!F38</f>
        <v>0</v>
      </c>
      <c r="BD105" s="88">
        <f>'D.1.01.4d_1 - Strukturova...'!F39</f>
        <v>0</v>
      </c>
      <c r="BT105" s="25" t="s">
        <v>82</v>
      </c>
      <c r="BV105" s="25" t="s">
        <v>75</v>
      </c>
      <c r="BW105" s="25" t="s">
        <v>114</v>
      </c>
      <c r="BX105" s="25" t="s">
        <v>111</v>
      </c>
      <c r="CL105" s="25" t="s">
        <v>1</v>
      </c>
    </row>
    <row r="106" spans="1:91" s="3" customFormat="1" ht="23.25" customHeight="1">
      <c r="A106" s="83" t="s">
        <v>83</v>
      </c>
      <c r="B106" s="48"/>
      <c r="C106" s="9"/>
      <c r="D106" s="9"/>
      <c r="E106" s="239" t="s">
        <v>115</v>
      </c>
      <c r="F106" s="239"/>
      <c r="G106" s="239"/>
      <c r="H106" s="239"/>
      <c r="I106" s="239"/>
      <c r="J106" s="9"/>
      <c r="K106" s="239" t="s">
        <v>116</v>
      </c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5">
        <f>'D.1.01.4d_2 - Video dohle...'!J32</f>
        <v>0</v>
      </c>
      <c r="AH106" s="236"/>
      <c r="AI106" s="236"/>
      <c r="AJ106" s="236"/>
      <c r="AK106" s="236"/>
      <c r="AL106" s="236"/>
      <c r="AM106" s="236"/>
      <c r="AN106" s="235">
        <f>SUM(AG106,AT106)</f>
        <v>0</v>
      </c>
      <c r="AO106" s="236"/>
      <c r="AP106" s="236"/>
      <c r="AQ106" s="84" t="s">
        <v>86</v>
      </c>
      <c r="AR106" s="48"/>
      <c r="AS106" s="85">
        <v>0</v>
      </c>
      <c r="AT106" s="86">
        <f>ROUND(SUM(AV106:AW106),2)</f>
        <v>0</v>
      </c>
      <c r="AU106" s="87">
        <f>'D.1.01.4d_2 - Video dohle...'!P123</f>
        <v>0</v>
      </c>
      <c r="AV106" s="86">
        <f>'D.1.01.4d_2 - Video dohle...'!J35</f>
        <v>0</v>
      </c>
      <c r="AW106" s="86">
        <f>'D.1.01.4d_2 - Video dohle...'!J36</f>
        <v>0</v>
      </c>
      <c r="AX106" s="86">
        <f>'D.1.01.4d_2 - Video dohle...'!J37</f>
        <v>0</v>
      </c>
      <c r="AY106" s="86">
        <f>'D.1.01.4d_2 - Video dohle...'!J38</f>
        <v>0</v>
      </c>
      <c r="AZ106" s="86">
        <f>'D.1.01.4d_2 - Video dohle...'!F35</f>
        <v>0</v>
      </c>
      <c r="BA106" s="86">
        <f>'D.1.01.4d_2 - Video dohle...'!F36</f>
        <v>0</v>
      </c>
      <c r="BB106" s="86">
        <f>'D.1.01.4d_2 - Video dohle...'!F37</f>
        <v>0</v>
      </c>
      <c r="BC106" s="86">
        <f>'D.1.01.4d_2 - Video dohle...'!F38</f>
        <v>0</v>
      </c>
      <c r="BD106" s="88">
        <f>'D.1.01.4d_2 - Video dohle...'!F39</f>
        <v>0</v>
      </c>
      <c r="BT106" s="25" t="s">
        <v>82</v>
      </c>
      <c r="BV106" s="25" t="s">
        <v>75</v>
      </c>
      <c r="BW106" s="25" t="s">
        <v>117</v>
      </c>
      <c r="BX106" s="25" t="s">
        <v>111</v>
      </c>
      <c r="CL106" s="25" t="s">
        <v>1</v>
      </c>
    </row>
    <row r="107" spans="1:91" s="3" customFormat="1" ht="23.25" customHeight="1">
      <c r="A107" s="83" t="s">
        <v>83</v>
      </c>
      <c r="B107" s="48"/>
      <c r="C107" s="9"/>
      <c r="D107" s="9"/>
      <c r="E107" s="239" t="s">
        <v>118</v>
      </c>
      <c r="F107" s="239"/>
      <c r="G107" s="239"/>
      <c r="H107" s="239"/>
      <c r="I107" s="239"/>
      <c r="J107" s="9"/>
      <c r="K107" s="239" t="s">
        <v>119</v>
      </c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5">
        <f>'D.1.01.4d_3 - Poplachový ...'!J32</f>
        <v>0</v>
      </c>
      <c r="AH107" s="236"/>
      <c r="AI107" s="236"/>
      <c r="AJ107" s="236"/>
      <c r="AK107" s="236"/>
      <c r="AL107" s="236"/>
      <c r="AM107" s="236"/>
      <c r="AN107" s="235">
        <f>SUM(AG107,AT107)</f>
        <v>0</v>
      </c>
      <c r="AO107" s="236"/>
      <c r="AP107" s="236"/>
      <c r="AQ107" s="84" t="s">
        <v>86</v>
      </c>
      <c r="AR107" s="48"/>
      <c r="AS107" s="85">
        <v>0</v>
      </c>
      <c r="AT107" s="86">
        <f>ROUND(SUM(AV107:AW107),2)</f>
        <v>0</v>
      </c>
      <c r="AU107" s="87">
        <f>'D.1.01.4d_3 - Poplachový ...'!P123</f>
        <v>0</v>
      </c>
      <c r="AV107" s="86">
        <f>'D.1.01.4d_3 - Poplachový ...'!J35</f>
        <v>0</v>
      </c>
      <c r="AW107" s="86">
        <f>'D.1.01.4d_3 - Poplachový ...'!J36</f>
        <v>0</v>
      </c>
      <c r="AX107" s="86">
        <f>'D.1.01.4d_3 - Poplachový ...'!J37</f>
        <v>0</v>
      </c>
      <c r="AY107" s="86">
        <f>'D.1.01.4d_3 - Poplachový ...'!J38</f>
        <v>0</v>
      </c>
      <c r="AZ107" s="86">
        <f>'D.1.01.4d_3 - Poplachový ...'!F35</f>
        <v>0</v>
      </c>
      <c r="BA107" s="86">
        <f>'D.1.01.4d_3 - Poplachový ...'!F36</f>
        <v>0</v>
      </c>
      <c r="BB107" s="86">
        <f>'D.1.01.4d_3 - Poplachový ...'!F37</f>
        <v>0</v>
      </c>
      <c r="BC107" s="86">
        <f>'D.1.01.4d_3 - Poplachový ...'!F38</f>
        <v>0</v>
      </c>
      <c r="BD107" s="88">
        <f>'D.1.01.4d_3 - Poplachový ...'!F39</f>
        <v>0</v>
      </c>
      <c r="BT107" s="25" t="s">
        <v>82</v>
      </c>
      <c r="BV107" s="25" t="s">
        <v>75</v>
      </c>
      <c r="BW107" s="25" t="s">
        <v>120</v>
      </c>
      <c r="BX107" s="25" t="s">
        <v>111</v>
      </c>
      <c r="CL107" s="25" t="s">
        <v>1</v>
      </c>
    </row>
    <row r="108" spans="1:91" s="3" customFormat="1" ht="23.25" customHeight="1">
      <c r="A108" s="83" t="s">
        <v>83</v>
      </c>
      <c r="B108" s="48"/>
      <c r="C108" s="9"/>
      <c r="D108" s="9"/>
      <c r="E108" s="239" t="s">
        <v>121</v>
      </c>
      <c r="F108" s="239"/>
      <c r="G108" s="239"/>
      <c r="H108" s="239"/>
      <c r="I108" s="239"/>
      <c r="J108" s="9"/>
      <c r="K108" s="239" t="s">
        <v>122</v>
      </c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5">
        <f>'D.1.01.4d_4 - Siganlizačn...'!J32</f>
        <v>0</v>
      </c>
      <c r="AH108" s="236"/>
      <c r="AI108" s="236"/>
      <c r="AJ108" s="236"/>
      <c r="AK108" s="236"/>
      <c r="AL108" s="236"/>
      <c r="AM108" s="236"/>
      <c r="AN108" s="235">
        <f>SUM(AG108,AT108)</f>
        <v>0</v>
      </c>
      <c r="AO108" s="236"/>
      <c r="AP108" s="236"/>
      <c r="AQ108" s="84" t="s">
        <v>86</v>
      </c>
      <c r="AR108" s="48"/>
      <c r="AS108" s="85">
        <v>0</v>
      </c>
      <c r="AT108" s="86">
        <f>ROUND(SUM(AV108:AW108),2)</f>
        <v>0</v>
      </c>
      <c r="AU108" s="87">
        <f>'D.1.01.4d_4 - Siganlizačn...'!P124</f>
        <v>0</v>
      </c>
      <c r="AV108" s="86">
        <f>'D.1.01.4d_4 - Siganlizačn...'!J35</f>
        <v>0</v>
      </c>
      <c r="AW108" s="86">
        <f>'D.1.01.4d_4 - Siganlizačn...'!J36</f>
        <v>0</v>
      </c>
      <c r="AX108" s="86">
        <f>'D.1.01.4d_4 - Siganlizačn...'!J37</f>
        <v>0</v>
      </c>
      <c r="AY108" s="86">
        <f>'D.1.01.4d_4 - Siganlizačn...'!J38</f>
        <v>0</v>
      </c>
      <c r="AZ108" s="86">
        <f>'D.1.01.4d_4 - Siganlizačn...'!F35</f>
        <v>0</v>
      </c>
      <c r="BA108" s="86">
        <f>'D.1.01.4d_4 - Siganlizačn...'!F36</f>
        <v>0</v>
      </c>
      <c r="BB108" s="86">
        <f>'D.1.01.4d_4 - Siganlizačn...'!F37</f>
        <v>0</v>
      </c>
      <c r="BC108" s="86">
        <f>'D.1.01.4d_4 - Siganlizačn...'!F38</f>
        <v>0</v>
      </c>
      <c r="BD108" s="88">
        <f>'D.1.01.4d_4 - Siganlizačn...'!F39</f>
        <v>0</v>
      </c>
      <c r="BT108" s="25" t="s">
        <v>82</v>
      </c>
      <c r="BV108" s="25" t="s">
        <v>75</v>
      </c>
      <c r="BW108" s="25" t="s">
        <v>123</v>
      </c>
      <c r="BX108" s="25" t="s">
        <v>111</v>
      </c>
      <c r="CL108" s="25" t="s">
        <v>1</v>
      </c>
    </row>
    <row r="109" spans="1:91" s="3" customFormat="1" ht="23.25" customHeight="1">
      <c r="A109" s="83" t="s">
        <v>83</v>
      </c>
      <c r="B109" s="48"/>
      <c r="C109" s="9"/>
      <c r="D109" s="9"/>
      <c r="E109" s="239" t="s">
        <v>124</v>
      </c>
      <c r="F109" s="239"/>
      <c r="G109" s="239"/>
      <c r="H109" s="239"/>
      <c r="I109" s="239"/>
      <c r="J109" s="9"/>
      <c r="K109" s="239" t="s">
        <v>125</v>
      </c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5">
        <f>'D.1.01.4d_5 - Elektronick...'!J32</f>
        <v>0</v>
      </c>
      <c r="AH109" s="236"/>
      <c r="AI109" s="236"/>
      <c r="AJ109" s="236"/>
      <c r="AK109" s="236"/>
      <c r="AL109" s="236"/>
      <c r="AM109" s="236"/>
      <c r="AN109" s="235">
        <f>SUM(AG109,AT109)</f>
        <v>0</v>
      </c>
      <c r="AO109" s="236"/>
      <c r="AP109" s="236"/>
      <c r="AQ109" s="84" t="s">
        <v>86</v>
      </c>
      <c r="AR109" s="48"/>
      <c r="AS109" s="85">
        <v>0</v>
      </c>
      <c r="AT109" s="86">
        <f>ROUND(SUM(AV109:AW109),2)</f>
        <v>0</v>
      </c>
      <c r="AU109" s="87">
        <f>'D.1.01.4d_5 - Elektronick...'!P123</f>
        <v>0</v>
      </c>
      <c r="AV109" s="86">
        <f>'D.1.01.4d_5 - Elektronick...'!J35</f>
        <v>0</v>
      </c>
      <c r="AW109" s="86">
        <f>'D.1.01.4d_5 - Elektronick...'!J36</f>
        <v>0</v>
      </c>
      <c r="AX109" s="86">
        <f>'D.1.01.4d_5 - Elektronick...'!J37</f>
        <v>0</v>
      </c>
      <c r="AY109" s="86">
        <f>'D.1.01.4d_5 - Elektronick...'!J38</f>
        <v>0</v>
      </c>
      <c r="AZ109" s="86">
        <f>'D.1.01.4d_5 - Elektronick...'!F35</f>
        <v>0</v>
      </c>
      <c r="BA109" s="86">
        <f>'D.1.01.4d_5 - Elektronick...'!F36</f>
        <v>0</v>
      </c>
      <c r="BB109" s="86">
        <f>'D.1.01.4d_5 - Elektronick...'!F37</f>
        <v>0</v>
      </c>
      <c r="BC109" s="86">
        <f>'D.1.01.4d_5 - Elektronick...'!F38</f>
        <v>0</v>
      </c>
      <c r="BD109" s="88">
        <f>'D.1.01.4d_5 - Elektronick...'!F39</f>
        <v>0</v>
      </c>
      <c r="BT109" s="25" t="s">
        <v>82</v>
      </c>
      <c r="BV109" s="25" t="s">
        <v>75</v>
      </c>
      <c r="BW109" s="25" t="s">
        <v>126</v>
      </c>
      <c r="BX109" s="25" t="s">
        <v>111</v>
      </c>
      <c r="CL109" s="25" t="s">
        <v>1</v>
      </c>
    </row>
    <row r="110" spans="1:91" s="3" customFormat="1" ht="23.25" customHeight="1">
      <c r="A110" s="83" t="s">
        <v>83</v>
      </c>
      <c r="B110" s="48"/>
      <c r="C110" s="9"/>
      <c r="D110" s="9"/>
      <c r="E110" s="239" t="s">
        <v>127</v>
      </c>
      <c r="F110" s="239"/>
      <c r="G110" s="239"/>
      <c r="H110" s="239"/>
      <c r="I110" s="239"/>
      <c r="J110" s="9"/>
      <c r="K110" s="239" t="s">
        <v>128</v>
      </c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5">
        <f>'D.1.01.4d_6 - Jednotný čas'!J32</f>
        <v>0</v>
      </c>
      <c r="AH110" s="236"/>
      <c r="AI110" s="236"/>
      <c r="AJ110" s="236"/>
      <c r="AK110" s="236"/>
      <c r="AL110" s="236"/>
      <c r="AM110" s="236"/>
      <c r="AN110" s="235">
        <f>SUM(AG110,AT110)</f>
        <v>0</v>
      </c>
      <c r="AO110" s="236"/>
      <c r="AP110" s="236"/>
      <c r="AQ110" s="84" t="s">
        <v>86</v>
      </c>
      <c r="AR110" s="48"/>
      <c r="AS110" s="85">
        <v>0</v>
      </c>
      <c r="AT110" s="86">
        <f>ROUND(SUM(AV110:AW110),2)</f>
        <v>0</v>
      </c>
      <c r="AU110" s="87">
        <f>'D.1.01.4d_6 - Jednotný čas'!P122</f>
        <v>0</v>
      </c>
      <c r="AV110" s="86">
        <f>'D.1.01.4d_6 - Jednotný čas'!J35</f>
        <v>0</v>
      </c>
      <c r="AW110" s="86">
        <f>'D.1.01.4d_6 - Jednotný čas'!J36</f>
        <v>0</v>
      </c>
      <c r="AX110" s="86">
        <f>'D.1.01.4d_6 - Jednotný čas'!J37</f>
        <v>0</v>
      </c>
      <c r="AY110" s="86">
        <f>'D.1.01.4d_6 - Jednotný čas'!J38</f>
        <v>0</v>
      </c>
      <c r="AZ110" s="86">
        <f>'D.1.01.4d_6 - Jednotný čas'!F35</f>
        <v>0</v>
      </c>
      <c r="BA110" s="86">
        <f>'D.1.01.4d_6 - Jednotný čas'!F36</f>
        <v>0</v>
      </c>
      <c r="BB110" s="86">
        <f>'D.1.01.4d_6 - Jednotný čas'!F37</f>
        <v>0</v>
      </c>
      <c r="BC110" s="86">
        <f>'D.1.01.4d_6 - Jednotný čas'!F38</f>
        <v>0</v>
      </c>
      <c r="BD110" s="88">
        <f>'D.1.01.4d_6 - Jednotný čas'!F39</f>
        <v>0</v>
      </c>
      <c r="BT110" s="25" t="s">
        <v>82</v>
      </c>
      <c r="BV110" s="25" t="s">
        <v>75</v>
      </c>
      <c r="BW110" s="25" t="s">
        <v>129</v>
      </c>
      <c r="BX110" s="25" t="s">
        <v>111</v>
      </c>
      <c r="CL110" s="25" t="s">
        <v>1</v>
      </c>
    </row>
    <row r="111" spans="1:91" s="3" customFormat="1" ht="23.25" customHeight="1">
      <c r="A111" s="83" t="s">
        <v>83</v>
      </c>
      <c r="B111" s="48"/>
      <c r="C111" s="9"/>
      <c r="D111" s="9"/>
      <c r="E111" s="239" t="s">
        <v>130</v>
      </c>
      <c r="F111" s="239"/>
      <c r="G111" s="239"/>
      <c r="H111" s="239"/>
      <c r="I111" s="239"/>
      <c r="J111" s="9"/>
      <c r="K111" s="239" t="s">
        <v>131</v>
      </c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5">
        <f>'D.1.01.4d_7 - Společná te...'!J32</f>
        <v>0</v>
      </c>
      <c r="AH111" s="236"/>
      <c r="AI111" s="236"/>
      <c r="AJ111" s="236"/>
      <c r="AK111" s="236"/>
      <c r="AL111" s="236"/>
      <c r="AM111" s="236"/>
      <c r="AN111" s="235">
        <f>SUM(AG111,AT111)</f>
        <v>0</v>
      </c>
      <c r="AO111" s="236"/>
      <c r="AP111" s="236"/>
      <c r="AQ111" s="84" t="s">
        <v>86</v>
      </c>
      <c r="AR111" s="48"/>
      <c r="AS111" s="85">
        <v>0</v>
      </c>
      <c r="AT111" s="86">
        <f>ROUND(SUM(AV111:AW111),2)</f>
        <v>0</v>
      </c>
      <c r="AU111" s="87">
        <f>'D.1.01.4d_7 - Společná te...'!P123</f>
        <v>0</v>
      </c>
      <c r="AV111" s="86">
        <f>'D.1.01.4d_7 - Společná te...'!J35</f>
        <v>0</v>
      </c>
      <c r="AW111" s="86">
        <f>'D.1.01.4d_7 - Společná te...'!J36</f>
        <v>0</v>
      </c>
      <c r="AX111" s="86">
        <f>'D.1.01.4d_7 - Společná te...'!J37</f>
        <v>0</v>
      </c>
      <c r="AY111" s="86">
        <f>'D.1.01.4d_7 - Společná te...'!J38</f>
        <v>0</v>
      </c>
      <c r="AZ111" s="86">
        <f>'D.1.01.4d_7 - Společná te...'!F35</f>
        <v>0</v>
      </c>
      <c r="BA111" s="86">
        <f>'D.1.01.4d_7 - Společná te...'!F36</f>
        <v>0</v>
      </c>
      <c r="BB111" s="86">
        <f>'D.1.01.4d_7 - Společná te...'!F37</f>
        <v>0</v>
      </c>
      <c r="BC111" s="86">
        <f>'D.1.01.4d_7 - Společná te...'!F38</f>
        <v>0</v>
      </c>
      <c r="BD111" s="88">
        <f>'D.1.01.4d_7 - Společná te...'!F39</f>
        <v>0</v>
      </c>
      <c r="BT111" s="25" t="s">
        <v>82</v>
      </c>
      <c r="BV111" s="25" t="s">
        <v>75</v>
      </c>
      <c r="BW111" s="25" t="s">
        <v>132</v>
      </c>
      <c r="BX111" s="25" t="s">
        <v>111</v>
      </c>
      <c r="CL111" s="25" t="s">
        <v>1</v>
      </c>
    </row>
    <row r="112" spans="1:91" s="3" customFormat="1" ht="23.25" customHeight="1">
      <c r="A112" s="83" t="s">
        <v>83</v>
      </c>
      <c r="B112" s="48"/>
      <c r="C112" s="9"/>
      <c r="D112" s="9"/>
      <c r="E112" s="239" t="s">
        <v>133</v>
      </c>
      <c r="F112" s="239"/>
      <c r="G112" s="239"/>
      <c r="H112" s="239"/>
      <c r="I112" s="239"/>
      <c r="J112" s="9"/>
      <c r="K112" s="239" t="s">
        <v>134</v>
      </c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5">
        <f>'D.1.01.4d_8 - Aktivní prv...'!J32</f>
        <v>0</v>
      </c>
      <c r="AH112" s="236"/>
      <c r="AI112" s="236"/>
      <c r="AJ112" s="236"/>
      <c r="AK112" s="236"/>
      <c r="AL112" s="236"/>
      <c r="AM112" s="236"/>
      <c r="AN112" s="235">
        <f>SUM(AG112,AT112)</f>
        <v>0</v>
      </c>
      <c r="AO112" s="236"/>
      <c r="AP112" s="236"/>
      <c r="AQ112" s="84" t="s">
        <v>86</v>
      </c>
      <c r="AR112" s="48"/>
      <c r="AS112" s="85">
        <v>0</v>
      </c>
      <c r="AT112" s="86">
        <f>ROUND(SUM(AV112:AW112),2)</f>
        <v>0</v>
      </c>
      <c r="AU112" s="87">
        <f>'D.1.01.4d_8 - Aktivní prv...'!P122</f>
        <v>0</v>
      </c>
      <c r="AV112" s="86">
        <f>'D.1.01.4d_8 - Aktivní prv...'!J35</f>
        <v>0</v>
      </c>
      <c r="AW112" s="86">
        <f>'D.1.01.4d_8 - Aktivní prv...'!J36</f>
        <v>0</v>
      </c>
      <c r="AX112" s="86">
        <f>'D.1.01.4d_8 - Aktivní prv...'!J37</f>
        <v>0</v>
      </c>
      <c r="AY112" s="86">
        <f>'D.1.01.4d_8 - Aktivní prv...'!J38</f>
        <v>0</v>
      </c>
      <c r="AZ112" s="86">
        <f>'D.1.01.4d_8 - Aktivní prv...'!F35</f>
        <v>0</v>
      </c>
      <c r="BA112" s="86">
        <f>'D.1.01.4d_8 - Aktivní prv...'!F36</f>
        <v>0</v>
      </c>
      <c r="BB112" s="86">
        <f>'D.1.01.4d_8 - Aktivní prv...'!F37</f>
        <v>0</v>
      </c>
      <c r="BC112" s="86">
        <f>'D.1.01.4d_8 - Aktivní prv...'!F38</f>
        <v>0</v>
      </c>
      <c r="BD112" s="88">
        <f>'D.1.01.4d_8 - Aktivní prv...'!F39</f>
        <v>0</v>
      </c>
      <c r="BT112" s="25" t="s">
        <v>82</v>
      </c>
      <c r="BV112" s="25" t="s">
        <v>75</v>
      </c>
      <c r="BW112" s="25" t="s">
        <v>135</v>
      </c>
      <c r="BX112" s="25" t="s">
        <v>111</v>
      </c>
      <c r="CL112" s="25" t="s">
        <v>1</v>
      </c>
    </row>
    <row r="113" spans="1:91" s="3" customFormat="1" ht="23.25" customHeight="1">
      <c r="A113" s="83" t="s">
        <v>83</v>
      </c>
      <c r="B113" s="48"/>
      <c r="C113" s="9"/>
      <c r="D113" s="9"/>
      <c r="E113" s="239" t="s">
        <v>136</v>
      </c>
      <c r="F113" s="239"/>
      <c r="G113" s="239"/>
      <c r="H113" s="239"/>
      <c r="I113" s="239"/>
      <c r="J113" s="9"/>
      <c r="K113" s="239" t="s">
        <v>137</v>
      </c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5">
        <f>'D.1.01.4d_9 - Multimedia'!J32</f>
        <v>0</v>
      </c>
      <c r="AH113" s="236"/>
      <c r="AI113" s="236"/>
      <c r="AJ113" s="236"/>
      <c r="AK113" s="236"/>
      <c r="AL113" s="236"/>
      <c r="AM113" s="236"/>
      <c r="AN113" s="235">
        <f>SUM(AG113,AT113)</f>
        <v>0</v>
      </c>
      <c r="AO113" s="236"/>
      <c r="AP113" s="236"/>
      <c r="AQ113" s="84" t="s">
        <v>86</v>
      </c>
      <c r="AR113" s="48"/>
      <c r="AS113" s="85">
        <v>0</v>
      </c>
      <c r="AT113" s="86">
        <f>ROUND(SUM(AV113:AW113),2)</f>
        <v>0</v>
      </c>
      <c r="AU113" s="87">
        <f>'D.1.01.4d_9 - Multimedia'!P121</f>
        <v>0</v>
      </c>
      <c r="AV113" s="86">
        <f>'D.1.01.4d_9 - Multimedia'!J35</f>
        <v>0</v>
      </c>
      <c r="AW113" s="86">
        <f>'D.1.01.4d_9 - Multimedia'!J36</f>
        <v>0</v>
      </c>
      <c r="AX113" s="86">
        <f>'D.1.01.4d_9 - Multimedia'!J37</f>
        <v>0</v>
      </c>
      <c r="AY113" s="86">
        <f>'D.1.01.4d_9 - Multimedia'!J38</f>
        <v>0</v>
      </c>
      <c r="AZ113" s="86">
        <f>'D.1.01.4d_9 - Multimedia'!F35</f>
        <v>0</v>
      </c>
      <c r="BA113" s="86">
        <f>'D.1.01.4d_9 - Multimedia'!F36</f>
        <v>0</v>
      </c>
      <c r="BB113" s="86">
        <f>'D.1.01.4d_9 - Multimedia'!F37</f>
        <v>0</v>
      </c>
      <c r="BC113" s="86">
        <f>'D.1.01.4d_9 - Multimedia'!F38</f>
        <v>0</v>
      </c>
      <c r="BD113" s="88">
        <f>'D.1.01.4d_9 - Multimedia'!F39</f>
        <v>0</v>
      </c>
      <c r="BT113" s="25" t="s">
        <v>82</v>
      </c>
      <c r="BV113" s="25" t="s">
        <v>75</v>
      </c>
      <c r="BW113" s="25" t="s">
        <v>138</v>
      </c>
      <c r="BX113" s="25" t="s">
        <v>111</v>
      </c>
      <c r="CL113" s="25" t="s">
        <v>1</v>
      </c>
    </row>
    <row r="114" spans="1:91" s="3" customFormat="1" ht="23.25" customHeight="1">
      <c r="A114" s="83" t="s">
        <v>83</v>
      </c>
      <c r="B114" s="48"/>
      <c r="C114" s="9"/>
      <c r="D114" s="9"/>
      <c r="E114" s="239" t="s">
        <v>139</v>
      </c>
      <c r="F114" s="239"/>
      <c r="G114" s="239"/>
      <c r="H114" s="239"/>
      <c r="I114" s="239"/>
      <c r="J114" s="9"/>
      <c r="K114" s="239" t="s">
        <v>140</v>
      </c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5">
        <f>'D.1.01.4d_10 - Hrubé rozvody'!J32</f>
        <v>0</v>
      </c>
      <c r="AH114" s="236"/>
      <c r="AI114" s="236"/>
      <c r="AJ114" s="236"/>
      <c r="AK114" s="236"/>
      <c r="AL114" s="236"/>
      <c r="AM114" s="236"/>
      <c r="AN114" s="235">
        <f>SUM(AG114,AT114)</f>
        <v>0</v>
      </c>
      <c r="AO114" s="236"/>
      <c r="AP114" s="236"/>
      <c r="AQ114" s="84" t="s">
        <v>86</v>
      </c>
      <c r="AR114" s="48"/>
      <c r="AS114" s="85">
        <v>0</v>
      </c>
      <c r="AT114" s="86">
        <f>ROUND(SUM(AV114:AW114),2)</f>
        <v>0</v>
      </c>
      <c r="AU114" s="87">
        <f>'D.1.01.4d_10 - Hrubé rozvody'!P122</f>
        <v>0</v>
      </c>
      <c r="AV114" s="86">
        <f>'D.1.01.4d_10 - Hrubé rozvody'!J35</f>
        <v>0</v>
      </c>
      <c r="AW114" s="86">
        <f>'D.1.01.4d_10 - Hrubé rozvody'!J36</f>
        <v>0</v>
      </c>
      <c r="AX114" s="86">
        <f>'D.1.01.4d_10 - Hrubé rozvody'!J37</f>
        <v>0</v>
      </c>
      <c r="AY114" s="86">
        <f>'D.1.01.4d_10 - Hrubé rozvody'!J38</f>
        <v>0</v>
      </c>
      <c r="AZ114" s="86">
        <f>'D.1.01.4d_10 - Hrubé rozvody'!F35</f>
        <v>0</v>
      </c>
      <c r="BA114" s="86">
        <f>'D.1.01.4d_10 - Hrubé rozvody'!F36</f>
        <v>0</v>
      </c>
      <c r="BB114" s="86">
        <f>'D.1.01.4d_10 - Hrubé rozvody'!F37</f>
        <v>0</v>
      </c>
      <c r="BC114" s="86">
        <f>'D.1.01.4d_10 - Hrubé rozvody'!F38</f>
        <v>0</v>
      </c>
      <c r="BD114" s="88">
        <f>'D.1.01.4d_10 - Hrubé rozvody'!F39</f>
        <v>0</v>
      </c>
      <c r="BT114" s="25" t="s">
        <v>82</v>
      </c>
      <c r="BV114" s="25" t="s">
        <v>75</v>
      </c>
      <c r="BW114" s="25" t="s">
        <v>141</v>
      </c>
      <c r="BX114" s="25" t="s">
        <v>111</v>
      </c>
      <c r="CL114" s="25" t="s">
        <v>1</v>
      </c>
    </row>
    <row r="115" spans="1:91" s="6" customFormat="1" ht="24.75" customHeight="1">
      <c r="A115" s="83" t="s">
        <v>83</v>
      </c>
      <c r="B115" s="74"/>
      <c r="C115" s="75"/>
      <c r="D115" s="220" t="s">
        <v>142</v>
      </c>
      <c r="E115" s="220"/>
      <c r="F115" s="220"/>
      <c r="G115" s="220"/>
      <c r="H115" s="220"/>
      <c r="I115" s="76"/>
      <c r="J115" s="220" t="s">
        <v>143</v>
      </c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32">
        <f>'D.1.01.4e - Medicinální p...'!J30</f>
        <v>0</v>
      </c>
      <c r="AH115" s="233"/>
      <c r="AI115" s="233"/>
      <c r="AJ115" s="233"/>
      <c r="AK115" s="233"/>
      <c r="AL115" s="233"/>
      <c r="AM115" s="233"/>
      <c r="AN115" s="232">
        <f>SUM(AG115,AT115)</f>
        <v>0</v>
      </c>
      <c r="AO115" s="233"/>
      <c r="AP115" s="233"/>
      <c r="AQ115" s="77" t="s">
        <v>79</v>
      </c>
      <c r="AR115" s="74"/>
      <c r="AS115" s="78">
        <v>0</v>
      </c>
      <c r="AT115" s="79">
        <f>ROUND(SUM(AV115:AW115),2)</f>
        <v>0</v>
      </c>
      <c r="AU115" s="80">
        <f>'D.1.01.4e - Medicinální p...'!P117</f>
        <v>0</v>
      </c>
      <c r="AV115" s="79">
        <f>'D.1.01.4e - Medicinální p...'!J33</f>
        <v>0</v>
      </c>
      <c r="AW115" s="79">
        <f>'D.1.01.4e - Medicinální p...'!J34</f>
        <v>0</v>
      </c>
      <c r="AX115" s="79">
        <f>'D.1.01.4e - Medicinální p...'!J35</f>
        <v>0</v>
      </c>
      <c r="AY115" s="79">
        <f>'D.1.01.4e - Medicinální p...'!J36</f>
        <v>0</v>
      </c>
      <c r="AZ115" s="79">
        <f>'D.1.01.4e - Medicinální p...'!F33</f>
        <v>0</v>
      </c>
      <c r="BA115" s="79">
        <f>'D.1.01.4e - Medicinální p...'!F34</f>
        <v>0</v>
      </c>
      <c r="BB115" s="79">
        <f>'D.1.01.4e - Medicinální p...'!F35</f>
        <v>0</v>
      </c>
      <c r="BC115" s="79">
        <f>'D.1.01.4e - Medicinální p...'!F36</f>
        <v>0</v>
      </c>
      <c r="BD115" s="81">
        <f>'D.1.01.4e - Medicinální p...'!F37</f>
        <v>0</v>
      </c>
      <c r="BT115" s="82" t="s">
        <v>80</v>
      </c>
      <c r="BV115" s="82" t="s">
        <v>75</v>
      </c>
      <c r="BW115" s="82" t="s">
        <v>144</v>
      </c>
      <c r="BX115" s="82" t="s">
        <v>4</v>
      </c>
      <c r="CL115" s="82" t="s">
        <v>1</v>
      </c>
      <c r="CM115" s="82" t="s">
        <v>82</v>
      </c>
    </row>
    <row r="116" spans="1:91" s="6" customFormat="1" ht="24.75" customHeight="1">
      <c r="A116" s="83" t="s">
        <v>83</v>
      </c>
      <c r="B116" s="74"/>
      <c r="C116" s="75"/>
      <c r="D116" s="220" t="s">
        <v>145</v>
      </c>
      <c r="E116" s="220"/>
      <c r="F116" s="220"/>
      <c r="G116" s="220"/>
      <c r="H116" s="220"/>
      <c r="I116" s="76"/>
      <c r="J116" s="220" t="s">
        <v>146</v>
      </c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32">
        <f>'D.1.01.4f - Vzduchotechnika'!J30</f>
        <v>0</v>
      </c>
      <c r="AH116" s="233"/>
      <c r="AI116" s="233"/>
      <c r="AJ116" s="233"/>
      <c r="AK116" s="233"/>
      <c r="AL116" s="233"/>
      <c r="AM116" s="233"/>
      <c r="AN116" s="232">
        <f>SUM(AG116,AT116)</f>
        <v>0</v>
      </c>
      <c r="AO116" s="233"/>
      <c r="AP116" s="233"/>
      <c r="AQ116" s="77" t="s">
        <v>79</v>
      </c>
      <c r="AR116" s="74"/>
      <c r="AS116" s="78">
        <v>0</v>
      </c>
      <c r="AT116" s="79">
        <f>ROUND(SUM(AV116:AW116),2)</f>
        <v>0</v>
      </c>
      <c r="AU116" s="80">
        <f>'D.1.01.4f - Vzduchotechnika'!P120</f>
        <v>0</v>
      </c>
      <c r="AV116" s="79">
        <f>'D.1.01.4f - Vzduchotechnika'!J33</f>
        <v>0</v>
      </c>
      <c r="AW116" s="79">
        <f>'D.1.01.4f - Vzduchotechnika'!J34</f>
        <v>0</v>
      </c>
      <c r="AX116" s="79">
        <f>'D.1.01.4f - Vzduchotechnika'!J35</f>
        <v>0</v>
      </c>
      <c r="AY116" s="79">
        <f>'D.1.01.4f - Vzduchotechnika'!J36</f>
        <v>0</v>
      </c>
      <c r="AZ116" s="79">
        <f>'D.1.01.4f - Vzduchotechnika'!F33</f>
        <v>0</v>
      </c>
      <c r="BA116" s="79">
        <f>'D.1.01.4f - Vzduchotechnika'!F34</f>
        <v>0</v>
      </c>
      <c r="BB116" s="79">
        <f>'D.1.01.4f - Vzduchotechnika'!F35</f>
        <v>0</v>
      </c>
      <c r="BC116" s="79">
        <f>'D.1.01.4f - Vzduchotechnika'!F36</f>
        <v>0</v>
      </c>
      <c r="BD116" s="81">
        <f>'D.1.01.4f - Vzduchotechnika'!F37</f>
        <v>0</v>
      </c>
      <c r="BT116" s="82" t="s">
        <v>80</v>
      </c>
      <c r="BV116" s="82" t="s">
        <v>75</v>
      </c>
      <c r="BW116" s="82" t="s">
        <v>147</v>
      </c>
      <c r="BX116" s="82" t="s">
        <v>4</v>
      </c>
      <c r="CL116" s="82" t="s">
        <v>1</v>
      </c>
      <c r="CM116" s="82" t="s">
        <v>82</v>
      </c>
    </row>
    <row r="117" spans="1:91" s="6" customFormat="1" ht="24.75" customHeight="1">
      <c r="A117" s="83" t="s">
        <v>83</v>
      </c>
      <c r="B117" s="74"/>
      <c r="C117" s="75"/>
      <c r="D117" s="220" t="s">
        <v>148</v>
      </c>
      <c r="E117" s="220"/>
      <c r="F117" s="220"/>
      <c r="G117" s="220"/>
      <c r="H117" s="220"/>
      <c r="I117" s="76"/>
      <c r="J117" s="220" t="s">
        <v>149</v>
      </c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32">
        <f>'D.1.01.4g - Měření a regu...'!J30</f>
        <v>0</v>
      </c>
      <c r="AH117" s="233"/>
      <c r="AI117" s="233"/>
      <c r="AJ117" s="233"/>
      <c r="AK117" s="233"/>
      <c r="AL117" s="233"/>
      <c r="AM117" s="233"/>
      <c r="AN117" s="232">
        <f>SUM(AG117,AT117)</f>
        <v>0</v>
      </c>
      <c r="AO117" s="233"/>
      <c r="AP117" s="233"/>
      <c r="AQ117" s="77" t="s">
        <v>79</v>
      </c>
      <c r="AR117" s="74"/>
      <c r="AS117" s="78">
        <v>0</v>
      </c>
      <c r="AT117" s="79">
        <f>ROUND(SUM(AV117:AW117),2)</f>
        <v>0</v>
      </c>
      <c r="AU117" s="80">
        <f>'D.1.01.4g - Měření a regu...'!P132</f>
        <v>0</v>
      </c>
      <c r="AV117" s="79">
        <f>'D.1.01.4g - Měření a regu...'!J33</f>
        <v>0</v>
      </c>
      <c r="AW117" s="79">
        <f>'D.1.01.4g - Měření a regu...'!J34</f>
        <v>0</v>
      </c>
      <c r="AX117" s="79">
        <f>'D.1.01.4g - Měření a regu...'!J35</f>
        <v>0</v>
      </c>
      <c r="AY117" s="79">
        <f>'D.1.01.4g - Měření a regu...'!J36</f>
        <v>0</v>
      </c>
      <c r="AZ117" s="79">
        <f>'D.1.01.4g - Měření a regu...'!F33</f>
        <v>0</v>
      </c>
      <c r="BA117" s="79">
        <f>'D.1.01.4g - Měření a regu...'!F34</f>
        <v>0</v>
      </c>
      <c r="BB117" s="79">
        <f>'D.1.01.4g - Měření a regu...'!F35</f>
        <v>0</v>
      </c>
      <c r="BC117" s="79">
        <f>'D.1.01.4g - Měření a regu...'!F36</f>
        <v>0</v>
      </c>
      <c r="BD117" s="81">
        <f>'D.1.01.4g - Měření a regu...'!F37</f>
        <v>0</v>
      </c>
      <c r="BT117" s="82" t="s">
        <v>80</v>
      </c>
      <c r="BV117" s="82" t="s">
        <v>75</v>
      </c>
      <c r="BW117" s="82" t="s">
        <v>150</v>
      </c>
      <c r="BX117" s="82" t="s">
        <v>4</v>
      </c>
      <c r="CL117" s="82" t="s">
        <v>1</v>
      </c>
      <c r="CM117" s="82" t="s">
        <v>82</v>
      </c>
    </row>
    <row r="118" spans="1:91" s="6" customFormat="1" ht="24.75" customHeight="1">
      <c r="B118" s="74"/>
      <c r="C118" s="75"/>
      <c r="D118" s="220" t="s">
        <v>151</v>
      </c>
      <c r="E118" s="220"/>
      <c r="F118" s="220"/>
      <c r="G118" s="220"/>
      <c r="H118" s="220"/>
      <c r="I118" s="76"/>
      <c r="J118" s="220" t="s">
        <v>152</v>
      </c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34">
        <f>ROUND(SUM(AG119:AG120),2)</f>
        <v>0</v>
      </c>
      <c r="AH118" s="233"/>
      <c r="AI118" s="233"/>
      <c r="AJ118" s="233"/>
      <c r="AK118" s="233"/>
      <c r="AL118" s="233"/>
      <c r="AM118" s="233"/>
      <c r="AN118" s="232">
        <f>SUM(AG118,AT118)</f>
        <v>0</v>
      </c>
      <c r="AO118" s="233"/>
      <c r="AP118" s="233"/>
      <c r="AQ118" s="77" t="s">
        <v>79</v>
      </c>
      <c r="AR118" s="74"/>
      <c r="AS118" s="78">
        <f>ROUND(SUM(AS119:AS120),2)</f>
        <v>0</v>
      </c>
      <c r="AT118" s="79">
        <f>ROUND(SUM(AV118:AW118),2)</f>
        <v>0</v>
      </c>
      <c r="AU118" s="80">
        <f>ROUND(SUM(AU119:AU120),5)</f>
        <v>0</v>
      </c>
      <c r="AV118" s="79">
        <f>ROUND(AZ118*L29,2)</f>
        <v>0</v>
      </c>
      <c r="AW118" s="79">
        <f>ROUND(BA118*L30,2)</f>
        <v>0</v>
      </c>
      <c r="AX118" s="79">
        <f>ROUND(BB118*L29,2)</f>
        <v>0</v>
      </c>
      <c r="AY118" s="79">
        <f>ROUND(BC118*L30,2)</f>
        <v>0</v>
      </c>
      <c r="AZ118" s="79">
        <f>ROUND(SUM(AZ119:AZ120),2)</f>
        <v>0</v>
      </c>
      <c r="BA118" s="79">
        <f>ROUND(SUM(BA119:BA120),2)</f>
        <v>0</v>
      </c>
      <c r="BB118" s="79">
        <f>ROUND(SUM(BB119:BB120),2)</f>
        <v>0</v>
      </c>
      <c r="BC118" s="79">
        <f>ROUND(SUM(BC119:BC120),2)</f>
        <v>0</v>
      </c>
      <c r="BD118" s="81">
        <f>ROUND(SUM(BD119:BD120),2)</f>
        <v>0</v>
      </c>
      <c r="BS118" s="82" t="s">
        <v>72</v>
      </c>
      <c r="BT118" s="82" t="s">
        <v>80</v>
      </c>
      <c r="BU118" s="82" t="s">
        <v>74</v>
      </c>
      <c r="BV118" s="82" t="s">
        <v>75</v>
      </c>
      <c r="BW118" s="82" t="s">
        <v>153</v>
      </c>
      <c r="BX118" s="82" t="s">
        <v>4</v>
      </c>
      <c r="CL118" s="82" t="s">
        <v>1</v>
      </c>
      <c r="CM118" s="82" t="s">
        <v>82</v>
      </c>
    </row>
    <row r="119" spans="1:91" s="3" customFormat="1" ht="23.25" customHeight="1">
      <c r="A119" s="83" t="s">
        <v>83</v>
      </c>
      <c r="B119" s="48"/>
      <c r="C119" s="9"/>
      <c r="D119" s="9"/>
      <c r="E119" s="239" t="s">
        <v>154</v>
      </c>
      <c r="F119" s="239"/>
      <c r="G119" s="239"/>
      <c r="H119" s="239"/>
      <c r="I119" s="239"/>
      <c r="J119" s="9"/>
      <c r="K119" s="239" t="s">
        <v>155</v>
      </c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5">
        <f>'D.1.01.4h_1 - EPS'!J32</f>
        <v>0</v>
      </c>
      <c r="AH119" s="236"/>
      <c r="AI119" s="236"/>
      <c r="AJ119" s="236"/>
      <c r="AK119" s="236"/>
      <c r="AL119" s="236"/>
      <c r="AM119" s="236"/>
      <c r="AN119" s="235">
        <f>SUM(AG119,AT119)</f>
        <v>0</v>
      </c>
      <c r="AO119" s="236"/>
      <c r="AP119" s="236"/>
      <c r="AQ119" s="84" t="s">
        <v>86</v>
      </c>
      <c r="AR119" s="48"/>
      <c r="AS119" s="85">
        <v>0</v>
      </c>
      <c r="AT119" s="86">
        <f>ROUND(SUM(AV119:AW119),2)</f>
        <v>0</v>
      </c>
      <c r="AU119" s="87">
        <f>'D.1.01.4h_1 - EPS'!P123</f>
        <v>0</v>
      </c>
      <c r="AV119" s="86">
        <f>'D.1.01.4h_1 - EPS'!J35</f>
        <v>0</v>
      </c>
      <c r="AW119" s="86">
        <f>'D.1.01.4h_1 - EPS'!J36</f>
        <v>0</v>
      </c>
      <c r="AX119" s="86">
        <f>'D.1.01.4h_1 - EPS'!J37</f>
        <v>0</v>
      </c>
      <c r="AY119" s="86">
        <f>'D.1.01.4h_1 - EPS'!J38</f>
        <v>0</v>
      </c>
      <c r="AZ119" s="86">
        <f>'D.1.01.4h_1 - EPS'!F35</f>
        <v>0</v>
      </c>
      <c r="BA119" s="86">
        <f>'D.1.01.4h_1 - EPS'!F36</f>
        <v>0</v>
      </c>
      <c r="BB119" s="86">
        <f>'D.1.01.4h_1 - EPS'!F37</f>
        <v>0</v>
      </c>
      <c r="BC119" s="86">
        <f>'D.1.01.4h_1 - EPS'!F38</f>
        <v>0</v>
      </c>
      <c r="BD119" s="88">
        <f>'D.1.01.4h_1 - EPS'!F39</f>
        <v>0</v>
      </c>
      <c r="BT119" s="25" t="s">
        <v>82</v>
      </c>
      <c r="BV119" s="25" t="s">
        <v>75</v>
      </c>
      <c r="BW119" s="25" t="s">
        <v>156</v>
      </c>
      <c r="BX119" s="25" t="s">
        <v>153</v>
      </c>
      <c r="CL119" s="25" t="s">
        <v>1</v>
      </c>
    </row>
    <row r="120" spans="1:91" s="3" customFormat="1" ht="23.25" customHeight="1">
      <c r="A120" s="83" t="s">
        <v>83</v>
      </c>
      <c r="B120" s="48"/>
      <c r="C120" s="9"/>
      <c r="D120" s="9"/>
      <c r="E120" s="239" t="s">
        <v>157</v>
      </c>
      <c r="F120" s="239"/>
      <c r="G120" s="239"/>
      <c r="H120" s="239"/>
      <c r="I120" s="239"/>
      <c r="J120" s="9"/>
      <c r="K120" s="239" t="s">
        <v>158</v>
      </c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5">
        <f>'D.1.01.4h_2 - ER'!J32</f>
        <v>0</v>
      </c>
      <c r="AH120" s="236"/>
      <c r="AI120" s="236"/>
      <c r="AJ120" s="236"/>
      <c r="AK120" s="236"/>
      <c r="AL120" s="236"/>
      <c r="AM120" s="236"/>
      <c r="AN120" s="235">
        <f>SUM(AG120,AT120)</f>
        <v>0</v>
      </c>
      <c r="AO120" s="236"/>
      <c r="AP120" s="236"/>
      <c r="AQ120" s="84" t="s">
        <v>86</v>
      </c>
      <c r="AR120" s="48"/>
      <c r="AS120" s="85">
        <v>0</v>
      </c>
      <c r="AT120" s="86">
        <f>ROUND(SUM(AV120:AW120),2)</f>
        <v>0</v>
      </c>
      <c r="AU120" s="87">
        <f>'D.1.01.4h_2 - ER'!P123</f>
        <v>0</v>
      </c>
      <c r="AV120" s="86">
        <f>'D.1.01.4h_2 - ER'!J35</f>
        <v>0</v>
      </c>
      <c r="AW120" s="86">
        <f>'D.1.01.4h_2 - ER'!J36</f>
        <v>0</v>
      </c>
      <c r="AX120" s="86">
        <f>'D.1.01.4h_2 - ER'!J37</f>
        <v>0</v>
      </c>
      <c r="AY120" s="86">
        <f>'D.1.01.4h_2 - ER'!J38</f>
        <v>0</v>
      </c>
      <c r="AZ120" s="86">
        <f>'D.1.01.4h_2 - ER'!F35</f>
        <v>0</v>
      </c>
      <c r="BA120" s="86">
        <f>'D.1.01.4h_2 - ER'!F36</f>
        <v>0</v>
      </c>
      <c r="BB120" s="86">
        <f>'D.1.01.4h_2 - ER'!F37</f>
        <v>0</v>
      </c>
      <c r="BC120" s="86">
        <f>'D.1.01.4h_2 - ER'!F38</f>
        <v>0</v>
      </c>
      <c r="BD120" s="88">
        <f>'D.1.01.4h_2 - ER'!F39</f>
        <v>0</v>
      </c>
      <c r="BT120" s="25" t="s">
        <v>82</v>
      </c>
      <c r="BV120" s="25" t="s">
        <v>75</v>
      </c>
      <c r="BW120" s="25" t="s">
        <v>159</v>
      </c>
      <c r="BX120" s="25" t="s">
        <v>153</v>
      </c>
      <c r="CL120" s="25" t="s">
        <v>1</v>
      </c>
    </row>
    <row r="121" spans="1:91" s="6" customFormat="1" ht="16.5" customHeight="1">
      <c r="A121" s="83" t="s">
        <v>83</v>
      </c>
      <c r="B121" s="74"/>
      <c r="C121" s="75"/>
      <c r="D121" s="220" t="s">
        <v>160</v>
      </c>
      <c r="E121" s="220"/>
      <c r="F121" s="220"/>
      <c r="G121" s="220"/>
      <c r="H121" s="220"/>
      <c r="I121" s="76"/>
      <c r="J121" s="220" t="s">
        <v>161</v>
      </c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32">
        <f>'D.1.01.4i - Potrubní pošta'!J30</f>
        <v>0</v>
      </c>
      <c r="AH121" s="233"/>
      <c r="AI121" s="233"/>
      <c r="AJ121" s="233"/>
      <c r="AK121" s="233"/>
      <c r="AL121" s="233"/>
      <c r="AM121" s="233"/>
      <c r="AN121" s="232">
        <f>SUM(AG121,AT121)</f>
        <v>0</v>
      </c>
      <c r="AO121" s="233"/>
      <c r="AP121" s="233"/>
      <c r="AQ121" s="77" t="s">
        <v>79</v>
      </c>
      <c r="AR121" s="74"/>
      <c r="AS121" s="78">
        <v>0</v>
      </c>
      <c r="AT121" s="79">
        <f>ROUND(SUM(AV121:AW121),2)</f>
        <v>0</v>
      </c>
      <c r="AU121" s="80">
        <f>'D.1.01.4i - Potrubní pošta'!P124</f>
        <v>0</v>
      </c>
      <c r="AV121" s="79">
        <f>'D.1.01.4i - Potrubní pošta'!J33</f>
        <v>0</v>
      </c>
      <c r="AW121" s="79">
        <f>'D.1.01.4i - Potrubní pošta'!J34</f>
        <v>0</v>
      </c>
      <c r="AX121" s="79">
        <f>'D.1.01.4i - Potrubní pošta'!J35</f>
        <v>0</v>
      </c>
      <c r="AY121" s="79">
        <f>'D.1.01.4i - Potrubní pošta'!J36</f>
        <v>0</v>
      </c>
      <c r="AZ121" s="79">
        <f>'D.1.01.4i - Potrubní pošta'!F33</f>
        <v>0</v>
      </c>
      <c r="BA121" s="79">
        <f>'D.1.01.4i - Potrubní pošta'!F34</f>
        <v>0</v>
      </c>
      <c r="BB121" s="79">
        <f>'D.1.01.4i - Potrubní pošta'!F35</f>
        <v>0</v>
      </c>
      <c r="BC121" s="79">
        <f>'D.1.01.4i - Potrubní pošta'!F36</f>
        <v>0</v>
      </c>
      <c r="BD121" s="81">
        <f>'D.1.01.4i - Potrubní pošta'!F37</f>
        <v>0</v>
      </c>
      <c r="BT121" s="82" t="s">
        <v>80</v>
      </c>
      <c r="BV121" s="82" t="s">
        <v>75</v>
      </c>
      <c r="BW121" s="82" t="s">
        <v>162</v>
      </c>
      <c r="BX121" s="82" t="s">
        <v>4</v>
      </c>
      <c r="CL121" s="82" t="s">
        <v>1</v>
      </c>
      <c r="CM121" s="82" t="s">
        <v>82</v>
      </c>
    </row>
    <row r="122" spans="1:91" s="6" customFormat="1" ht="24.75" customHeight="1">
      <c r="A122" s="83" t="s">
        <v>83</v>
      </c>
      <c r="B122" s="74"/>
      <c r="C122" s="75"/>
      <c r="D122" s="220" t="s">
        <v>163</v>
      </c>
      <c r="E122" s="220"/>
      <c r="F122" s="220"/>
      <c r="G122" s="220"/>
      <c r="H122" s="220"/>
      <c r="I122" s="76"/>
      <c r="J122" s="220" t="s">
        <v>164</v>
      </c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32">
        <f>'D.1.01.5_R1 - Technologie...'!J30</f>
        <v>0</v>
      </c>
      <c r="AH122" s="233"/>
      <c r="AI122" s="233"/>
      <c r="AJ122" s="233"/>
      <c r="AK122" s="233"/>
      <c r="AL122" s="233"/>
      <c r="AM122" s="233"/>
      <c r="AN122" s="232">
        <f>SUM(AG122,AT122)</f>
        <v>0</v>
      </c>
      <c r="AO122" s="233"/>
      <c r="AP122" s="233"/>
      <c r="AQ122" s="77" t="s">
        <v>79</v>
      </c>
      <c r="AR122" s="74"/>
      <c r="AS122" s="78">
        <v>0</v>
      </c>
      <c r="AT122" s="79">
        <f>ROUND(SUM(AV122:AW122),2)</f>
        <v>0</v>
      </c>
      <c r="AU122" s="80">
        <f>'D.1.01.5_R1 - Technologie...'!P117</f>
        <v>0</v>
      </c>
      <c r="AV122" s="79">
        <f>'D.1.01.5_R1 - Technologie...'!J33</f>
        <v>0</v>
      </c>
      <c r="AW122" s="79">
        <f>'D.1.01.5_R1 - Technologie...'!J34</f>
        <v>0</v>
      </c>
      <c r="AX122" s="79">
        <f>'D.1.01.5_R1 - Technologie...'!J35</f>
        <v>0</v>
      </c>
      <c r="AY122" s="79">
        <f>'D.1.01.5_R1 - Technologie...'!J36</f>
        <v>0</v>
      </c>
      <c r="AZ122" s="79">
        <f>'D.1.01.5_R1 - Technologie...'!F33</f>
        <v>0</v>
      </c>
      <c r="BA122" s="79">
        <f>'D.1.01.5_R1 - Technologie...'!F34</f>
        <v>0</v>
      </c>
      <c r="BB122" s="79">
        <f>'D.1.01.5_R1 - Technologie...'!F35</f>
        <v>0</v>
      </c>
      <c r="BC122" s="79">
        <f>'D.1.01.5_R1 - Technologie...'!F36</f>
        <v>0</v>
      </c>
      <c r="BD122" s="81">
        <f>'D.1.01.5_R1 - Technologie...'!F37</f>
        <v>0</v>
      </c>
      <c r="BT122" s="82" t="s">
        <v>80</v>
      </c>
      <c r="BV122" s="82" t="s">
        <v>75</v>
      </c>
      <c r="BW122" s="82" t="s">
        <v>165</v>
      </c>
      <c r="BX122" s="82" t="s">
        <v>4</v>
      </c>
      <c r="CL122" s="82" t="s">
        <v>1</v>
      </c>
      <c r="CM122" s="82" t="s">
        <v>82</v>
      </c>
    </row>
    <row r="123" spans="1:91" s="6" customFormat="1" ht="24.75" customHeight="1">
      <c r="A123" s="83" t="s">
        <v>83</v>
      </c>
      <c r="B123" s="74"/>
      <c r="C123" s="75"/>
      <c r="D123" s="220" t="s">
        <v>166</v>
      </c>
      <c r="E123" s="220"/>
      <c r="F123" s="220"/>
      <c r="G123" s="220"/>
      <c r="H123" s="220"/>
      <c r="I123" s="76"/>
      <c r="J123" s="220" t="s">
        <v>167</v>
      </c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32">
        <f>'D.1.01.5_R4 - Orientační ...'!J30</f>
        <v>0</v>
      </c>
      <c r="AH123" s="233"/>
      <c r="AI123" s="233"/>
      <c r="AJ123" s="233"/>
      <c r="AK123" s="233"/>
      <c r="AL123" s="233"/>
      <c r="AM123" s="233"/>
      <c r="AN123" s="232">
        <f>SUM(AG123,AT123)</f>
        <v>0</v>
      </c>
      <c r="AO123" s="233"/>
      <c r="AP123" s="233"/>
      <c r="AQ123" s="77" t="s">
        <v>79</v>
      </c>
      <c r="AR123" s="74"/>
      <c r="AS123" s="78">
        <v>0</v>
      </c>
      <c r="AT123" s="79">
        <f>ROUND(SUM(AV123:AW123),2)</f>
        <v>0</v>
      </c>
      <c r="AU123" s="80">
        <f>'D.1.01.5_R4 - Orientační ...'!P117</f>
        <v>0</v>
      </c>
      <c r="AV123" s="79">
        <f>'D.1.01.5_R4 - Orientační ...'!J33</f>
        <v>0</v>
      </c>
      <c r="AW123" s="79">
        <f>'D.1.01.5_R4 - Orientační ...'!J34</f>
        <v>0</v>
      </c>
      <c r="AX123" s="79">
        <f>'D.1.01.5_R4 - Orientační ...'!J35</f>
        <v>0</v>
      </c>
      <c r="AY123" s="79">
        <f>'D.1.01.5_R4 - Orientační ...'!J36</f>
        <v>0</v>
      </c>
      <c r="AZ123" s="79">
        <f>'D.1.01.5_R4 - Orientační ...'!F33</f>
        <v>0</v>
      </c>
      <c r="BA123" s="79">
        <f>'D.1.01.5_R4 - Orientační ...'!F34</f>
        <v>0</v>
      </c>
      <c r="BB123" s="79">
        <f>'D.1.01.5_R4 - Orientační ...'!F35</f>
        <v>0</v>
      </c>
      <c r="BC123" s="79">
        <f>'D.1.01.5_R4 - Orientační ...'!F36</f>
        <v>0</v>
      </c>
      <c r="BD123" s="81">
        <f>'D.1.01.5_R4 - Orientační ...'!F37</f>
        <v>0</v>
      </c>
      <c r="BT123" s="82" t="s">
        <v>80</v>
      </c>
      <c r="BV123" s="82" t="s">
        <v>75</v>
      </c>
      <c r="BW123" s="82" t="s">
        <v>168</v>
      </c>
      <c r="BX123" s="82" t="s">
        <v>4</v>
      </c>
      <c r="CL123" s="82" t="s">
        <v>1</v>
      </c>
      <c r="CM123" s="82" t="s">
        <v>82</v>
      </c>
    </row>
    <row r="124" spans="1:91" s="6" customFormat="1" ht="24.75" customHeight="1">
      <c r="A124" s="83" t="s">
        <v>83</v>
      </c>
      <c r="B124" s="74"/>
      <c r="C124" s="75"/>
      <c r="D124" s="220" t="s">
        <v>169</v>
      </c>
      <c r="E124" s="220"/>
      <c r="F124" s="220"/>
      <c r="G124" s="220"/>
      <c r="H124" s="220"/>
      <c r="I124" s="76"/>
      <c r="J124" s="220" t="s">
        <v>170</v>
      </c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32">
        <f>'D.1.01.5-R5 - Interiér - ...'!J30</f>
        <v>0</v>
      </c>
      <c r="AH124" s="233"/>
      <c r="AI124" s="233"/>
      <c r="AJ124" s="233"/>
      <c r="AK124" s="233"/>
      <c r="AL124" s="233"/>
      <c r="AM124" s="233"/>
      <c r="AN124" s="232">
        <f>SUM(AG124,AT124)</f>
        <v>0</v>
      </c>
      <c r="AO124" s="233"/>
      <c r="AP124" s="233"/>
      <c r="AQ124" s="77" t="s">
        <v>79</v>
      </c>
      <c r="AR124" s="74"/>
      <c r="AS124" s="78">
        <v>0</v>
      </c>
      <c r="AT124" s="79">
        <f>ROUND(SUM(AV124:AW124),2)</f>
        <v>0</v>
      </c>
      <c r="AU124" s="80">
        <f>'D.1.01.5-R5 - Interiér - ...'!P117</f>
        <v>0</v>
      </c>
      <c r="AV124" s="79">
        <f>'D.1.01.5-R5 - Interiér - ...'!J33</f>
        <v>0</v>
      </c>
      <c r="AW124" s="79">
        <f>'D.1.01.5-R5 - Interiér - ...'!J34</f>
        <v>0</v>
      </c>
      <c r="AX124" s="79">
        <f>'D.1.01.5-R5 - Interiér - ...'!J35</f>
        <v>0</v>
      </c>
      <c r="AY124" s="79">
        <f>'D.1.01.5-R5 - Interiér - ...'!J36</f>
        <v>0</v>
      </c>
      <c r="AZ124" s="79">
        <f>'D.1.01.5-R5 - Interiér - ...'!F33</f>
        <v>0</v>
      </c>
      <c r="BA124" s="79">
        <f>'D.1.01.5-R5 - Interiér - ...'!F34</f>
        <v>0</v>
      </c>
      <c r="BB124" s="79">
        <f>'D.1.01.5-R5 - Interiér - ...'!F35</f>
        <v>0</v>
      </c>
      <c r="BC124" s="79">
        <f>'D.1.01.5-R5 - Interiér - ...'!F36</f>
        <v>0</v>
      </c>
      <c r="BD124" s="81">
        <f>'D.1.01.5-R5 - Interiér - ...'!F37</f>
        <v>0</v>
      </c>
      <c r="BT124" s="82" t="s">
        <v>80</v>
      </c>
      <c r="BV124" s="82" t="s">
        <v>75</v>
      </c>
      <c r="BW124" s="82" t="s">
        <v>171</v>
      </c>
      <c r="BX124" s="82" t="s">
        <v>4</v>
      </c>
      <c r="CL124" s="82" t="s">
        <v>1</v>
      </c>
      <c r="CM124" s="82" t="s">
        <v>82</v>
      </c>
    </row>
    <row r="125" spans="1:91" s="6" customFormat="1" ht="16.5" customHeight="1">
      <c r="A125" s="83" t="s">
        <v>83</v>
      </c>
      <c r="B125" s="74"/>
      <c r="C125" s="75"/>
      <c r="D125" s="220" t="s">
        <v>172</v>
      </c>
      <c r="E125" s="220"/>
      <c r="F125" s="220"/>
      <c r="G125" s="220"/>
      <c r="H125" s="220"/>
      <c r="I125" s="76"/>
      <c r="J125" s="220" t="s">
        <v>173</v>
      </c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32">
        <f>'VON - Vedlejší a ostatní ...'!J30</f>
        <v>0</v>
      </c>
      <c r="AH125" s="233"/>
      <c r="AI125" s="233"/>
      <c r="AJ125" s="233"/>
      <c r="AK125" s="233"/>
      <c r="AL125" s="233"/>
      <c r="AM125" s="233"/>
      <c r="AN125" s="232">
        <f>SUM(AG125,AT125)</f>
        <v>0</v>
      </c>
      <c r="AO125" s="233"/>
      <c r="AP125" s="233"/>
      <c r="AQ125" s="77" t="s">
        <v>79</v>
      </c>
      <c r="AR125" s="74"/>
      <c r="AS125" s="89">
        <v>0</v>
      </c>
      <c r="AT125" s="90">
        <f>ROUND(SUM(AV125:AW125),2)</f>
        <v>0</v>
      </c>
      <c r="AU125" s="91">
        <f>'VON - Vedlejší a ostatní ...'!P117</f>
        <v>0</v>
      </c>
      <c r="AV125" s="90">
        <f>'VON - Vedlejší a ostatní ...'!J33</f>
        <v>0</v>
      </c>
      <c r="AW125" s="90">
        <f>'VON - Vedlejší a ostatní ...'!J34</f>
        <v>0</v>
      </c>
      <c r="AX125" s="90">
        <f>'VON - Vedlejší a ostatní ...'!J35</f>
        <v>0</v>
      </c>
      <c r="AY125" s="90">
        <f>'VON - Vedlejší a ostatní ...'!J36</f>
        <v>0</v>
      </c>
      <c r="AZ125" s="90">
        <f>'VON - Vedlejší a ostatní ...'!F33</f>
        <v>0</v>
      </c>
      <c r="BA125" s="90">
        <f>'VON - Vedlejší a ostatní ...'!F34</f>
        <v>0</v>
      </c>
      <c r="BB125" s="90">
        <f>'VON - Vedlejší a ostatní ...'!F35</f>
        <v>0</v>
      </c>
      <c r="BC125" s="90">
        <f>'VON - Vedlejší a ostatní ...'!F36</f>
        <v>0</v>
      </c>
      <c r="BD125" s="92">
        <f>'VON - Vedlejší a ostatní ...'!F37</f>
        <v>0</v>
      </c>
      <c r="BT125" s="82" t="s">
        <v>80</v>
      </c>
      <c r="BV125" s="82" t="s">
        <v>75</v>
      </c>
      <c r="BW125" s="82" t="s">
        <v>174</v>
      </c>
      <c r="BX125" s="82" t="s">
        <v>4</v>
      </c>
      <c r="CL125" s="82" t="s">
        <v>1</v>
      </c>
      <c r="CM125" s="82" t="s">
        <v>82</v>
      </c>
    </row>
    <row r="126" spans="1:91" s="1" customFormat="1" ht="30" customHeight="1">
      <c r="B126" s="32"/>
      <c r="AR126" s="32"/>
    </row>
    <row r="127" spans="1:91" s="1" customFormat="1" ht="6.95" customHeight="1"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32"/>
    </row>
  </sheetData>
  <mergeCells count="162">
    <mergeCell ref="D104:H104"/>
    <mergeCell ref="J104:AF104"/>
    <mergeCell ref="E105:I105"/>
    <mergeCell ref="K105:AF105"/>
    <mergeCell ref="K106:AF106"/>
    <mergeCell ref="E106:I106"/>
    <mergeCell ref="K107:AF107"/>
    <mergeCell ref="E107:I107"/>
    <mergeCell ref="K108:AF108"/>
    <mergeCell ref="E108:I108"/>
    <mergeCell ref="E109:I109"/>
    <mergeCell ref="K109:AF109"/>
    <mergeCell ref="K110:AF110"/>
    <mergeCell ref="E110:I110"/>
    <mergeCell ref="E111:I111"/>
    <mergeCell ref="K111:AF111"/>
    <mergeCell ref="E112:I112"/>
    <mergeCell ref="K112:AF112"/>
    <mergeCell ref="K113:AF113"/>
    <mergeCell ref="E113:I113"/>
    <mergeCell ref="E114:I114"/>
    <mergeCell ref="K114:AF114"/>
    <mergeCell ref="D115:H115"/>
    <mergeCell ref="J115:AF115"/>
    <mergeCell ref="D116:H116"/>
    <mergeCell ref="J116:AF116"/>
    <mergeCell ref="D117:H117"/>
    <mergeCell ref="J117:AF117"/>
    <mergeCell ref="J118:AF118"/>
    <mergeCell ref="D118:H118"/>
    <mergeCell ref="E119:I119"/>
    <mergeCell ref="K119:AF119"/>
    <mergeCell ref="E120:I120"/>
    <mergeCell ref="K120:AF120"/>
    <mergeCell ref="D121:H121"/>
    <mergeCell ref="J121:AF121"/>
    <mergeCell ref="D122:H122"/>
    <mergeCell ref="J122:AF122"/>
    <mergeCell ref="D123:H123"/>
    <mergeCell ref="J123:AF123"/>
    <mergeCell ref="D124:H124"/>
    <mergeCell ref="J124:AF124"/>
    <mergeCell ref="D125:H125"/>
    <mergeCell ref="J125:AF125"/>
    <mergeCell ref="AG101:AM101"/>
    <mergeCell ref="AN101:AP101"/>
    <mergeCell ref="AN102:AP102"/>
    <mergeCell ref="AG102:AM102"/>
    <mergeCell ref="AG103:AM103"/>
    <mergeCell ref="AN103:AP10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N121:AP121"/>
    <mergeCell ref="AG121:AM121"/>
    <mergeCell ref="AN122:AP122"/>
    <mergeCell ref="AG122:AM122"/>
    <mergeCell ref="AN123:AP123"/>
    <mergeCell ref="AG123:AM123"/>
    <mergeCell ref="AN124:AP124"/>
    <mergeCell ref="AG124:AM124"/>
    <mergeCell ref="AN125:AP125"/>
    <mergeCell ref="AG125:AM125"/>
    <mergeCell ref="K102:AF102"/>
    <mergeCell ref="E102:I102"/>
    <mergeCell ref="L85:AO85"/>
    <mergeCell ref="I92:AF92"/>
    <mergeCell ref="C92:G92"/>
    <mergeCell ref="D95:H95"/>
    <mergeCell ref="J95:AF95"/>
    <mergeCell ref="K96:AF96"/>
    <mergeCell ref="E96:I96"/>
    <mergeCell ref="K97:AF97"/>
    <mergeCell ref="E97:I97"/>
    <mergeCell ref="AN94:AP94"/>
    <mergeCell ref="J98:AF98"/>
    <mergeCell ref="D98:H98"/>
    <mergeCell ref="D99:H99"/>
    <mergeCell ref="J99:AF99"/>
    <mergeCell ref="K100:AF100"/>
    <mergeCell ref="E100:I100"/>
    <mergeCell ref="K101:AF101"/>
    <mergeCell ref="E101:I101"/>
    <mergeCell ref="L33:P33"/>
    <mergeCell ref="AK33:AO33"/>
    <mergeCell ref="W33:AE33"/>
    <mergeCell ref="J103:AF103"/>
    <mergeCell ref="D103:H103"/>
    <mergeCell ref="AM87:AN87"/>
    <mergeCell ref="AM89:AP89"/>
    <mergeCell ref="AS89:AT91"/>
    <mergeCell ref="AM90:AP90"/>
    <mergeCell ref="AG92:AM92"/>
    <mergeCell ref="AN92:AP92"/>
    <mergeCell ref="AN95:AP95"/>
    <mergeCell ref="AG95:AM95"/>
    <mergeCell ref="AG96:AM96"/>
    <mergeCell ref="AN96:AP96"/>
    <mergeCell ref="AN97:AP97"/>
    <mergeCell ref="AG97:AM97"/>
    <mergeCell ref="AG98:AM98"/>
    <mergeCell ref="AN98:AP98"/>
    <mergeCell ref="AN99:AP99"/>
    <mergeCell ref="AG99:AM99"/>
    <mergeCell ref="AN100:AP100"/>
    <mergeCell ref="AG100:AM100"/>
    <mergeCell ref="AG94:AM94"/>
    <mergeCell ref="AK35:AO35"/>
    <mergeCell ref="X35:AB35"/>
    <mergeCell ref="AR2:BE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</mergeCells>
  <hyperlinks>
    <hyperlink ref="A96" location="'A01 - Stavebně konstrukčn...'!C2" display="/" xr:uid="{00000000-0004-0000-0000-000000000000}"/>
    <hyperlink ref="A97" location="'B01 - Bourací práce'!C2" display="/" xr:uid="{00000000-0004-0000-0000-000001000000}"/>
    <hyperlink ref="A98" location="'D.1.01.4a - ZTI'!C2" display="/" xr:uid="{00000000-0004-0000-0000-000002000000}"/>
    <hyperlink ref="A100" location="'D.1.01.4b_1 - Vytápění'!C2" display="/" xr:uid="{00000000-0004-0000-0000-000003000000}"/>
    <hyperlink ref="A101" location="'D.1.01.4b_2 - Chlazení'!C2" display="/" xr:uid="{00000000-0004-0000-0000-000004000000}"/>
    <hyperlink ref="A102" location="'D.1.01.4b_3 - Rozvody páry'!C2" display="/" xr:uid="{00000000-0004-0000-0000-000005000000}"/>
    <hyperlink ref="A103" location="'D.1.01.4c - Elektroinstalace'!C2" display="/" xr:uid="{00000000-0004-0000-0000-000006000000}"/>
    <hyperlink ref="A105" location="'D.1.01.4d_1 - Strukturova...'!C2" display="/" xr:uid="{00000000-0004-0000-0000-000007000000}"/>
    <hyperlink ref="A106" location="'D.1.01.4d_2 - Video dohle...'!C2" display="/" xr:uid="{00000000-0004-0000-0000-000008000000}"/>
    <hyperlink ref="A107" location="'D.1.01.4d_3 - Poplachový ...'!C2" display="/" xr:uid="{00000000-0004-0000-0000-000009000000}"/>
    <hyperlink ref="A108" location="'D.1.01.4d_4 - Siganlizačn...'!C2" display="/" xr:uid="{00000000-0004-0000-0000-00000A000000}"/>
    <hyperlink ref="A109" location="'D.1.01.4d_5 - Elektronick...'!C2" display="/" xr:uid="{00000000-0004-0000-0000-00000B000000}"/>
    <hyperlink ref="A110" location="'D.1.01.4d_6 - Jednotný čas'!C2" display="/" xr:uid="{00000000-0004-0000-0000-00000C000000}"/>
    <hyperlink ref="A111" location="'D.1.01.4d_7 - Společná te...'!C2" display="/" xr:uid="{00000000-0004-0000-0000-00000D000000}"/>
    <hyperlink ref="A112" location="'D.1.01.4d_8 - Aktivní prv...'!C2" display="/" xr:uid="{00000000-0004-0000-0000-00000E000000}"/>
    <hyperlink ref="A113" location="'D.1.01.4d_9 - Multimedia'!C2" display="/" xr:uid="{00000000-0004-0000-0000-00000F000000}"/>
    <hyperlink ref="A114" location="'D.1.01.4d_10 - Hrubé rozvody'!C2" display="/" xr:uid="{00000000-0004-0000-0000-000010000000}"/>
    <hyperlink ref="A115" location="'D.1.01.4e - Medicinální p...'!C2" display="/" xr:uid="{00000000-0004-0000-0000-000011000000}"/>
    <hyperlink ref="A116" location="'D.1.01.4f - Vzduchotechnika'!C2" display="/" xr:uid="{00000000-0004-0000-0000-000012000000}"/>
    <hyperlink ref="A117" location="'D.1.01.4g - Měření a regu...'!C2" display="/" xr:uid="{00000000-0004-0000-0000-000013000000}"/>
    <hyperlink ref="A119" location="'D.1.01.4h_1 - EPS'!C2" display="/" xr:uid="{00000000-0004-0000-0000-000014000000}"/>
    <hyperlink ref="A120" location="'D.1.01.4h_2 - ER'!C2" display="/" xr:uid="{00000000-0004-0000-0000-000015000000}"/>
    <hyperlink ref="A121" location="'D.1.01.4i - Potrubní pošta'!C2" display="/" xr:uid="{00000000-0004-0000-0000-000016000000}"/>
    <hyperlink ref="A122" location="'D.1.01.5_R1 - Technologie...'!C2" display="/" xr:uid="{00000000-0004-0000-0000-000017000000}"/>
    <hyperlink ref="A123" location="'D.1.01.5_R4 - Orientační ...'!C2" display="/" xr:uid="{00000000-0004-0000-0000-000018000000}"/>
    <hyperlink ref="A124" location="'D.1.01.5-R5 - Interiér - ...'!C2" display="/" xr:uid="{00000000-0004-0000-0000-000019000000}"/>
    <hyperlink ref="A125" location="'VON - Vedlejší a ostatní ...'!C2" display="/" xr:uid="{00000000-0004-0000-0000-00001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6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117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2705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2825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ROUND((SUM(BE123:BE163)),  2)</f>
        <v>0</v>
      </c>
      <c r="I35" s="96">
        <v>0.21</v>
      </c>
      <c r="J35" s="86">
        <f>ROUND(((SUM(BE123:BE163))*I35),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ROUND((SUM(BF123:BF163)),  2)</f>
        <v>0</v>
      </c>
      <c r="I36" s="96">
        <v>0.12</v>
      </c>
      <c r="J36" s="86">
        <f>ROUND(((SUM(BF123:BF163))*I36),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ROUND((SUM(BG123:BG163)),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ROUND((SUM(BH123:BH163)),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ROUND((SUM(BI123:BI163)),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2705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D.1.01.4d_2 - Video dohledový systém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J123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2826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8" customFormat="1" ht="24.95" customHeight="1">
      <c r="B100" s="108"/>
      <c r="D100" s="109" t="s">
        <v>2708</v>
      </c>
      <c r="E100" s="110"/>
      <c r="F100" s="110"/>
      <c r="G100" s="110"/>
      <c r="H100" s="110"/>
      <c r="I100" s="110"/>
      <c r="J100" s="111">
        <f>J149</f>
        <v>0</v>
      </c>
      <c r="L100" s="108"/>
    </row>
    <row r="101" spans="2:47" s="8" customFormat="1" ht="24.95" customHeight="1">
      <c r="B101" s="108"/>
      <c r="D101" s="109" t="s">
        <v>2709</v>
      </c>
      <c r="E101" s="110"/>
      <c r="F101" s="110"/>
      <c r="G101" s="110"/>
      <c r="H101" s="110"/>
      <c r="I101" s="110"/>
      <c r="J101" s="111">
        <f>J158</f>
        <v>0</v>
      </c>
      <c r="L101" s="108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206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26.25" customHeight="1">
      <c r="B111" s="32"/>
      <c r="E111" s="244" t="str">
        <f>E7</f>
        <v>REKONSTRUKCE KORONÁRNÍ JEDNOTKY IKK - Fakultní nemocnice Brno</v>
      </c>
      <c r="F111" s="245"/>
      <c r="G111" s="245"/>
      <c r="H111" s="245"/>
      <c r="L111" s="32"/>
    </row>
    <row r="112" spans="2:47" ht="12" customHeight="1">
      <c r="B112" s="20"/>
      <c r="C112" s="27" t="s">
        <v>176</v>
      </c>
      <c r="L112" s="20"/>
    </row>
    <row r="113" spans="2:65" s="1" customFormat="1" ht="16.5" customHeight="1">
      <c r="B113" s="32"/>
      <c r="E113" s="244" t="s">
        <v>2705</v>
      </c>
      <c r="F113" s="243"/>
      <c r="G113" s="243"/>
      <c r="H113" s="243"/>
      <c r="L113" s="32"/>
    </row>
    <row r="114" spans="2:65" s="1" customFormat="1" ht="12" customHeight="1">
      <c r="B114" s="32"/>
      <c r="C114" s="27" t="s">
        <v>178</v>
      </c>
      <c r="L114" s="32"/>
    </row>
    <row r="115" spans="2:65" s="1" customFormat="1" ht="16.5" customHeight="1">
      <c r="B115" s="32"/>
      <c r="E115" s="240" t="str">
        <f>E11</f>
        <v>D.1.01.4d_2 - Video dohledový systém</v>
      </c>
      <c r="F115" s="243"/>
      <c r="G115" s="243"/>
      <c r="H115" s="243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15. 9. 2025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207</v>
      </c>
      <c r="D122" s="118" t="s">
        <v>58</v>
      </c>
      <c r="E122" s="118" t="s">
        <v>54</v>
      </c>
      <c r="F122" s="118" t="s">
        <v>55</v>
      </c>
      <c r="G122" s="118" t="s">
        <v>208</v>
      </c>
      <c r="H122" s="118" t="s">
        <v>209</v>
      </c>
      <c r="I122" s="118" t="s">
        <v>210</v>
      </c>
      <c r="J122" s="118" t="s">
        <v>183</v>
      </c>
      <c r="K122" s="119" t="s">
        <v>211</v>
      </c>
      <c r="L122" s="116"/>
      <c r="M122" s="59" t="s">
        <v>1</v>
      </c>
      <c r="N122" s="60" t="s">
        <v>37</v>
      </c>
      <c r="O122" s="60" t="s">
        <v>212</v>
      </c>
      <c r="P122" s="60" t="s">
        <v>213</v>
      </c>
      <c r="Q122" s="60" t="s">
        <v>214</v>
      </c>
      <c r="R122" s="60" t="s">
        <v>215</v>
      </c>
      <c r="S122" s="60" t="s">
        <v>216</v>
      </c>
      <c r="T122" s="61" t="s">
        <v>217</v>
      </c>
    </row>
    <row r="123" spans="2:65" s="1" customFormat="1" ht="22.9" customHeight="1">
      <c r="B123" s="32"/>
      <c r="C123" s="64" t="s">
        <v>218</v>
      </c>
      <c r="J123" s="120">
        <f>BK123</f>
        <v>0</v>
      </c>
      <c r="L123" s="32"/>
      <c r="M123" s="62"/>
      <c r="N123" s="53"/>
      <c r="O123" s="53"/>
      <c r="P123" s="121">
        <f>P124+P149+P158</f>
        <v>0</v>
      </c>
      <c r="Q123" s="53"/>
      <c r="R123" s="121">
        <f>R124+R149+R158</f>
        <v>0</v>
      </c>
      <c r="S123" s="53"/>
      <c r="T123" s="122">
        <f>T124+T149+T158</f>
        <v>0</v>
      </c>
      <c r="AT123" s="17" t="s">
        <v>72</v>
      </c>
      <c r="AU123" s="17" t="s">
        <v>185</v>
      </c>
      <c r="BK123" s="123">
        <f>BK124+BK149+BK158</f>
        <v>0</v>
      </c>
    </row>
    <row r="124" spans="2:65" s="11" customFormat="1" ht="25.9" customHeight="1">
      <c r="B124" s="124"/>
      <c r="D124" s="125" t="s">
        <v>72</v>
      </c>
      <c r="E124" s="126" t="s">
        <v>80</v>
      </c>
      <c r="F124" s="126" t="s">
        <v>2827</v>
      </c>
      <c r="I124" s="127"/>
      <c r="J124" s="128">
        <f>BK124</f>
        <v>0</v>
      </c>
      <c r="L124" s="124"/>
      <c r="M124" s="129"/>
      <c r="P124" s="130">
        <f>SUM(P125:P148)</f>
        <v>0</v>
      </c>
      <c r="R124" s="130">
        <f>SUM(R125:R148)</f>
        <v>0</v>
      </c>
      <c r="T124" s="131">
        <f>SUM(T125:T148)</f>
        <v>0</v>
      </c>
      <c r="AR124" s="125" t="s">
        <v>80</v>
      </c>
      <c r="AT124" s="132" t="s">
        <v>72</v>
      </c>
      <c r="AU124" s="132" t="s">
        <v>73</v>
      </c>
      <c r="AY124" s="125" t="s">
        <v>221</v>
      </c>
      <c r="BK124" s="133">
        <f>SUM(BK125:BK148)</f>
        <v>0</v>
      </c>
    </row>
    <row r="125" spans="2:65" s="1" customFormat="1" ht="66.75" customHeight="1">
      <c r="B125" s="136"/>
      <c r="C125" s="137" t="s">
        <v>80</v>
      </c>
      <c r="D125" s="137" t="s">
        <v>224</v>
      </c>
      <c r="E125" s="138" t="s">
        <v>2828</v>
      </c>
      <c r="F125" s="139" t="s">
        <v>2829</v>
      </c>
      <c r="G125" s="140" t="s">
        <v>2137</v>
      </c>
      <c r="H125" s="141">
        <v>14</v>
      </c>
      <c r="I125" s="142"/>
      <c r="J125" s="143">
        <f>ROUND(I125*H125,2)</f>
        <v>0</v>
      </c>
      <c r="K125" s="139" t="s">
        <v>2442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82</v>
      </c>
    </row>
    <row r="126" spans="2:65" s="1" customFormat="1">
      <c r="B126" s="32"/>
      <c r="D126" s="151" t="s">
        <v>272</v>
      </c>
      <c r="F126" s="181" t="s">
        <v>2830</v>
      </c>
      <c r="I126" s="182"/>
      <c r="L126" s="32"/>
      <c r="M126" s="183"/>
      <c r="T126" s="56"/>
      <c r="AT126" s="17" t="s">
        <v>272</v>
      </c>
      <c r="AU126" s="17" t="s">
        <v>80</v>
      </c>
    </row>
    <row r="127" spans="2:65" s="1" customFormat="1" ht="37.9" customHeight="1">
      <c r="B127" s="136"/>
      <c r="C127" s="137" t="s">
        <v>82</v>
      </c>
      <c r="D127" s="137" t="s">
        <v>224</v>
      </c>
      <c r="E127" s="138" t="s">
        <v>2831</v>
      </c>
      <c r="F127" s="139" t="s">
        <v>2832</v>
      </c>
      <c r="G127" s="140" t="s">
        <v>2137</v>
      </c>
      <c r="H127" s="141">
        <v>14</v>
      </c>
      <c r="I127" s="142"/>
      <c r="J127" s="143">
        <f>ROUND(I127*H127,2)</f>
        <v>0</v>
      </c>
      <c r="K127" s="139" t="s">
        <v>2442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229</v>
      </c>
    </row>
    <row r="128" spans="2:65" s="1" customFormat="1">
      <c r="B128" s="32"/>
      <c r="D128" s="151" t="s">
        <v>272</v>
      </c>
      <c r="F128" s="181" t="s">
        <v>2833</v>
      </c>
      <c r="I128" s="182"/>
      <c r="L128" s="32"/>
      <c r="M128" s="183"/>
      <c r="T128" s="56"/>
      <c r="AT128" s="17" t="s">
        <v>272</v>
      </c>
      <c r="AU128" s="17" t="s">
        <v>80</v>
      </c>
    </row>
    <row r="129" spans="2:65" s="1" customFormat="1" ht="16.5" customHeight="1">
      <c r="B129" s="136"/>
      <c r="C129" s="137" t="s">
        <v>222</v>
      </c>
      <c r="D129" s="137" t="s">
        <v>224</v>
      </c>
      <c r="E129" s="138" t="s">
        <v>2834</v>
      </c>
      <c r="F129" s="139" t="s">
        <v>2835</v>
      </c>
      <c r="G129" s="140" t="s">
        <v>2137</v>
      </c>
      <c r="H129" s="141">
        <v>14</v>
      </c>
      <c r="I129" s="142"/>
      <c r="J129" s="143">
        <f>ROUND(I129*H129,2)</f>
        <v>0</v>
      </c>
      <c r="K129" s="139" t="s">
        <v>2442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266</v>
      </c>
    </row>
    <row r="130" spans="2:65" s="1" customFormat="1">
      <c r="B130" s="32"/>
      <c r="D130" s="151" t="s">
        <v>272</v>
      </c>
      <c r="F130" s="181" t="s">
        <v>2836</v>
      </c>
      <c r="I130" s="182"/>
      <c r="L130" s="32"/>
      <c r="M130" s="183"/>
      <c r="T130" s="56"/>
      <c r="AT130" s="17" t="s">
        <v>272</v>
      </c>
      <c r="AU130" s="17" t="s">
        <v>80</v>
      </c>
    </row>
    <row r="131" spans="2:65" s="1" customFormat="1" ht="37.9" customHeight="1">
      <c r="B131" s="136"/>
      <c r="C131" s="137" t="s">
        <v>229</v>
      </c>
      <c r="D131" s="137" t="s">
        <v>224</v>
      </c>
      <c r="E131" s="138" t="s">
        <v>2837</v>
      </c>
      <c r="F131" s="139" t="s">
        <v>2838</v>
      </c>
      <c r="G131" s="140" t="s">
        <v>2137</v>
      </c>
      <c r="H131" s="141">
        <v>14</v>
      </c>
      <c r="I131" s="142"/>
      <c r="J131" s="143">
        <f>ROUND(I131*H131,2)</f>
        <v>0</v>
      </c>
      <c r="K131" s="139" t="s">
        <v>2442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270</v>
      </c>
    </row>
    <row r="132" spans="2:65" s="1" customFormat="1">
      <c r="B132" s="32"/>
      <c r="D132" s="151" t="s">
        <v>272</v>
      </c>
      <c r="F132" s="181" t="s">
        <v>2836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16.5" customHeight="1">
      <c r="B133" s="136"/>
      <c r="C133" s="137" t="s">
        <v>253</v>
      </c>
      <c r="D133" s="137" t="s">
        <v>224</v>
      </c>
      <c r="E133" s="138" t="s">
        <v>2839</v>
      </c>
      <c r="F133" s="139" t="s">
        <v>2750</v>
      </c>
      <c r="G133" s="140" t="s">
        <v>2137</v>
      </c>
      <c r="H133" s="141">
        <v>1</v>
      </c>
      <c r="I133" s="142"/>
      <c r="J133" s="143">
        <f>ROUND(I133*H133,2)</f>
        <v>0</v>
      </c>
      <c r="K133" s="139" t="s">
        <v>2442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304</v>
      </c>
    </row>
    <row r="134" spans="2:65" s="1" customFormat="1">
      <c r="B134" s="32"/>
      <c r="D134" s="151" t="s">
        <v>272</v>
      </c>
      <c r="F134" s="181" t="s">
        <v>2777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24.2" customHeight="1">
      <c r="B135" s="136"/>
      <c r="C135" s="137" t="s">
        <v>266</v>
      </c>
      <c r="D135" s="137" t="s">
        <v>224</v>
      </c>
      <c r="E135" s="138" t="s">
        <v>2840</v>
      </c>
      <c r="F135" s="139" t="s">
        <v>2841</v>
      </c>
      <c r="G135" s="140" t="s">
        <v>2137</v>
      </c>
      <c r="H135" s="141">
        <v>14</v>
      </c>
      <c r="I135" s="142"/>
      <c r="J135" s="143">
        <f>ROUND(I135*H135,2)</f>
        <v>0</v>
      </c>
      <c r="K135" s="139" t="s">
        <v>2442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8</v>
      </c>
    </row>
    <row r="136" spans="2:65" s="1" customFormat="1">
      <c r="B136" s="32"/>
      <c r="D136" s="151" t="s">
        <v>272</v>
      </c>
      <c r="F136" s="181" t="s">
        <v>2836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" customFormat="1" ht="24.2" customHeight="1">
      <c r="B137" s="136"/>
      <c r="C137" s="137" t="s">
        <v>275</v>
      </c>
      <c r="D137" s="137" t="s">
        <v>224</v>
      </c>
      <c r="E137" s="138" t="s">
        <v>2842</v>
      </c>
      <c r="F137" s="139" t="s">
        <v>2755</v>
      </c>
      <c r="G137" s="140" t="s">
        <v>2137</v>
      </c>
      <c r="H137" s="141">
        <v>14</v>
      </c>
      <c r="I137" s="142"/>
      <c r="J137" s="143">
        <f>ROUND(I137*H137,2)</f>
        <v>0</v>
      </c>
      <c r="K137" s="139" t="s">
        <v>2442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229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229</v>
      </c>
      <c r="BM137" s="148" t="s">
        <v>322</v>
      </c>
    </row>
    <row r="138" spans="2:65" s="1" customFormat="1">
      <c r="B138" s="32"/>
      <c r="D138" s="151" t="s">
        <v>272</v>
      </c>
      <c r="F138" s="181" t="s">
        <v>2843</v>
      </c>
      <c r="I138" s="182"/>
      <c r="L138" s="32"/>
      <c r="M138" s="183"/>
      <c r="T138" s="56"/>
      <c r="AT138" s="17" t="s">
        <v>272</v>
      </c>
      <c r="AU138" s="17" t="s">
        <v>80</v>
      </c>
    </row>
    <row r="139" spans="2:65" s="1" customFormat="1" ht="16.5" customHeight="1">
      <c r="B139" s="136"/>
      <c r="C139" s="137" t="s">
        <v>270</v>
      </c>
      <c r="D139" s="137" t="s">
        <v>224</v>
      </c>
      <c r="E139" s="138" t="s">
        <v>2844</v>
      </c>
      <c r="F139" s="139" t="s">
        <v>2845</v>
      </c>
      <c r="G139" s="140" t="s">
        <v>2137</v>
      </c>
      <c r="H139" s="141">
        <v>14</v>
      </c>
      <c r="I139" s="142"/>
      <c r="J139" s="143">
        <f>ROUND(I139*H139,2)</f>
        <v>0</v>
      </c>
      <c r="K139" s="139" t="s">
        <v>2442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229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229</v>
      </c>
      <c r="BM139" s="148" t="s">
        <v>332</v>
      </c>
    </row>
    <row r="140" spans="2:65" s="1" customFormat="1">
      <c r="B140" s="32"/>
      <c r="D140" s="151" t="s">
        <v>272</v>
      </c>
      <c r="F140" s="181" t="s">
        <v>2836</v>
      </c>
      <c r="I140" s="182"/>
      <c r="L140" s="32"/>
      <c r="M140" s="183"/>
      <c r="T140" s="56"/>
      <c r="AT140" s="17" t="s">
        <v>272</v>
      </c>
      <c r="AU140" s="17" t="s">
        <v>80</v>
      </c>
    </row>
    <row r="141" spans="2:65" s="1" customFormat="1" ht="55.5" customHeight="1">
      <c r="B141" s="136"/>
      <c r="C141" s="137" t="s">
        <v>294</v>
      </c>
      <c r="D141" s="137" t="s">
        <v>224</v>
      </c>
      <c r="E141" s="138" t="s">
        <v>2846</v>
      </c>
      <c r="F141" s="139" t="s">
        <v>2847</v>
      </c>
      <c r="G141" s="140" t="s">
        <v>2137</v>
      </c>
      <c r="H141" s="141">
        <v>1</v>
      </c>
      <c r="I141" s="142"/>
      <c r="J141" s="143">
        <f>ROUND(I141*H141,2)</f>
        <v>0</v>
      </c>
      <c r="K141" s="139" t="s">
        <v>2442</v>
      </c>
      <c r="L141" s="32"/>
      <c r="M141" s="144" t="s">
        <v>1</v>
      </c>
      <c r="N141" s="145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229</v>
      </c>
      <c r="AT141" s="148" t="s">
        <v>224</v>
      </c>
      <c r="AU141" s="148" t="s">
        <v>80</v>
      </c>
      <c r="AY141" s="17" t="s">
        <v>221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80</v>
      </c>
      <c r="BK141" s="149">
        <f>ROUND(I141*H141,2)</f>
        <v>0</v>
      </c>
      <c r="BL141" s="17" t="s">
        <v>229</v>
      </c>
      <c r="BM141" s="148" t="s">
        <v>340</v>
      </c>
    </row>
    <row r="142" spans="2:65" s="1" customFormat="1">
      <c r="B142" s="32"/>
      <c r="D142" s="151" t="s">
        <v>272</v>
      </c>
      <c r="F142" s="181" t="s">
        <v>2848</v>
      </c>
      <c r="I142" s="182"/>
      <c r="L142" s="32"/>
      <c r="M142" s="183"/>
      <c r="T142" s="56"/>
      <c r="AT142" s="17" t="s">
        <v>272</v>
      </c>
      <c r="AU142" s="17" t="s">
        <v>80</v>
      </c>
    </row>
    <row r="143" spans="2:65" s="1" customFormat="1" ht="16.5" customHeight="1">
      <c r="B143" s="136"/>
      <c r="C143" s="137" t="s">
        <v>304</v>
      </c>
      <c r="D143" s="137" t="s">
        <v>224</v>
      </c>
      <c r="E143" s="138" t="s">
        <v>2849</v>
      </c>
      <c r="F143" s="139" t="s">
        <v>2850</v>
      </c>
      <c r="G143" s="140" t="s">
        <v>2137</v>
      </c>
      <c r="H143" s="141">
        <v>2</v>
      </c>
      <c r="I143" s="142"/>
      <c r="J143" s="143">
        <f>ROUND(I143*H143,2)</f>
        <v>0</v>
      </c>
      <c r="K143" s="139" t="s">
        <v>2442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229</v>
      </c>
      <c r="AT143" s="148" t="s">
        <v>224</v>
      </c>
      <c r="AU143" s="148" t="s">
        <v>80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229</v>
      </c>
      <c r="BM143" s="148" t="s">
        <v>353</v>
      </c>
    </row>
    <row r="144" spans="2:65" s="1" customFormat="1">
      <c r="B144" s="32"/>
      <c r="D144" s="151" t="s">
        <v>272</v>
      </c>
      <c r="F144" s="181" t="s">
        <v>2848</v>
      </c>
      <c r="I144" s="182"/>
      <c r="L144" s="32"/>
      <c r="M144" s="183"/>
      <c r="T144" s="56"/>
      <c r="AT144" s="17" t="s">
        <v>272</v>
      </c>
      <c r="AU144" s="17" t="s">
        <v>80</v>
      </c>
    </row>
    <row r="145" spans="2:65" s="1" customFormat="1" ht="16.5" customHeight="1">
      <c r="B145" s="136"/>
      <c r="C145" s="137" t="s">
        <v>310</v>
      </c>
      <c r="D145" s="137" t="s">
        <v>224</v>
      </c>
      <c r="E145" s="138" t="s">
        <v>2851</v>
      </c>
      <c r="F145" s="139" t="s">
        <v>2852</v>
      </c>
      <c r="G145" s="140" t="s">
        <v>983</v>
      </c>
      <c r="H145" s="141">
        <v>1</v>
      </c>
      <c r="I145" s="142"/>
      <c r="J145" s="143">
        <f>ROUND(I145*H145,2)</f>
        <v>0</v>
      </c>
      <c r="K145" s="139" t="s">
        <v>2442</v>
      </c>
      <c r="L145" s="32"/>
      <c r="M145" s="144" t="s">
        <v>1</v>
      </c>
      <c r="N145" s="145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229</v>
      </c>
      <c r="AT145" s="148" t="s">
        <v>224</v>
      </c>
      <c r="AU145" s="148" t="s">
        <v>80</v>
      </c>
      <c r="AY145" s="17" t="s">
        <v>221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80</v>
      </c>
      <c r="BK145" s="149">
        <f>ROUND(I145*H145,2)</f>
        <v>0</v>
      </c>
      <c r="BL145" s="17" t="s">
        <v>229</v>
      </c>
      <c r="BM145" s="148" t="s">
        <v>369</v>
      </c>
    </row>
    <row r="146" spans="2:65" s="1" customFormat="1">
      <c r="B146" s="32"/>
      <c r="D146" s="151" t="s">
        <v>272</v>
      </c>
      <c r="F146" s="181" t="s">
        <v>2777</v>
      </c>
      <c r="I146" s="182"/>
      <c r="L146" s="32"/>
      <c r="M146" s="183"/>
      <c r="T146" s="56"/>
      <c r="AT146" s="17" t="s">
        <v>272</v>
      </c>
      <c r="AU146" s="17" t="s">
        <v>80</v>
      </c>
    </row>
    <row r="147" spans="2:65" s="1" customFormat="1" ht="16.5" customHeight="1">
      <c r="B147" s="136"/>
      <c r="C147" s="137" t="s">
        <v>8</v>
      </c>
      <c r="D147" s="137" t="s">
        <v>224</v>
      </c>
      <c r="E147" s="138" t="s">
        <v>2853</v>
      </c>
      <c r="F147" s="139" t="s">
        <v>2854</v>
      </c>
      <c r="G147" s="140" t="s">
        <v>1624</v>
      </c>
      <c r="H147" s="141">
        <v>10</v>
      </c>
      <c r="I147" s="142"/>
      <c r="J147" s="143">
        <f>ROUND(I147*H147,2)</f>
        <v>0</v>
      </c>
      <c r="K147" s="139" t="s">
        <v>2442</v>
      </c>
      <c r="L147" s="32"/>
      <c r="M147" s="144" t="s">
        <v>1</v>
      </c>
      <c r="N147" s="145" t="s">
        <v>38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229</v>
      </c>
      <c r="AT147" s="148" t="s">
        <v>224</v>
      </c>
      <c r="AU147" s="148" t="s">
        <v>80</v>
      </c>
      <c r="AY147" s="17" t="s">
        <v>221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80</v>
      </c>
      <c r="BK147" s="149">
        <f>ROUND(I147*H147,2)</f>
        <v>0</v>
      </c>
      <c r="BL147" s="17" t="s">
        <v>229</v>
      </c>
      <c r="BM147" s="148" t="s">
        <v>379</v>
      </c>
    </row>
    <row r="148" spans="2:65" s="1" customFormat="1">
      <c r="B148" s="32"/>
      <c r="D148" s="151" t="s">
        <v>272</v>
      </c>
      <c r="F148" s="181" t="s">
        <v>2713</v>
      </c>
      <c r="I148" s="182"/>
      <c r="L148" s="32"/>
      <c r="M148" s="183"/>
      <c r="T148" s="56"/>
      <c r="AT148" s="17" t="s">
        <v>272</v>
      </c>
      <c r="AU148" s="17" t="s">
        <v>80</v>
      </c>
    </row>
    <row r="149" spans="2:65" s="11" customFormat="1" ht="25.9" customHeight="1">
      <c r="B149" s="124"/>
      <c r="D149" s="125" t="s">
        <v>72</v>
      </c>
      <c r="E149" s="126" t="s">
        <v>82</v>
      </c>
      <c r="F149" s="126" t="s">
        <v>2781</v>
      </c>
      <c r="I149" s="127"/>
      <c r="J149" s="128">
        <f>BK149</f>
        <v>0</v>
      </c>
      <c r="L149" s="124"/>
      <c r="M149" s="129"/>
      <c r="P149" s="130">
        <f>SUM(P150:P157)</f>
        <v>0</v>
      </c>
      <c r="R149" s="130">
        <f>SUM(R150:R157)</f>
        <v>0</v>
      </c>
      <c r="T149" s="131">
        <f>SUM(T150:T157)</f>
        <v>0</v>
      </c>
      <c r="AR149" s="125" t="s">
        <v>80</v>
      </c>
      <c r="AT149" s="132" t="s">
        <v>72</v>
      </c>
      <c r="AU149" s="132" t="s">
        <v>73</v>
      </c>
      <c r="AY149" s="125" t="s">
        <v>221</v>
      </c>
      <c r="BK149" s="133">
        <f>SUM(BK150:BK157)</f>
        <v>0</v>
      </c>
    </row>
    <row r="150" spans="2:65" s="1" customFormat="1" ht="16.5" customHeight="1">
      <c r="B150" s="136"/>
      <c r="C150" s="137" t="s">
        <v>318</v>
      </c>
      <c r="D150" s="137" t="s">
        <v>224</v>
      </c>
      <c r="E150" s="138" t="s">
        <v>2855</v>
      </c>
      <c r="F150" s="139" t="s">
        <v>2783</v>
      </c>
      <c r="G150" s="140" t="s">
        <v>350</v>
      </c>
      <c r="H150" s="141">
        <v>630</v>
      </c>
      <c r="I150" s="142"/>
      <c r="J150" s="143">
        <f>ROUND(I150*H150,2)</f>
        <v>0</v>
      </c>
      <c r="K150" s="139" t="s">
        <v>2442</v>
      </c>
      <c r="L150" s="32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229</v>
      </c>
      <c r="AT150" s="148" t="s">
        <v>224</v>
      </c>
      <c r="AU150" s="148" t="s">
        <v>80</v>
      </c>
      <c r="AY150" s="17" t="s">
        <v>221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80</v>
      </c>
      <c r="BK150" s="149">
        <f>ROUND(I150*H150,2)</f>
        <v>0</v>
      </c>
      <c r="BL150" s="17" t="s">
        <v>229</v>
      </c>
      <c r="BM150" s="148" t="s">
        <v>391</v>
      </c>
    </row>
    <row r="151" spans="2:65" s="1" customFormat="1">
      <c r="B151" s="32"/>
      <c r="D151" s="151" t="s">
        <v>272</v>
      </c>
      <c r="F151" s="181" t="s">
        <v>2856</v>
      </c>
      <c r="I151" s="182"/>
      <c r="L151" s="32"/>
      <c r="M151" s="183"/>
      <c r="T151" s="56"/>
      <c r="AT151" s="17" t="s">
        <v>272</v>
      </c>
      <c r="AU151" s="17" t="s">
        <v>80</v>
      </c>
    </row>
    <row r="152" spans="2:65" s="1" customFormat="1" ht="66.75" customHeight="1">
      <c r="B152" s="136"/>
      <c r="C152" s="137" t="s">
        <v>322</v>
      </c>
      <c r="D152" s="137" t="s">
        <v>224</v>
      </c>
      <c r="E152" s="138" t="s">
        <v>2857</v>
      </c>
      <c r="F152" s="139" t="s">
        <v>2800</v>
      </c>
      <c r="G152" s="140" t="s">
        <v>1624</v>
      </c>
      <c r="H152" s="141">
        <v>4</v>
      </c>
      <c r="I152" s="142"/>
      <c r="J152" s="143">
        <f>ROUND(I152*H152,2)</f>
        <v>0</v>
      </c>
      <c r="K152" s="139" t="s">
        <v>2442</v>
      </c>
      <c r="L152" s="32"/>
      <c r="M152" s="144" t="s">
        <v>1</v>
      </c>
      <c r="N152" s="145" t="s">
        <v>38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229</v>
      </c>
      <c r="AT152" s="148" t="s">
        <v>224</v>
      </c>
      <c r="AU152" s="148" t="s">
        <v>80</v>
      </c>
      <c r="AY152" s="17" t="s">
        <v>221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80</v>
      </c>
      <c r="BK152" s="149">
        <f>ROUND(I152*H152,2)</f>
        <v>0</v>
      </c>
      <c r="BL152" s="17" t="s">
        <v>229</v>
      </c>
      <c r="BM152" s="148" t="s">
        <v>404</v>
      </c>
    </row>
    <row r="153" spans="2:65" s="1" customFormat="1">
      <c r="B153" s="32"/>
      <c r="D153" s="151" t="s">
        <v>272</v>
      </c>
      <c r="F153" s="181" t="s">
        <v>2768</v>
      </c>
      <c r="I153" s="182"/>
      <c r="L153" s="32"/>
      <c r="M153" s="183"/>
      <c r="T153" s="56"/>
      <c r="AT153" s="17" t="s">
        <v>272</v>
      </c>
      <c r="AU153" s="17" t="s">
        <v>80</v>
      </c>
    </row>
    <row r="154" spans="2:65" s="1" customFormat="1" ht="16.5" customHeight="1">
      <c r="B154" s="136"/>
      <c r="C154" s="137" t="s">
        <v>328</v>
      </c>
      <c r="D154" s="137" t="s">
        <v>224</v>
      </c>
      <c r="E154" s="138" t="s">
        <v>2858</v>
      </c>
      <c r="F154" s="139" t="s">
        <v>2803</v>
      </c>
      <c r="G154" s="140" t="s">
        <v>983</v>
      </c>
      <c r="H154" s="141">
        <v>1</v>
      </c>
      <c r="I154" s="142"/>
      <c r="J154" s="143">
        <f>ROUND(I154*H154,2)</f>
        <v>0</v>
      </c>
      <c r="K154" s="139" t="s">
        <v>2442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229</v>
      </c>
      <c r="AT154" s="148" t="s">
        <v>224</v>
      </c>
      <c r="AU154" s="148" t="s">
        <v>80</v>
      </c>
      <c r="AY154" s="17" t="s">
        <v>221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80</v>
      </c>
      <c r="BK154" s="149">
        <f>ROUND(I154*H154,2)</f>
        <v>0</v>
      </c>
      <c r="BL154" s="17" t="s">
        <v>229</v>
      </c>
      <c r="BM154" s="148" t="s">
        <v>445</v>
      </c>
    </row>
    <row r="155" spans="2:65" s="1" customFormat="1">
      <c r="B155" s="32"/>
      <c r="D155" s="151" t="s">
        <v>272</v>
      </c>
      <c r="F155" s="181" t="s">
        <v>2777</v>
      </c>
      <c r="I155" s="182"/>
      <c r="L155" s="32"/>
      <c r="M155" s="183"/>
      <c r="T155" s="56"/>
      <c r="AT155" s="17" t="s">
        <v>272</v>
      </c>
      <c r="AU155" s="17" t="s">
        <v>80</v>
      </c>
    </row>
    <row r="156" spans="2:65" s="1" customFormat="1" ht="24.2" customHeight="1">
      <c r="B156" s="136"/>
      <c r="C156" s="137" t="s">
        <v>332</v>
      </c>
      <c r="D156" s="137" t="s">
        <v>224</v>
      </c>
      <c r="E156" s="138" t="s">
        <v>2859</v>
      </c>
      <c r="F156" s="139" t="s">
        <v>2860</v>
      </c>
      <c r="G156" s="140" t="s">
        <v>1624</v>
      </c>
      <c r="H156" s="141">
        <v>10</v>
      </c>
      <c r="I156" s="142"/>
      <c r="J156" s="143">
        <f>ROUND(I156*H156,2)</f>
        <v>0</v>
      </c>
      <c r="K156" s="139" t="s">
        <v>2442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229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229</v>
      </c>
      <c r="BM156" s="148" t="s">
        <v>460</v>
      </c>
    </row>
    <row r="157" spans="2:65" s="1" customFormat="1">
      <c r="B157" s="32"/>
      <c r="D157" s="151" t="s">
        <v>272</v>
      </c>
      <c r="F157" s="181" t="s">
        <v>2713</v>
      </c>
      <c r="I157" s="182"/>
      <c r="L157" s="32"/>
      <c r="M157" s="183"/>
      <c r="T157" s="56"/>
      <c r="AT157" s="17" t="s">
        <v>272</v>
      </c>
      <c r="AU157" s="17" t="s">
        <v>80</v>
      </c>
    </row>
    <row r="158" spans="2:65" s="11" customFormat="1" ht="25.9" customHeight="1">
      <c r="B158" s="124"/>
      <c r="D158" s="125" t="s">
        <v>72</v>
      </c>
      <c r="E158" s="126" t="s">
        <v>222</v>
      </c>
      <c r="F158" s="126" t="s">
        <v>1319</v>
      </c>
      <c r="I158" s="127"/>
      <c r="J158" s="128">
        <f>BK158</f>
        <v>0</v>
      </c>
      <c r="L158" s="124"/>
      <c r="M158" s="129"/>
      <c r="P158" s="130">
        <f>SUM(P159:P163)</f>
        <v>0</v>
      </c>
      <c r="R158" s="130">
        <f>SUM(R159:R163)</f>
        <v>0</v>
      </c>
      <c r="T158" s="131">
        <f>SUM(T159:T163)</f>
        <v>0</v>
      </c>
      <c r="AR158" s="125" t="s">
        <v>80</v>
      </c>
      <c r="AT158" s="132" t="s">
        <v>72</v>
      </c>
      <c r="AU158" s="132" t="s">
        <v>73</v>
      </c>
      <c r="AY158" s="125" t="s">
        <v>221</v>
      </c>
      <c r="BK158" s="133">
        <f>SUM(BK159:BK163)</f>
        <v>0</v>
      </c>
    </row>
    <row r="159" spans="2:65" s="1" customFormat="1" ht="21.75" customHeight="1">
      <c r="B159" s="136"/>
      <c r="C159" s="137" t="s">
        <v>336</v>
      </c>
      <c r="D159" s="137" t="s">
        <v>224</v>
      </c>
      <c r="E159" s="138" t="s">
        <v>2861</v>
      </c>
      <c r="F159" s="139" t="s">
        <v>2862</v>
      </c>
      <c r="G159" s="140" t="s">
        <v>2137</v>
      </c>
      <c r="H159" s="141">
        <v>1</v>
      </c>
      <c r="I159" s="142"/>
      <c r="J159" s="143">
        <f>ROUND(I159*H159,2)</f>
        <v>0</v>
      </c>
      <c r="K159" s="139" t="s">
        <v>2442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229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229</v>
      </c>
      <c r="BM159" s="148" t="s">
        <v>470</v>
      </c>
    </row>
    <row r="160" spans="2:65" s="1" customFormat="1" ht="16.5" customHeight="1">
      <c r="B160" s="136"/>
      <c r="C160" s="137" t="s">
        <v>340</v>
      </c>
      <c r="D160" s="137" t="s">
        <v>224</v>
      </c>
      <c r="E160" s="138" t="s">
        <v>2863</v>
      </c>
      <c r="F160" s="139" t="s">
        <v>2864</v>
      </c>
      <c r="G160" s="140" t="s">
        <v>2137</v>
      </c>
      <c r="H160" s="141">
        <v>14</v>
      </c>
      <c r="I160" s="142"/>
      <c r="J160" s="143">
        <f>ROUND(I160*H160,2)</f>
        <v>0</v>
      </c>
      <c r="K160" s="139" t="s">
        <v>2442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229</v>
      </c>
      <c r="AT160" s="148" t="s">
        <v>224</v>
      </c>
      <c r="AU160" s="148" t="s">
        <v>80</v>
      </c>
      <c r="AY160" s="17" t="s">
        <v>221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80</v>
      </c>
      <c r="BK160" s="149">
        <f>ROUND(I160*H160,2)</f>
        <v>0</v>
      </c>
      <c r="BL160" s="17" t="s">
        <v>229</v>
      </c>
      <c r="BM160" s="148" t="s">
        <v>512</v>
      </c>
    </row>
    <row r="161" spans="2:65" s="1" customFormat="1" ht="16.5" customHeight="1">
      <c r="B161" s="136"/>
      <c r="C161" s="137" t="s">
        <v>347</v>
      </c>
      <c r="D161" s="137" t="s">
        <v>224</v>
      </c>
      <c r="E161" s="138" t="s">
        <v>2865</v>
      </c>
      <c r="F161" s="139" t="s">
        <v>2866</v>
      </c>
      <c r="G161" s="140" t="s">
        <v>2137</v>
      </c>
      <c r="H161" s="141">
        <v>1</v>
      </c>
      <c r="I161" s="142"/>
      <c r="J161" s="143">
        <f>ROUND(I161*H161,2)</f>
        <v>0</v>
      </c>
      <c r="K161" s="139" t="s">
        <v>2442</v>
      </c>
      <c r="L161" s="32"/>
      <c r="M161" s="144" t="s">
        <v>1</v>
      </c>
      <c r="N161" s="145" t="s">
        <v>38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229</v>
      </c>
      <c r="AT161" s="148" t="s">
        <v>224</v>
      </c>
      <c r="AU161" s="148" t="s">
        <v>80</v>
      </c>
      <c r="AY161" s="17" t="s">
        <v>221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80</v>
      </c>
      <c r="BK161" s="149">
        <f>ROUND(I161*H161,2)</f>
        <v>0</v>
      </c>
      <c r="BL161" s="17" t="s">
        <v>229</v>
      </c>
      <c r="BM161" s="148" t="s">
        <v>523</v>
      </c>
    </row>
    <row r="162" spans="2:65" s="1" customFormat="1" ht="16.5" customHeight="1">
      <c r="B162" s="136"/>
      <c r="C162" s="137" t="s">
        <v>353</v>
      </c>
      <c r="D162" s="137" t="s">
        <v>224</v>
      </c>
      <c r="E162" s="138" t="s">
        <v>2867</v>
      </c>
      <c r="F162" s="139" t="s">
        <v>2822</v>
      </c>
      <c r="G162" s="140" t="s">
        <v>983</v>
      </c>
      <c r="H162" s="141">
        <v>1</v>
      </c>
      <c r="I162" s="142"/>
      <c r="J162" s="143">
        <f>ROUND(I162*H162,2)</f>
        <v>0</v>
      </c>
      <c r="K162" s="139" t="s">
        <v>2442</v>
      </c>
      <c r="L162" s="32"/>
      <c r="M162" s="144" t="s">
        <v>1</v>
      </c>
      <c r="N162" s="145" t="s">
        <v>38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229</v>
      </c>
      <c r="AT162" s="148" t="s">
        <v>224</v>
      </c>
      <c r="AU162" s="148" t="s">
        <v>80</v>
      </c>
      <c r="AY162" s="17" t="s">
        <v>221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80</v>
      </c>
      <c r="BK162" s="149">
        <f>ROUND(I162*H162,2)</f>
        <v>0</v>
      </c>
      <c r="BL162" s="17" t="s">
        <v>229</v>
      </c>
      <c r="BM162" s="148" t="s">
        <v>562</v>
      </c>
    </row>
    <row r="163" spans="2:65" s="1" customFormat="1" ht="16.5" customHeight="1">
      <c r="B163" s="136"/>
      <c r="C163" s="137" t="s">
        <v>7</v>
      </c>
      <c r="D163" s="137" t="s">
        <v>224</v>
      </c>
      <c r="E163" s="138" t="s">
        <v>2868</v>
      </c>
      <c r="F163" s="139" t="s">
        <v>2869</v>
      </c>
      <c r="G163" s="140" t="s">
        <v>2137</v>
      </c>
      <c r="H163" s="141">
        <v>1</v>
      </c>
      <c r="I163" s="142"/>
      <c r="J163" s="143">
        <f>ROUND(I163*H163,2)</f>
        <v>0</v>
      </c>
      <c r="K163" s="139" t="s">
        <v>2442</v>
      </c>
      <c r="L163" s="32"/>
      <c r="M163" s="197" t="s">
        <v>1</v>
      </c>
      <c r="N163" s="198" t="s">
        <v>38</v>
      </c>
      <c r="O163" s="195"/>
      <c r="P163" s="199">
        <f>O163*H163</f>
        <v>0</v>
      </c>
      <c r="Q163" s="199">
        <v>0</v>
      </c>
      <c r="R163" s="199">
        <f>Q163*H163</f>
        <v>0</v>
      </c>
      <c r="S163" s="199">
        <v>0</v>
      </c>
      <c r="T163" s="200">
        <f>S163*H163</f>
        <v>0</v>
      </c>
      <c r="AR163" s="148" t="s">
        <v>229</v>
      </c>
      <c r="AT163" s="148" t="s">
        <v>224</v>
      </c>
      <c r="AU163" s="148" t="s">
        <v>80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229</v>
      </c>
      <c r="BM163" s="148" t="s">
        <v>573</v>
      </c>
    </row>
    <row r="164" spans="2:65" s="1" customFormat="1" ht="6.95" customHeight="1">
      <c r="B164" s="44"/>
      <c r="C164" s="45"/>
      <c r="D164" s="45"/>
      <c r="E164" s="45"/>
      <c r="F164" s="45"/>
      <c r="G164" s="45"/>
      <c r="H164" s="45"/>
      <c r="I164" s="45"/>
      <c r="J164" s="45"/>
      <c r="K164" s="45"/>
      <c r="L164" s="32"/>
    </row>
  </sheetData>
  <autoFilter ref="C122:K163" xr:uid="{00000000-0009-0000-0000-000009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6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120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2705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2870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ROUND((SUM(BE123:BE167)),  2)</f>
        <v>0</v>
      </c>
      <c r="I35" s="96">
        <v>0.21</v>
      </c>
      <c r="J35" s="86">
        <f>ROUND(((SUM(BE123:BE167))*I35),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ROUND((SUM(BF123:BF167)),  2)</f>
        <v>0</v>
      </c>
      <c r="I36" s="96">
        <v>0.12</v>
      </c>
      <c r="J36" s="86">
        <f>ROUND(((SUM(BF123:BF167))*I36),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ROUND((SUM(BG123:BG167)),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ROUND((SUM(BH123:BH167)),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ROUND((SUM(BI123:BI167)),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2705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D.1.01.4d_3 - Poplachový zabezpečovací a tísňový systém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J123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2826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8" customFormat="1" ht="24.95" customHeight="1">
      <c r="B100" s="108"/>
      <c r="D100" s="109" t="s">
        <v>2708</v>
      </c>
      <c r="E100" s="110"/>
      <c r="F100" s="110"/>
      <c r="G100" s="110"/>
      <c r="H100" s="110"/>
      <c r="I100" s="110"/>
      <c r="J100" s="111">
        <f>J151</f>
        <v>0</v>
      </c>
      <c r="L100" s="108"/>
    </row>
    <row r="101" spans="2:47" s="8" customFormat="1" ht="24.95" customHeight="1">
      <c r="B101" s="108"/>
      <c r="D101" s="109" t="s">
        <v>2709</v>
      </c>
      <c r="E101" s="110"/>
      <c r="F101" s="110"/>
      <c r="G101" s="110"/>
      <c r="H101" s="110"/>
      <c r="I101" s="110"/>
      <c r="J101" s="111">
        <f>J162</f>
        <v>0</v>
      </c>
      <c r="L101" s="108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206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26.25" customHeight="1">
      <c r="B111" s="32"/>
      <c r="E111" s="244" t="str">
        <f>E7</f>
        <v>REKONSTRUKCE KORONÁRNÍ JEDNOTKY IKK - Fakultní nemocnice Brno</v>
      </c>
      <c r="F111" s="245"/>
      <c r="G111" s="245"/>
      <c r="H111" s="245"/>
      <c r="L111" s="32"/>
    </row>
    <row r="112" spans="2:47" ht="12" customHeight="1">
      <c r="B112" s="20"/>
      <c r="C112" s="27" t="s">
        <v>176</v>
      </c>
      <c r="L112" s="20"/>
    </row>
    <row r="113" spans="2:65" s="1" customFormat="1" ht="16.5" customHeight="1">
      <c r="B113" s="32"/>
      <c r="E113" s="244" t="s">
        <v>2705</v>
      </c>
      <c r="F113" s="243"/>
      <c r="G113" s="243"/>
      <c r="H113" s="243"/>
      <c r="L113" s="32"/>
    </row>
    <row r="114" spans="2:65" s="1" customFormat="1" ht="12" customHeight="1">
      <c r="B114" s="32"/>
      <c r="C114" s="27" t="s">
        <v>178</v>
      </c>
      <c r="L114" s="32"/>
    </row>
    <row r="115" spans="2:65" s="1" customFormat="1" ht="16.5" customHeight="1">
      <c r="B115" s="32"/>
      <c r="E115" s="240" t="str">
        <f>E11</f>
        <v>D.1.01.4d_3 - Poplachový zabezpečovací a tísňový systém</v>
      </c>
      <c r="F115" s="243"/>
      <c r="G115" s="243"/>
      <c r="H115" s="243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15. 9. 2025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207</v>
      </c>
      <c r="D122" s="118" t="s">
        <v>58</v>
      </c>
      <c r="E122" s="118" t="s">
        <v>54</v>
      </c>
      <c r="F122" s="118" t="s">
        <v>55</v>
      </c>
      <c r="G122" s="118" t="s">
        <v>208</v>
      </c>
      <c r="H122" s="118" t="s">
        <v>209</v>
      </c>
      <c r="I122" s="118" t="s">
        <v>210</v>
      </c>
      <c r="J122" s="118" t="s">
        <v>183</v>
      </c>
      <c r="K122" s="119" t="s">
        <v>211</v>
      </c>
      <c r="L122" s="116"/>
      <c r="M122" s="59" t="s">
        <v>1</v>
      </c>
      <c r="N122" s="60" t="s">
        <v>37</v>
      </c>
      <c r="O122" s="60" t="s">
        <v>212</v>
      </c>
      <c r="P122" s="60" t="s">
        <v>213</v>
      </c>
      <c r="Q122" s="60" t="s">
        <v>214</v>
      </c>
      <c r="R122" s="60" t="s">
        <v>215</v>
      </c>
      <c r="S122" s="60" t="s">
        <v>216</v>
      </c>
      <c r="T122" s="61" t="s">
        <v>217</v>
      </c>
    </row>
    <row r="123" spans="2:65" s="1" customFormat="1" ht="22.9" customHeight="1">
      <c r="B123" s="32"/>
      <c r="C123" s="64" t="s">
        <v>218</v>
      </c>
      <c r="J123" s="120">
        <f>BK123</f>
        <v>0</v>
      </c>
      <c r="L123" s="32"/>
      <c r="M123" s="62"/>
      <c r="N123" s="53"/>
      <c r="O123" s="53"/>
      <c r="P123" s="121">
        <f>P124+P151+P162</f>
        <v>0</v>
      </c>
      <c r="Q123" s="53"/>
      <c r="R123" s="121">
        <f>R124+R151+R162</f>
        <v>0</v>
      </c>
      <c r="S123" s="53"/>
      <c r="T123" s="122">
        <f>T124+T151+T162</f>
        <v>0</v>
      </c>
      <c r="AT123" s="17" t="s">
        <v>72</v>
      </c>
      <c r="AU123" s="17" t="s">
        <v>185</v>
      </c>
      <c r="BK123" s="123">
        <f>BK124+BK151+BK162</f>
        <v>0</v>
      </c>
    </row>
    <row r="124" spans="2:65" s="11" customFormat="1" ht="25.9" customHeight="1">
      <c r="B124" s="124"/>
      <c r="D124" s="125" t="s">
        <v>72</v>
      </c>
      <c r="E124" s="126" t="s">
        <v>80</v>
      </c>
      <c r="F124" s="126" t="s">
        <v>2827</v>
      </c>
      <c r="I124" s="127"/>
      <c r="J124" s="128">
        <f>BK124</f>
        <v>0</v>
      </c>
      <c r="L124" s="124"/>
      <c r="M124" s="129"/>
      <c r="P124" s="130">
        <f>SUM(P125:P150)</f>
        <v>0</v>
      </c>
      <c r="R124" s="130">
        <f>SUM(R125:R150)</f>
        <v>0</v>
      </c>
      <c r="T124" s="131">
        <f>SUM(T125:T150)</f>
        <v>0</v>
      </c>
      <c r="AR124" s="125" t="s">
        <v>80</v>
      </c>
      <c r="AT124" s="132" t="s">
        <v>72</v>
      </c>
      <c r="AU124" s="132" t="s">
        <v>73</v>
      </c>
      <c r="AY124" s="125" t="s">
        <v>221</v>
      </c>
      <c r="BK124" s="133">
        <f>SUM(BK125:BK150)</f>
        <v>0</v>
      </c>
    </row>
    <row r="125" spans="2:65" s="1" customFormat="1" ht="62.65" customHeight="1">
      <c r="B125" s="136"/>
      <c r="C125" s="137" t="s">
        <v>80</v>
      </c>
      <c r="D125" s="137" t="s">
        <v>224</v>
      </c>
      <c r="E125" s="138" t="s">
        <v>2871</v>
      </c>
      <c r="F125" s="139" t="s">
        <v>2872</v>
      </c>
      <c r="G125" s="140" t="s">
        <v>1624</v>
      </c>
      <c r="H125" s="141">
        <v>10</v>
      </c>
      <c r="I125" s="142"/>
      <c r="J125" s="143">
        <f>ROUND(I125*H125,2)</f>
        <v>0</v>
      </c>
      <c r="K125" s="139" t="s">
        <v>2442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82</v>
      </c>
    </row>
    <row r="126" spans="2:65" s="1" customFormat="1">
      <c r="B126" s="32"/>
      <c r="D126" s="151" t="s">
        <v>272</v>
      </c>
      <c r="F126" s="181" t="s">
        <v>2713</v>
      </c>
      <c r="I126" s="182"/>
      <c r="L126" s="32"/>
      <c r="M126" s="183"/>
      <c r="T126" s="56"/>
      <c r="AT126" s="17" t="s">
        <v>272</v>
      </c>
      <c r="AU126" s="17" t="s">
        <v>80</v>
      </c>
    </row>
    <row r="127" spans="2:65" s="1" customFormat="1" ht="24.2" customHeight="1">
      <c r="B127" s="136"/>
      <c r="C127" s="137" t="s">
        <v>82</v>
      </c>
      <c r="D127" s="137" t="s">
        <v>224</v>
      </c>
      <c r="E127" s="138" t="s">
        <v>2873</v>
      </c>
      <c r="F127" s="139" t="s">
        <v>2874</v>
      </c>
      <c r="G127" s="140" t="s">
        <v>2137</v>
      </c>
      <c r="H127" s="141">
        <v>5</v>
      </c>
      <c r="I127" s="142"/>
      <c r="J127" s="143">
        <f>ROUND(I127*H127,2)</f>
        <v>0</v>
      </c>
      <c r="K127" s="139" t="s">
        <v>2442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229</v>
      </c>
    </row>
    <row r="128" spans="2:65" s="1" customFormat="1">
      <c r="B128" s="32"/>
      <c r="D128" s="151" t="s">
        <v>272</v>
      </c>
      <c r="F128" s="181" t="s">
        <v>2875</v>
      </c>
      <c r="I128" s="182"/>
      <c r="L128" s="32"/>
      <c r="M128" s="183"/>
      <c r="T128" s="56"/>
      <c r="AT128" s="17" t="s">
        <v>272</v>
      </c>
      <c r="AU128" s="17" t="s">
        <v>80</v>
      </c>
    </row>
    <row r="129" spans="2:65" s="1" customFormat="1" ht="24.2" customHeight="1">
      <c r="B129" s="136"/>
      <c r="C129" s="137" t="s">
        <v>222</v>
      </c>
      <c r="D129" s="137" t="s">
        <v>224</v>
      </c>
      <c r="E129" s="138" t="s">
        <v>2876</v>
      </c>
      <c r="F129" s="139" t="s">
        <v>2877</v>
      </c>
      <c r="G129" s="140" t="s">
        <v>2137</v>
      </c>
      <c r="H129" s="141">
        <v>5</v>
      </c>
      <c r="I129" s="142"/>
      <c r="J129" s="143">
        <f>ROUND(I129*H129,2)</f>
        <v>0</v>
      </c>
      <c r="K129" s="139" t="s">
        <v>2442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266</v>
      </c>
    </row>
    <row r="130" spans="2:65" s="1" customFormat="1">
      <c r="B130" s="32"/>
      <c r="D130" s="151" t="s">
        <v>272</v>
      </c>
      <c r="F130" s="181" t="s">
        <v>2875</v>
      </c>
      <c r="I130" s="182"/>
      <c r="L130" s="32"/>
      <c r="M130" s="183"/>
      <c r="T130" s="56"/>
      <c r="AT130" s="17" t="s">
        <v>272</v>
      </c>
      <c r="AU130" s="17" t="s">
        <v>80</v>
      </c>
    </row>
    <row r="131" spans="2:65" s="1" customFormat="1" ht="24.2" customHeight="1">
      <c r="B131" s="136"/>
      <c r="C131" s="137" t="s">
        <v>229</v>
      </c>
      <c r="D131" s="137" t="s">
        <v>224</v>
      </c>
      <c r="E131" s="138" t="s">
        <v>2878</v>
      </c>
      <c r="F131" s="139" t="s">
        <v>2879</v>
      </c>
      <c r="G131" s="140" t="s">
        <v>2137</v>
      </c>
      <c r="H131" s="141">
        <v>1</v>
      </c>
      <c r="I131" s="142"/>
      <c r="J131" s="143">
        <f>ROUND(I131*H131,2)</f>
        <v>0</v>
      </c>
      <c r="K131" s="139" t="s">
        <v>2442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270</v>
      </c>
    </row>
    <row r="132" spans="2:65" s="1" customFormat="1">
      <c r="B132" s="32"/>
      <c r="D132" s="151" t="s">
        <v>272</v>
      </c>
      <c r="F132" s="181" t="s">
        <v>2777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24.2" customHeight="1">
      <c r="B133" s="136"/>
      <c r="C133" s="137" t="s">
        <v>253</v>
      </c>
      <c r="D133" s="137" t="s">
        <v>224</v>
      </c>
      <c r="E133" s="138" t="s">
        <v>2880</v>
      </c>
      <c r="F133" s="139" t="s">
        <v>2881</v>
      </c>
      <c r="G133" s="140" t="s">
        <v>2137</v>
      </c>
      <c r="H133" s="141">
        <v>1</v>
      </c>
      <c r="I133" s="142"/>
      <c r="J133" s="143">
        <f>ROUND(I133*H133,2)</f>
        <v>0</v>
      </c>
      <c r="K133" s="139" t="s">
        <v>2442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304</v>
      </c>
    </row>
    <row r="134" spans="2:65" s="1" customFormat="1">
      <c r="B134" s="32"/>
      <c r="D134" s="151" t="s">
        <v>272</v>
      </c>
      <c r="F134" s="181" t="s">
        <v>2777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16.5" customHeight="1">
      <c r="B135" s="136"/>
      <c r="C135" s="137" t="s">
        <v>266</v>
      </c>
      <c r="D135" s="137" t="s">
        <v>224</v>
      </c>
      <c r="E135" s="138" t="s">
        <v>2882</v>
      </c>
      <c r="F135" s="139" t="s">
        <v>2883</v>
      </c>
      <c r="G135" s="140" t="s">
        <v>2137</v>
      </c>
      <c r="H135" s="141">
        <v>1</v>
      </c>
      <c r="I135" s="142"/>
      <c r="J135" s="143">
        <f>ROUND(I135*H135,2)</f>
        <v>0</v>
      </c>
      <c r="K135" s="139" t="s">
        <v>2442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8</v>
      </c>
    </row>
    <row r="136" spans="2:65" s="1" customFormat="1">
      <c r="B136" s="32"/>
      <c r="D136" s="151" t="s">
        <v>272</v>
      </c>
      <c r="F136" s="181" t="s">
        <v>2777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" customFormat="1" ht="16.5" customHeight="1">
      <c r="B137" s="136"/>
      <c r="C137" s="137" t="s">
        <v>275</v>
      </c>
      <c r="D137" s="137" t="s">
        <v>224</v>
      </c>
      <c r="E137" s="138" t="s">
        <v>2884</v>
      </c>
      <c r="F137" s="139" t="s">
        <v>2885</v>
      </c>
      <c r="G137" s="140" t="s">
        <v>2137</v>
      </c>
      <c r="H137" s="141">
        <v>1</v>
      </c>
      <c r="I137" s="142"/>
      <c r="J137" s="143">
        <f>ROUND(I137*H137,2)</f>
        <v>0</v>
      </c>
      <c r="K137" s="139" t="s">
        <v>2442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229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229</v>
      </c>
      <c r="BM137" s="148" t="s">
        <v>322</v>
      </c>
    </row>
    <row r="138" spans="2:65" s="1" customFormat="1">
      <c r="B138" s="32"/>
      <c r="D138" s="151" t="s">
        <v>272</v>
      </c>
      <c r="F138" s="181" t="s">
        <v>2777</v>
      </c>
      <c r="I138" s="182"/>
      <c r="L138" s="32"/>
      <c r="M138" s="183"/>
      <c r="T138" s="56"/>
      <c r="AT138" s="17" t="s">
        <v>272</v>
      </c>
      <c r="AU138" s="17" t="s">
        <v>80</v>
      </c>
    </row>
    <row r="139" spans="2:65" s="1" customFormat="1" ht="16.5" customHeight="1">
      <c r="B139" s="136"/>
      <c r="C139" s="137" t="s">
        <v>270</v>
      </c>
      <c r="D139" s="137" t="s">
        <v>224</v>
      </c>
      <c r="E139" s="138" t="s">
        <v>2886</v>
      </c>
      <c r="F139" s="139" t="s">
        <v>2887</v>
      </c>
      <c r="G139" s="140" t="s">
        <v>2137</v>
      </c>
      <c r="H139" s="141">
        <v>1</v>
      </c>
      <c r="I139" s="142"/>
      <c r="J139" s="143">
        <f>ROUND(I139*H139,2)</f>
        <v>0</v>
      </c>
      <c r="K139" s="139" t="s">
        <v>2442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229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229</v>
      </c>
      <c r="BM139" s="148" t="s">
        <v>332</v>
      </c>
    </row>
    <row r="140" spans="2:65" s="1" customFormat="1">
      <c r="B140" s="32"/>
      <c r="D140" s="151" t="s">
        <v>272</v>
      </c>
      <c r="F140" s="181" t="s">
        <v>2777</v>
      </c>
      <c r="I140" s="182"/>
      <c r="L140" s="32"/>
      <c r="M140" s="183"/>
      <c r="T140" s="56"/>
      <c r="AT140" s="17" t="s">
        <v>272</v>
      </c>
      <c r="AU140" s="17" t="s">
        <v>80</v>
      </c>
    </row>
    <row r="141" spans="2:65" s="1" customFormat="1" ht="16.5" customHeight="1">
      <c r="B141" s="136"/>
      <c r="C141" s="137" t="s">
        <v>294</v>
      </c>
      <c r="D141" s="137" t="s">
        <v>224</v>
      </c>
      <c r="E141" s="138" t="s">
        <v>2888</v>
      </c>
      <c r="F141" s="139" t="s">
        <v>2889</v>
      </c>
      <c r="G141" s="140" t="s">
        <v>2137</v>
      </c>
      <c r="H141" s="141">
        <v>1</v>
      </c>
      <c r="I141" s="142"/>
      <c r="J141" s="143">
        <f>ROUND(I141*H141,2)</f>
        <v>0</v>
      </c>
      <c r="K141" s="139" t="s">
        <v>2442</v>
      </c>
      <c r="L141" s="32"/>
      <c r="M141" s="144" t="s">
        <v>1</v>
      </c>
      <c r="N141" s="145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229</v>
      </c>
      <c r="AT141" s="148" t="s">
        <v>224</v>
      </c>
      <c r="AU141" s="148" t="s">
        <v>80</v>
      </c>
      <c r="AY141" s="17" t="s">
        <v>221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80</v>
      </c>
      <c r="BK141" s="149">
        <f>ROUND(I141*H141,2)</f>
        <v>0</v>
      </c>
      <c r="BL141" s="17" t="s">
        <v>229</v>
      </c>
      <c r="BM141" s="148" t="s">
        <v>340</v>
      </c>
    </row>
    <row r="142" spans="2:65" s="1" customFormat="1">
      <c r="B142" s="32"/>
      <c r="D142" s="151" t="s">
        <v>272</v>
      </c>
      <c r="F142" s="181" t="s">
        <v>2890</v>
      </c>
      <c r="I142" s="182"/>
      <c r="L142" s="32"/>
      <c r="M142" s="183"/>
      <c r="T142" s="56"/>
      <c r="AT142" s="17" t="s">
        <v>272</v>
      </c>
      <c r="AU142" s="17" t="s">
        <v>80</v>
      </c>
    </row>
    <row r="143" spans="2:65" s="1" customFormat="1" ht="16.5" customHeight="1">
      <c r="B143" s="136"/>
      <c r="C143" s="137" t="s">
        <v>304</v>
      </c>
      <c r="D143" s="137" t="s">
        <v>224</v>
      </c>
      <c r="E143" s="138" t="s">
        <v>2891</v>
      </c>
      <c r="F143" s="139" t="s">
        <v>2892</v>
      </c>
      <c r="G143" s="140" t="s">
        <v>2137</v>
      </c>
      <c r="H143" s="141">
        <v>1</v>
      </c>
      <c r="I143" s="142"/>
      <c r="J143" s="143">
        <f>ROUND(I143*H143,2)</f>
        <v>0</v>
      </c>
      <c r="K143" s="139" t="s">
        <v>2442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229</v>
      </c>
      <c r="AT143" s="148" t="s">
        <v>224</v>
      </c>
      <c r="AU143" s="148" t="s">
        <v>80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229</v>
      </c>
      <c r="BM143" s="148" t="s">
        <v>353</v>
      </c>
    </row>
    <row r="144" spans="2:65" s="1" customFormat="1">
      <c r="B144" s="32"/>
      <c r="D144" s="151" t="s">
        <v>272</v>
      </c>
      <c r="F144" s="181" t="s">
        <v>2777</v>
      </c>
      <c r="I144" s="182"/>
      <c r="L144" s="32"/>
      <c r="M144" s="183"/>
      <c r="T144" s="56"/>
      <c r="AT144" s="17" t="s">
        <v>272</v>
      </c>
      <c r="AU144" s="17" t="s">
        <v>80</v>
      </c>
    </row>
    <row r="145" spans="2:65" s="1" customFormat="1" ht="24.2" customHeight="1">
      <c r="B145" s="136"/>
      <c r="C145" s="137" t="s">
        <v>310</v>
      </c>
      <c r="D145" s="137" t="s">
        <v>224</v>
      </c>
      <c r="E145" s="138" t="s">
        <v>2893</v>
      </c>
      <c r="F145" s="139" t="s">
        <v>2894</v>
      </c>
      <c r="G145" s="140" t="s">
        <v>2137</v>
      </c>
      <c r="H145" s="141">
        <v>1</v>
      </c>
      <c r="I145" s="142"/>
      <c r="J145" s="143">
        <f>ROUND(I145*H145,2)</f>
        <v>0</v>
      </c>
      <c r="K145" s="139" t="s">
        <v>2442</v>
      </c>
      <c r="L145" s="32"/>
      <c r="M145" s="144" t="s">
        <v>1</v>
      </c>
      <c r="N145" s="145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229</v>
      </c>
      <c r="AT145" s="148" t="s">
        <v>224</v>
      </c>
      <c r="AU145" s="148" t="s">
        <v>80</v>
      </c>
      <c r="AY145" s="17" t="s">
        <v>221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80</v>
      </c>
      <c r="BK145" s="149">
        <f>ROUND(I145*H145,2)</f>
        <v>0</v>
      </c>
      <c r="BL145" s="17" t="s">
        <v>229</v>
      </c>
      <c r="BM145" s="148" t="s">
        <v>369</v>
      </c>
    </row>
    <row r="146" spans="2:65" s="1" customFormat="1">
      <c r="B146" s="32"/>
      <c r="D146" s="151" t="s">
        <v>272</v>
      </c>
      <c r="F146" s="181" t="s">
        <v>2777</v>
      </c>
      <c r="I146" s="182"/>
      <c r="L146" s="32"/>
      <c r="M146" s="183"/>
      <c r="T146" s="56"/>
      <c r="AT146" s="17" t="s">
        <v>272</v>
      </c>
      <c r="AU146" s="17" t="s">
        <v>80</v>
      </c>
    </row>
    <row r="147" spans="2:65" s="1" customFormat="1" ht="16.5" customHeight="1">
      <c r="B147" s="136"/>
      <c r="C147" s="137" t="s">
        <v>8</v>
      </c>
      <c r="D147" s="137" t="s">
        <v>224</v>
      </c>
      <c r="E147" s="138" t="s">
        <v>2895</v>
      </c>
      <c r="F147" s="139" t="s">
        <v>2852</v>
      </c>
      <c r="G147" s="140" t="s">
        <v>983</v>
      </c>
      <c r="H147" s="141">
        <v>1</v>
      </c>
      <c r="I147" s="142"/>
      <c r="J147" s="143">
        <f>ROUND(I147*H147,2)</f>
        <v>0</v>
      </c>
      <c r="K147" s="139" t="s">
        <v>2442</v>
      </c>
      <c r="L147" s="32"/>
      <c r="M147" s="144" t="s">
        <v>1</v>
      </c>
      <c r="N147" s="145" t="s">
        <v>38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229</v>
      </c>
      <c r="AT147" s="148" t="s">
        <v>224</v>
      </c>
      <c r="AU147" s="148" t="s">
        <v>80</v>
      </c>
      <c r="AY147" s="17" t="s">
        <v>221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80</v>
      </c>
      <c r="BK147" s="149">
        <f>ROUND(I147*H147,2)</f>
        <v>0</v>
      </c>
      <c r="BL147" s="17" t="s">
        <v>229</v>
      </c>
      <c r="BM147" s="148" t="s">
        <v>379</v>
      </c>
    </row>
    <row r="148" spans="2:65" s="1" customFormat="1">
      <c r="B148" s="32"/>
      <c r="D148" s="151" t="s">
        <v>272</v>
      </c>
      <c r="F148" s="181" t="s">
        <v>2777</v>
      </c>
      <c r="I148" s="182"/>
      <c r="L148" s="32"/>
      <c r="M148" s="183"/>
      <c r="T148" s="56"/>
      <c r="AT148" s="17" t="s">
        <v>272</v>
      </c>
      <c r="AU148" s="17" t="s">
        <v>80</v>
      </c>
    </row>
    <row r="149" spans="2:65" s="1" customFormat="1" ht="16.5" customHeight="1">
      <c r="B149" s="136"/>
      <c r="C149" s="137" t="s">
        <v>318</v>
      </c>
      <c r="D149" s="137" t="s">
        <v>224</v>
      </c>
      <c r="E149" s="138" t="s">
        <v>2896</v>
      </c>
      <c r="F149" s="139" t="s">
        <v>2854</v>
      </c>
      <c r="G149" s="140" t="s">
        <v>1624</v>
      </c>
      <c r="H149" s="141">
        <v>10</v>
      </c>
      <c r="I149" s="142"/>
      <c r="J149" s="143">
        <f>ROUND(I149*H149,2)</f>
        <v>0</v>
      </c>
      <c r="K149" s="139" t="s">
        <v>2442</v>
      </c>
      <c r="L149" s="32"/>
      <c r="M149" s="144" t="s">
        <v>1</v>
      </c>
      <c r="N149" s="145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229</v>
      </c>
      <c r="AT149" s="148" t="s">
        <v>224</v>
      </c>
      <c r="AU149" s="148" t="s">
        <v>80</v>
      </c>
      <c r="AY149" s="17" t="s">
        <v>221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80</v>
      </c>
      <c r="BK149" s="149">
        <f>ROUND(I149*H149,2)</f>
        <v>0</v>
      </c>
      <c r="BL149" s="17" t="s">
        <v>229</v>
      </c>
      <c r="BM149" s="148" t="s">
        <v>391</v>
      </c>
    </row>
    <row r="150" spans="2:65" s="1" customFormat="1">
      <c r="B150" s="32"/>
      <c r="D150" s="151" t="s">
        <v>272</v>
      </c>
      <c r="F150" s="181" t="s">
        <v>2713</v>
      </c>
      <c r="I150" s="182"/>
      <c r="L150" s="32"/>
      <c r="M150" s="183"/>
      <c r="T150" s="56"/>
      <c r="AT150" s="17" t="s">
        <v>272</v>
      </c>
      <c r="AU150" s="17" t="s">
        <v>80</v>
      </c>
    </row>
    <row r="151" spans="2:65" s="11" customFormat="1" ht="25.9" customHeight="1">
      <c r="B151" s="124"/>
      <c r="D151" s="125" t="s">
        <v>72</v>
      </c>
      <c r="E151" s="126" t="s">
        <v>82</v>
      </c>
      <c r="F151" s="126" t="s">
        <v>2781</v>
      </c>
      <c r="I151" s="127"/>
      <c r="J151" s="128">
        <f>BK151</f>
        <v>0</v>
      </c>
      <c r="L151" s="124"/>
      <c r="M151" s="129"/>
      <c r="P151" s="130">
        <f>SUM(P152:P161)</f>
        <v>0</v>
      </c>
      <c r="R151" s="130">
        <f>SUM(R152:R161)</f>
        <v>0</v>
      </c>
      <c r="T151" s="131">
        <f>SUM(T152:T161)</f>
        <v>0</v>
      </c>
      <c r="AR151" s="125" t="s">
        <v>80</v>
      </c>
      <c r="AT151" s="132" t="s">
        <v>72</v>
      </c>
      <c r="AU151" s="132" t="s">
        <v>73</v>
      </c>
      <c r="AY151" s="125" t="s">
        <v>221</v>
      </c>
      <c r="BK151" s="133">
        <f>SUM(BK152:BK161)</f>
        <v>0</v>
      </c>
    </row>
    <row r="152" spans="2:65" s="1" customFormat="1" ht="16.5" customHeight="1">
      <c r="B152" s="136"/>
      <c r="C152" s="137" t="s">
        <v>322</v>
      </c>
      <c r="D152" s="137" t="s">
        <v>224</v>
      </c>
      <c r="E152" s="138" t="s">
        <v>2855</v>
      </c>
      <c r="F152" s="139" t="s">
        <v>2897</v>
      </c>
      <c r="G152" s="140" t="s">
        <v>350</v>
      </c>
      <c r="H152" s="141">
        <v>350</v>
      </c>
      <c r="I152" s="142"/>
      <c r="J152" s="143">
        <f>ROUND(I152*H152,2)</f>
        <v>0</v>
      </c>
      <c r="K152" s="139" t="s">
        <v>2442</v>
      </c>
      <c r="L152" s="32"/>
      <c r="M152" s="144" t="s">
        <v>1</v>
      </c>
      <c r="N152" s="145" t="s">
        <v>38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229</v>
      </c>
      <c r="AT152" s="148" t="s">
        <v>224</v>
      </c>
      <c r="AU152" s="148" t="s">
        <v>80</v>
      </c>
      <c r="AY152" s="17" t="s">
        <v>221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80</v>
      </c>
      <c r="BK152" s="149">
        <f>ROUND(I152*H152,2)</f>
        <v>0</v>
      </c>
      <c r="BL152" s="17" t="s">
        <v>229</v>
      </c>
      <c r="BM152" s="148" t="s">
        <v>404</v>
      </c>
    </row>
    <row r="153" spans="2:65" s="1" customFormat="1">
      <c r="B153" s="32"/>
      <c r="D153" s="151" t="s">
        <v>272</v>
      </c>
      <c r="F153" s="181" t="s">
        <v>2898</v>
      </c>
      <c r="I153" s="182"/>
      <c r="L153" s="32"/>
      <c r="M153" s="183"/>
      <c r="T153" s="56"/>
      <c r="AT153" s="17" t="s">
        <v>272</v>
      </c>
      <c r="AU153" s="17" t="s">
        <v>80</v>
      </c>
    </row>
    <row r="154" spans="2:65" s="1" customFormat="1" ht="16.5" customHeight="1">
      <c r="B154" s="136"/>
      <c r="C154" s="137" t="s">
        <v>328</v>
      </c>
      <c r="D154" s="137" t="s">
        <v>224</v>
      </c>
      <c r="E154" s="138" t="s">
        <v>2857</v>
      </c>
      <c r="F154" s="139" t="s">
        <v>2899</v>
      </c>
      <c r="G154" s="140" t="s">
        <v>350</v>
      </c>
      <c r="H154" s="141">
        <v>300</v>
      </c>
      <c r="I154" s="142"/>
      <c r="J154" s="143">
        <f>ROUND(I154*H154,2)</f>
        <v>0</v>
      </c>
      <c r="K154" s="139" t="s">
        <v>2442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229</v>
      </c>
      <c r="AT154" s="148" t="s">
        <v>224</v>
      </c>
      <c r="AU154" s="148" t="s">
        <v>80</v>
      </c>
      <c r="AY154" s="17" t="s">
        <v>221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80</v>
      </c>
      <c r="BK154" s="149">
        <f>ROUND(I154*H154,2)</f>
        <v>0</v>
      </c>
      <c r="BL154" s="17" t="s">
        <v>229</v>
      </c>
      <c r="BM154" s="148" t="s">
        <v>445</v>
      </c>
    </row>
    <row r="155" spans="2:65" s="1" customFormat="1">
      <c r="B155" s="32"/>
      <c r="D155" s="151" t="s">
        <v>272</v>
      </c>
      <c r="F155" s="181" t="s">
        <v>2900</v>
      </c>
      <c r="I155" s="182"/>
      <c r="L155" s="32"/>
      <c r="M155" s="183"/>
      <c r="T155" s="56"/>
      <c r="AT155" s="17" t="s">
        <v>272</v>
      </c>
      <c r="AU155" s="17" t="s">
        <v>80</v>
      </c>
    </row>
    <row r="156" spans="2:65" s="1" customFormat="1" ht="66.75" customHeight="1">
      <c r="B156" s="136"/>
      <c r="C156" s="137" t="s">
        <v>332</v>
      </c>
      <c r="D156" s="137" t="s">
        <v>224</v>
      </c>
      <c r="E156" s="138" t="s">
        <v>2858</v>
      </c>
      <c r="F156" s="139" t="s">
        <v>2800</v>
      </c>
      <c r="G156" s="140" t="s">
        <v>1624</v>
      </c>
      <c r="H156" s="141">
        <v>4</v>
      </c>
      <c r="I156" s="142"/>
      <c r="J156" s="143">
        <f>ROUND(I156*H156,2)</f>
        <v>0</v>
      </c>
      <c r="K156" s="139" t="s">
        <v>2442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229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229</v>
      </c>
      <c r="BM156" s="148" t="s">
        <v>460</v>
      </c>
    </row>
    <row r="157" spans="2:65" s="1" customFormat="1">
      <c r="B157" s="32"/>
      <c r="D157" s="151" t="s">
        <v>272</v>
      </c>
      <c r="F157" s="181" t="s">
        <v>2768</v>
      </c>
      <c r="I157" s="182"/>
      <c r="L157" s="32"/>
      <c r="M157" s="183"/>
      <c r="T157" s="56"/>
      <c r="AT157" s="17" t="s">
        <v>272</v>
      </c>
      <c r="AU157" s="17" t="s">
        <v>80</v>
      </c>
    </row>
    <row r="158" spans="2:65" s="1" customFormat="1" ht="16.5" customHeight="1">
      <c r="B158" s="136"/>
      <c r="C158" s="137" t="s">
        <v>336</v>
      </c>
      <c r="D158" s="137" t="s">
        <v>224</v>
      </c>
      <c r="E158" s="138" t="s">
        <v>2859</v>
      </c>
      <c r="F158" s="139" t="s">
        <v>2803</v>
      </c>
      <c r="G158" s="140" t="s">
        <v>983</v>
      </c>
      <c r="H158" s="141">
        <v>1</v>
      </c>
      <c r="I158" s="142"/>
      <c r="J158" s="143">
        <f>ROUND(I158*H158,2)</f>
        <v>0</v>
      </c>
      <c r="K158" s="139" t="s">
        <v>2442</v>
      </c>
      <c r="L158" s="32"/>
      <c r="M158" s="144" t="s">
        <v>1</v>
      </c>
      <c r="N158" s="145" t="s">
        <v>38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229</v>
      </c>
      <c r="AT158" s="148" t="s">
        <v>224</v>
      </c>
      <c r="AU158" s="148" t="s">
        <v>80</v>
      </c>
      <c r="AY158" s="17" t="s">
        <v>221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80</v>
      </c>
      <c r="BK158" s="149">
        <f>ROUND(I158*H158,2)</f>
        <v>0</v>
      </c>
      <c r="BL158" s="17" t="s">
        <v>229</v>
      </c>
      <c r="BM158" s="148" t="s">
        <v>470</v>
      </c>
    </row>
    <row r="159" spans="2:65" s="1" customFormat="1">
      <c r="B159" s="32"/>
      <c r="D159" s="151" t="s">
        <v>272</v>
      </c>
      <c r="F159" s="181" t="s">
        <v>2777</v>
      </c>
      <c r="I159" s="182"/>
      <c r="L159" s="32"/>
      <c r="M159" s="183"/>
      <c r="T159" s="56"/>
      <c r="AT159" s="17" t="s">
        <v>272</v>
      </c>
      <c r="AU159" s="17" t="s">
        <v>80</v>
      </c>
    </row>
    <row r="160" spans="2:65" s="1" customFormat="1" ht="24.2" customHeight="1">
      <c r="B160" s="136"/>
      <c r="C160" s="137" t="s">
        <v>340</v>
      </c>
      <c r="D160" s="137" t="s">
        <v>224</v>
      </c>
      <c r="E160" s="138" t="s">
        <v>2901</v>
      </c>
      <c r="F160" s="139" t="s">
        <v>2860</v>
      </c>
      <c r="G160" s="140" t="s">
        <v>1624</v>
      </c>
      <c r="H160" s="141">
        <v>10</v>
      </c>
      <c r="I160" s="142"/>
      <c r="J160" s="143">
        <f>ROUND(I160*H160,2)</f>
        <v>0</v>
      </c>
      <c r="K160" s="139" t="s">
        <v>2442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229</v>
      </c>
      <c r="AT160" s="148" t="s">
        <v>224</v>
      </c>
      <c r="AU160" s="148" t="s">
        <v>80</v>
      </c>
      <c r="AY160" s="17" t="s">
        <v>221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80</v>
      </c>
      <c r="BK160" s="149">
        <f>ROUND(I160*H160,2)</f>
        <v>0</v>
      </c>
      <c r="BL160" s="17" t="s">
        <v>229</v>
      </c>
      <c r="BM160" s="148" t="s">
        <v>512</v>
      </c>
    </row>
    <row r="161" spans="2:65" s="1" customFormat="1">
      <c r="B161" s="32"/>
      <c r="D161" s="151" t="s">
        <v>272</v>
      </c>
      <c r="F161" s="181" t="s">
        <v>2713</v>
      </c>
      <c r="I161" s="182"/>
      <c r="L161" s="32"/>
      <c r="M161" s="183"/>
      <c r="T161" s="56"/>
      <c r="AT161" s="17" t="s">
        <v>272</v>
      </c>
      <c r="AU161" s="17" t="s">
        <v>80</v>
      </c>
    </row>
    <row r="162" spans="2:65" s="11" customFormat="1" ht="25.9" customHeight="1">
      <c r="B162" s="124"/>
      <c r="D162" s="125" t="s">
        <v>72</v>
      </c>
      <c r="E162" s="126" t="s">
        <v>222</v>
      </c>
      <c r="F162" s="126" t="s">
        <v>1319</v>
      </c>
      <c r="I162" s="127"/>
      <c r="J162" s="128">
        <f>BK162</f>
        <v>0</v>
      </c>
      <c r="L162" s="124"/>
      <c r="M162" s="129"/>
      <c r="P162" s="130">
        <f>SUM(P163:P167)</f>
        <v>0</v>
      </c>
      <c r="R162" s="130">
        <f>SUM(R163:R167)</f>
        <v>0</v>
      </c>
      <c r="T162" s="131">
        <f>SUM(T163:T167)</f>
        <v>0</v>
      </c>
      <c r="AR162" s="125" t="s">
        <v>80</v>
      </c>
      <c r="AT162" s="132" t="s">
        <v>72</v>
      </c>
      <c r="AU162" s="132" t="s">
        <v>73</v>
      </c>
      <c r="AY162" s="125" t="s">
        <v>221</v>
      </c>
      <c r="BK162" s="133">
        <f>SUM(BK163:BK167)</f>
        <v>0</v>
      </c>
    </row>
    <row r="163" spans="2:65" s="1" customFormat="1" ht="21.75" customHeight="1">
      <c r="B163" s="136"/>
      <c r="C163" s="137" t="s">
        <v>347</v>
      </c>
      <c r="D163" s="137" t="s">
        <v>224</v>
      </c>
      <c r="E163" s="138" t="s">
        <v>2861</v>
      </c>
      <c r="F163" s="139" t="s">
        <v>2862</v>
      </c>
      <c r="G163" s="140" t="s">
        <v>2137</v>
      </c>
      <c r="H163" s="141">
        <v>1</v>
      </c>
      <c r="I163" s="142"/>
      <c r="J163" s="143">
        <f>ROUND(I163*H163,2)</f>
        <v>0</v>
      </c>
      <c r="K163" s="139" t="s">
        <v>2442</v>
      </c>
      <c r="L163" s="32"/>
      <c r="M163" s="144" t="s">
        <v>1</v>
      </c>
      <c r="N163" s="145" t="s">
        <v>38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229</v>
      </c>
      <c r="AT163" s="148" t="s">
        <v>224</v>
      </c>
      <c r="AU163" s="148" t="s">
        <v>80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229</v>
      </c>
      <c r="BM163" s="148" t="s">
        <v>523</v>
      </c>
    </row>
    <row r="164" spans="2:65" s="1" customFormat="1" ht="16.5" customHeight="1">
      <c r="B164" s="136"/>
      <c r="C164" s="137" t="s">
        <v>353</v>
      </c>
      <c r="D164" s="137" t="s">
        <v>224</v>
      </c>
      <c r="E164" s="138" t="s">
        <v>2863</v>
      </c>
      <c r="F164" s="139" t="s">
        <v>2864</v>
      </c>
      <c r="G164" s="140" t="s">
        <v>983</v>
      </c>
      <c r="H164" s="141">
        <v>1</v>
      </c>
      <c r="I164" s="142"/>
      <c r="J164" s="143">
        <f>ROUND(I164*H164,2)</f>
        <v>0</v>
      </c>
      <c r="K164" s="139" t="s">
        <v>2442</v>
      </c>
      <c r="L164" s="32"/>
      <c r="M164" s="144" t="s">
        <v>1</v>
      </c>
      <c r="N164" s="145" t="s">
        <v>38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229</v>
      </c>
      <c r="AT164" s="148" t="s">
        <v>224</v>
      </c>
      <c r="AU164" s="148" t="s">
        <v>80</v>
      </c>
      <c r="AY164" s="17" t="s">
        <v>221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80</v>
      </c>
      <c r="BK164" s="149">
        <f>ROUND(I164*H164,2)</f>
        <v>0</v>
      </c>
      <c r="BL164" s="17" t="s">
        <v>229</v>
      </c>
      <c r="BM164" s="148" t="s">
        <v>562</v>
      </c>
    </row>
    <row r="165" spans="2:65" s="1" customFormat="1" ht="16.5" customHeight="1">
      <c r="B165" s="136"/>
      <c r="C165" s="137" t="s">
        <v>7</v>
      </c>
      <c r="D165" s="137" t="s">
        <v>224</v>
      </c>
      <c r="E165" s="138" t="s">
        <v>2865</v>
      </c>
      <c r="F165" s="139" t="s">
        <v>2866</v>
      </c>
      <c r="G165" s="140" t="s">
        <v>2137</v>
      </c>
      <c r="H165" s="141">
        <v>1</v>
      </c>
      <c r="I165" s="142"/>
      <c r="J165" s="143">
        <f>ROUND(I165*H165,2)</f>
        <v>0</v>
      </c>
      <c r="K165" s="139" t="s">
        <v>2442</v>
      </c>
      <c r="L165" s="32"/>
      <c r="M165" s="144" t="s">
        <v>1</v>
      </c>
      <c r="N165" s="145" t="s">
        <v>38</v>
      </c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AR165" s="148" t="s">
        <v>229</v>
      </c>
      <c r="AT165" s="148" t="s">
        <v>224</v>
      </c>
      <c r="AU165" s="148" t="s">
        <v>80</v>
      </c>
      <c r="AY165" s="17" t="s">
        <v>221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80</v>
      </c>
      <c r="BK165" s="149">
        <f>ROUND(I165*H165,2)</f>
        <v>0</v>
      </c>
      <c r="BL165" s="17" t="s">
        <v>229</v>
      </c>
      <c r="BM165" s="148" t="s">
        <v>573</v>
      </c>
    </row>
    <row r="166" spans="2:65" s="1" customFormat="1" ht="16.5" customHeight="1">
      <c r="B166" s="136"/>
      <c r="C166" s="137" t="s">
        <v>369</v>
      </c>
      <c r="D166" s="137" t="s">
        <v>224</v>
      </c>
      <c r="E166" s="138" t="s">
        <v>2867</v>
      </c>
      <c r="F166" s="139" t="s">
        <v>2822</v>
      </c>
      <c r="G166" s="140" t="s">
        <v>983</v>
      </c>
      <c r="H166" s="141">
        <v>1</v>
      </c>
      <c r="I166" s="142"/>
      <c r="J166" s="143">
        <f>ROUND(I166*H166,2)</f>
        <v>0</v>
      </c>
      <c r="K166" s="139" t="s">
        <v>2442</v>
      </c>
      <c r="L166" s="32"/>
      <c r="M166" s="144" t="s">
        <v>1</v>
      </c>
      <c r="N166" s="145" t="s">
        <v>38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229</v>
      </c>
      <c r="AT166" s="148" t="s">
        <v>224</v>
      </c>
      <c r="AU166" s="148" t="s">
        <v>80</v>
      </c>
      <c r="AY166" s="17" t="s">
        <v>221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80</v>
      </c>
      <c r="BK166" s="149">
        <f>ROUND(I166*H166,2)</f>
        <v>0</v>
      </c>
      <c r="BL166" s="17" t="s">
        <v>229</v>
      </c>
      <c r="BM166" s="148" t="s">
        <v>605</v>
      </c>
    </row>
    <row r="167" spans="2:65" s="1" customFormat="1" ht="16.5" customHeight="1">
      <c r="B167" s="136"/>
      <c r="C167" s="137" t="s">
        <v>375</v>
      </c>
      <c r="D167" s="137" t="s">
        <v>224</v>
      </c>
      <c r="E167" s="138" t="s">
        <v>2868</v>
      </c>
      <c r="F167" s="139" t="s">
        <v>2869</v>
      </c>
      <c r="G167" s="140" t="s">
        <v>2137</v>
      </c>
      <c r="H167" s="141">
        <v>1</v>
      </c>
      <c r="I167" s="142"/>
      <c r="J167" s="143">
        <f>ROUND(I167*H167,2)</f>
        <v>0</v>
      </c>
      <c r="K167" s="139" t="s">
        <v>2442</v>
      </c>
      <c r="L167" s="32"/>
      <c r="M167" s="197" t="s">
        <v>1</v>
      </c>
      <c r="N167" s="198" t="s">
        <v>38</v>
      </c>
      <c r="O167" s="195"/>
      <c r="P167" s="199">
        <f>O167*H167</f>
        <v>0</v>
      </c>
      <c r="Q167" s="199">
        <v>0</v>
      </c>
      <c r="R167" s="199">
        <f>Q167*H167</f>
        <v>0</v>
      </c>
      <c r="S167" s="199">
        <v>0</v>
      </c>
      <c r="T167" s="200">
        <f>S167*H167</f>
        <v>0</v>
      </c>
      <c r="AR167" s="148" t="s">
        <v>229</v>
      </c>
      <c r="AT167" s="148" t="s">
        <v>224</v>
      </c>
      <c r="AU167" s="148" t="s">
        <v>80</v>
      </c>
      <c r="AY167" s="17" t="s">
        <v>221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80</v>
      </c>
      <c r="BK167" s="149">
        <f>ROUND(I167*H167,2)</f>
        <v>0</v>
      </c>
      <c r="BL167" s="17" t="s">
        <v>229</v>
      </c>
      <c r="BM167" s="148" t="s">
        <v>632</v>
      </c>
    </row>
    <row r="168" spans="2:65" s="1" customFormat="1" ht="6.95" customHeight="1">
      <c r="B168" s="44"/>
      <c r="C168" s="45"/>
      <c r="D168" s="45"/>
      <c r="E168" s="45"/>
      <c r="F168" s="45"/>
      <c r="G168" s="45"/>
      <c r="H168" s="45"/>
      <c r="I168" s="45"/>
      <c r="J168" s="45"/>
      <c r="K168" s="45"/>
      <c r="L168" s="32"/>
    </row>
  </sheetData>
  <autoFilter ref="C122:K167" xr:uid="{00000000-0009-0000-0000-00000A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9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123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2705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2902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ROUND(J124,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ROUND((SUM(BE124:BE196)),  2)</f>
        <v>0</v>
      </c>
      <c r="I35" s="96">
        <v>0.21</v>
      </c>
      <c r="J35" s="86">
        <f>ROUND(((SUM(BE124:BE196))*I35),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ROUND((SUM(BF124:BF196)),  2)</f>
        <v>0</v>
      </c>
      <c r="I36" s="96">
        <v>0.12</v>
      </c>
      <c r="J36" s="86">
        <f>ROUND(((SUM(BF124:BF196))*I36),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ROUND((SUM(BG124:BG196)),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ROUND((SUM(BH124:BH196)),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ROUND((SUM(BI124:BI196)),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2705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D.1.01.4d_4 - Siganlizační systém sestra-pacient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J124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2707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47" s="8" customFormat="1" ht="24.95" customHeight="1">
      <c r="B100" s="108"/>
      <c r="D100" s="109" t="s">
        <v>2903</v>
      </c>
      <c r="E100" s="110"/>
      <c r="F100" s="110"/>
      <c r="G100" s="110"/>
      <c r="H100" s="110"/>
      <c r="I100" s="110"/>
      <c r="J100" s="111">
        <f>J162</f>
        <v>0</v>
      </c>
      <c r="L100" s="108"/>
    </row>
    <row r="101" spans="2:47" s="8" customFormat="1" ht="24.95" customHeight="1">
      <c r="B101" s="108"/>
      <c r="D101" s="109" t="s">
        <v>2708</v>
      </c>
      <c r="E101" s="110"/>
      <c r="F101" s="110"/>
      <c r="G101" s="110"/>
      <c r="H101" s="110"/>
      <c r="I101" s="110"/>
      <c r="J101" s="111">
        <f>J177</f>
        <v>0</v>
      </c>
      <c r="L101" s="108"/>
    </row>
    <row r="102" spans="2:47" s="8" customFormat="1" ht="24.95" customHeight="1">
      <c r="B102" s="108"/>
      <c r="D102" s="109" t="s">
        <v>2709</v>
      </c>
      <c r="E102" s="110"/>
      <c r="F102" s="110"/>
      <c r="G102" s="110"/>
      <c r="H102" s="110"/>
      <c r="I102" s="110"/>
      <c r="J102" s="111">
        <f>J190</f>
        <v>0</v>
      </c>
      <c r="L102" s="108"/>
    </row>
    <row r="103" spans="2:47" s="1" customFormat="1" ht="21.75" customHeight="1">
      <c r="B103" s="32"/>
      <c r="L103" s="32"/>
    </row>
    <row r="104" spans="2:47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47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47" s="1" customFormat="1" ht="24.95" customHeight="1">
      <c r="B109" s="32"/>
      <c r="C109" s="21" t="s">
        <v>206</v>
      </c>
      <c r="L109" s="32"/>
    </row>
    <row r="110" spans="2:47" s="1" customFormat="1" ht="6.95" customHeight="1">
      <c r="B110" s="32"/>
      <c r="L110" s="32"/>
    </row>
    <row r="111" spans="2:47" s="1" customFormat="1" ht="12" customHeight="1">
      <c r="B111" s="32"/>
      <c r="C111" s="27" t="s">
        <v>16</v>
      </c>
      <c r="L111" s="32"/>
    </row>
    <row r="112" spans="2:47" s="1" customFormat="1" ht="26.25" customHeight="1">
      <c r="B112" s="32"/>
      <c r="E112" s="244" t="str">
        <f>E7</f>
        <v>REKONSTRUKCE KORONÁRNÍ JEDNOTKY IKK - Fakultní nemocnice Brno</v>
      </c>
      <c r="F112" s="245"/>
      <c r="G112" s="245"/>
      <c r="H112" s="245"/>
      <c r="L112" s="32"/>
    </row>
    <row r="113" spans="2:65" ht="12" customHeight="1">
      <c r="B113" s="20"/>
      <c r="C113" s="27" t="s">
        <v>176</v>
      </c>
      <c r="L113" s="20"/>
    </row>
    <row r="114" spans="2:65" s="1" customFormat="1" ht="16.5" customHeight="1">
      <c r="B114" s="32"/>
      <c r="E114" s="244" t="s">
        <v>2705</v>
      </c>
      <c r="F114" s="243"/>
      <c r="G114" s="243"/>
      <c r="H114" s="243"/>
      <c r="L114" s="32"/>
    </row>
    <row r="115" spans="2:65" s="1" customFormat="1" ht="12" customHeight="1">
      <c r="B115" s="32"/>
      <c r="C115" s="27" t="s">
        <v>178</v>
      </c>
      <c r="L115" s="32"/>
    </row>
    <row r="116" spans="2:65" s="1" customFormat="1" ht="16.5" customHeight="1">
      <c r="B116" s="32"/>
      <c r="E116" s="240" t="str">
        <f>E11</f>
        <v>D.1.01.4d_4 - Siganlizační systém sestra-pacient</v>
      </c>
      <c r="F116" s="243"/>
      <c r="G116" s="243"/>
      <c r="H116" s="243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F14</f>
        <v xml:space="preserve"> </v>
      </c>
      <c r="I118" s="27" t="s">
        <v>22</v>
      </c>
      <c r="J118" s="52" t="str">
        <f>IF(J14="","",J14)</f>
        <v>15. 9. 2025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E17</f>
        <v xml:space="preserve"> </v>
      </c>
      <c r="I120" s="27" t="s">
        <v>29</v>
      </c>
      <c r="J120" s="30" t="str">
        <f>E23</f>
        <v xml:space="preserve"> </v>
      </c>
      <c r="L120" s="32"/>
    </row>
    <row r="121" spans="2:65" s="1" customFormat="1" ht="15.2" customHeight="1">
      <c r="B121" s="32"/>
      <c r="C121" s="27" t="s">
        <v>27</v>
      </c>
      <c r="F121" s="25" t="str">
        <f>IF(E20="","",E20)</f>
        <v>Vyplň údaj</v>
      </c>
      <c r="I121" s="27" t="s">
        <v>31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207</v>
      </c>
      <c r="D123" s="118" t="s">
        <v>58</v>
      </c>
      <c r="E123" s="118" t="s">
        <v>54</v>
      </c>
      <c r="F123" s="118" t="s">
        <v>55</v>
      </c>
      <c r="G123" s="118" t="s">
        <v>208</v>
      </c>
      <c r="H123" s="118" t="s">
        <v>209</v>
      </c>
      <c r="I123" s="118" t="s">
        <v>210</v>
      </c>
      <c r="J123" s="118" t="s">
        <v>183</v>
      </c>
      <c r="K123" s="119" t="s">
        <v>211</v>
      </c>
      <c r="L123" s="116"/>
      <c r="M123" s="59" t="s">
        <v>1</v>
      </c>
      <c r="N123" s="60" t="s">
        <v>37</v>
      </c>
      <c r="O123" s="60" t="s">
        <v>212</v>
      </c>
      <c r="P123" s="60" t="s">
        <v>213</v>
      </c>
      <c r="Q123" s="60" t="s">
        <v>214</v>
      </c>
      <c r="R123" s="60" t="s">
        <v>215</v>
      </c>
      <c r="S123" s="60" t="s">
        <v>216</v>
      </c>
      <c r="T123" s="61" t="s">
        <v>217</v>
      </c>
    </row>
    <row r="124" spans="2:65" s="1" customFormat="1" ht="22.9" customHeight="1">
      <c r="B124" s="32"/>
      <c r="C124" s="64" t="s">
        <v>218</v>
      </c>
      <c r="J124" s="120">
        <f>BK124</f>
        <v>0</v>
      </c>
      <c r="L124" s="32"/>
      <c r="M124" s="62"/>
      <c r="N124" s="53"/>
      <c r="O124" s="53"/>
      <c r="P124" s="121">
        <f>P125+P162+P177+P190</f>
        <v>0</v>
      </c>
      <c r="Q124" s="53"/>
      <c r="R124" s="121">
        <f>R125+R162+R177+R190</f>
        <v>0</v>
      </c>
      <c r="S124" s="53"/>
      <c r="T124" s="122">
        <f>T125+T162+T177+T190</f>
        <v>0</v>
      </c>
      <c r="AT124" s="17" t="s">
        <v>72</v>
      </c>
      <c r="AU124" s="17" t="s">
        <v>185</v>
      </c>
      <c r="BK124" s="123">
        <f>BK125+BK162+BK177+BK190</f>
        <v>0</v>
      </c>
    </row>
    <row r="125" spans="2:65" s="11" customFormat="1" ht="25.9" customHeight="1">
      <c r="B125" s="124"/>
      <c r="D125" s="125" t="s">
        <v>72</v>
      </c>
      <c r="E125" s="126" t="s">
        <v>80</v>
      </c>
      <c r="F125" s="126" t="s">
        <v>2710</v>
      </c>
      <c r="I125" s="127"/>
      <c r="J125" s="128">
        <f>BK125</f>
        <v>0</v>
      </c>
      <c r="L125" s="124"/>
      <c r="M125" s="129"/>
      <c r="P125" s="130">
        <f>SUM(P126:P161)</f>
        <v>0</v>
      </c>
      <c r="R125" s="130">
        <f>SUM(R126:R161)</f>
        <v>0</v>
      </c>
      <c r="T125" s="131">
        <f>SUM(T126:T161)</f>
        <v>0</v>
      </c>
      <c r="AR125" s="125" t="s">
        <v>80</v>
      </c>
      <c r="AT125" s="132" t="s">
        <v>72</v>
      </c>
      <c r="AU125" s="132" t="s">
        <v>73</v>
      </c>
      <c r="AY125" s="125" t="s">
        <v>221</v>
      </c>
      <c r="BK125" s="133">
        <f>SUM(BK126:BK161)</f>
        <v>0</v>
      </c>
    </row>
    <row r="126" spans="2:65" s="1" customFormat="1" ht="37.9" customHeight="1">
      <c r="B126" s="136"/>
      <c r="C126" s="137" t="s">
        <v>80</v>
      </c>
      <c r="D126" s="137" t="s">
        <v>224</v>
      </c>
      <c r="E126" s="138" t="s">
        <v>2904</v>
      </c>
      <c r="F126" s="139" t="s">
        <v>2905</v>
      </c>
      <c r="G126" s="140" t="s">
        <v>2137</v>
      </c>
      <c r="H126" s="141">
        <v>1</v>
      </c>
      <c r="I126" s="142"/>
      <c r="J126" s="143">
        <f>ROUND(I126*H126,2)</f>
        <v>0</v>
      </c>
      <c r="K126" s="139" t="s">
        <v>2442</v>
      </c>
      <c r="L126" s="32"/>
      <c r="M126" s="144" t="s">
        <v>1</v>
      </c>
      <c r="N126" s="145" t="s">
        <v>38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229</v>
      </c>
      <c r="AT126" s="148" t="s">
        <v>224</v>
      </c>
      <c r="AU126" s="148" t="s">
        <v>80</v>
      </c>
      <c r="AY126" s="17" t="s">
        <v>221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80</v>
      </c>
      <c r="BK126" s="149">
        <f>ROUND(I126*H126,2)</f>
        <v>0</v>
      </c>
      <c r="BL126" s="17" t="s">
        <v>229</v>
      </c>
      <c r="BM126" s="148" t="s">
        <v>82</v>
      </c>
    </row>
    <row r="127" spans="2:65" s="1" customFormat="1">
      <c r="B127" s="32"/>
      <c r="D127" s="151" t="s">
        <v>272</v>
      </c>
      <c r="F127" s="181" t="s">
        <v>2777</v>
      </c>
      <c r="I127" s="182"/>
      <c r="L127" s="32"/>
      <c r="M127" s="183"/>
      <c r="T127" s="56"/>
      <c r="AT127" s="17" t="s">
        <v>272</v>
      </c>
      <c r="AU127" s="17" t="s">
        <v>80</v>
      </c>
    </row>
    <row r="128" spans="2:65" s="1" customFormat="1" ht="66.75" customHeight="1">
      <c r="B128" s="136"/>
      <c r="C128" s="137" t="s">
        <v>82</v>
      </c>
      <c r="D128" s="137" t="s">
        <v>224</v>
      </c>
      <c r="E128" s="138" t="s">
        <v>2906</v>
      </c>
      <c r="F128" s="139" t="s">
        <v>2907</v>
      </c>
      <c r="G128" s="140" t="s">
        <v>2137</v>
      </c>
      <c r="H128" s="141">
        <v>1</v>
      </c>
      <c r="I128" s="142"/>
      <c r="J128" s="143">
        <f>ROUND(I128*H128,2)</f>
        <v>0</v>
      </c>
      <c r="K128" s="139" t="s">
        <v>2442</v>
      </c>
      <c r="L128" s="32"/>
      <c r="M128" s="144" t="s">
        <v>1</v>
      </c>
      <c r="N128" s="145" t="s">
        <v>38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229</v>
      </c>
      <c r="AT128" s="148" t="s">
        <v>224</v>
      </c>
      <c r="AU128" s="148" t="s">
        <v>80</v>
      </c>
      <c r="AY128" s="17" t="s">
        <v>221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80</v>
      </c>
      <c r="BK128" s="149">
        <f>ROUND(I128*H128,2)</f>
        <v>0</v>
      </c>
      <c r="BL128" s="17" t="s">
        <v>229</v>
      </c>
      <c r="BM128" s="148" t="s">
        <v>229</v>
      </c>
    </row>
    <row r="129" spans="2:65" s="1" customFormat="1">
      <c r="B129" s="32"/>
      <c r="D129" s="151" t="s">
        <v>272</v>
      </c>
      <c r="F129" s="181" t="s">
        <v>2908</v>
      </c>
      <c r="I129" s="182"/>
      <c r="L129" s="32"/>
      <c r="M129" s="183"/>
      <c r="T129" s="56"/>
      <c r="AT129" s="17" t="s">
        <v>272</v>
      </c>
      <c r="AU129" s="17" t="s">
        <v>80</v>
      </c>
    </row>
    <row r="130" spans="2:65" s="1" customFormat="1" ht="16.5" customHeight="1">
      <c r="B130" s="136"/>
      <c r="C130" s="137" t="s">
        <v>222</v>
      </c>
      <c r="D130" s="137" t="s">
        <v>224</v>
      </c>
      <c r="E130" s="138" t="s">
        <v>2909</v>
      </c>
      <c r="F130" s="139" t="s">
        <v>2910</v>
      </c>
      <c r="G130" s="140" t="s">
        <v>2137</v>
      </c>
      <c r="H130" s="141">
        <v>1</v>
      </c>
      <c r="I130" s="142"/>
      <c r="J130" s="143">
        <f>ROUND(I130*H130,2)</f>
        <v>0</v>
      </c>
      <c r="K130" s="139" t="s">
        <v>2442</v>
      </c>
      <c r="L130" s="32"/>
      <c r="M130" s="144" t="s">
        <v>1</v>
      </c>
      <c r="N130" s="145" t="s">
        <v>38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229</v>
      </c>
      <c r="AT130" s="148" t="s">
        <v>224</v>
      </c>
      <c r="AU130" s="148" t="s">
        <v>80</v>
      </c>
      <c r="AY130" s="17" t="s">
        <v>221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80</v>
      </c>
      <c r="BK130" s="149">
        <f>ROUND(I130*H130,2)</f>
        <v>0</v>
      </c>
      <c r="BL130" s="17" t="s">
        <v>229</v>
      </c>
      <c r="BM130" s="148" t="s">
        <v>266</v>
      </c>
    </row>
    <row r="131" spans="2:65" s="1" customFormat="1">
      <c r="B131" s="32"/>
      <c r="D131" s="151" t="s">
        <v>272</v>
      </c>
      <c r="F131" s="181" t="s">
        <v>2908</v>
      </c>
      <c r="I131" s="182"/>
      <c r="L131" s="32"/>
      <c r="M131" s="183"/>
      <c r="T131" s="56"/>
      <c r="AT131" s="17" t="s">
        <v>272</v>
      </c>
      <c r="AU131" s="17" t="s">
        <v>80</v>
      </c>
    </row>
    <row r="132" spans="2:65" s="1" customFormat="1" ht="16.5" customHeight="1">
      <c r="B132" s="136"/>
      <c r="C132" s="137" t="s">
        <v>229</v>
      </c>
      <c r="D132" s="137" t="s">
        <v>224</v>
      </c>
      <c r="E132" s="138" t="s">
        <v>2911</v>
      </c>
      <c r="F132" s="139" t="s">
        <v>2912</v>
      </c>
      <c r="G132" s="140" t="s">
        <v>2137</v>
      </c>
      <c r="H132" s="141">
        <v>1</v>
      </c>
      <c r="I132" s="142"/>
      <c r="J132" s="143">
        <f>ROUND(I132*H132,2)</f>
        <v>0</v>
      </c>
      <c r="K132" s="139" t="s">
        <v>2442</v>
      </c>
      <c r="L132" s="32"/>
      <c r="M132" s="144" t="s">
        <v>1</v>
      </c>
      <c r="N132" s="145" t="s">
        <v>38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229</v>
      </c>
      <c r="AT132" s="148" t="s">
        <v>224</v>
      </c>
      <c r="AU132" s="148" t="s">
        <v>80</v>
      </c>
      <c r="AY132" s="17" t="s">
        <v>221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80</v>
      </c>
      <c r="BK132" s="149">
        <f>ROUND(I132*H132,2)</f>
        <v>0</v>
      </c>
      <c r="BL132" s="17" t="s">
        <v>229</v>
      </c>
      <c r="BM132" s="148" t="s">
        <v>270</v>
      </c>
    </row>
    <row r="133" spans="2:65" s="1" customFormat="1">
      <c r="B133" s="32"/>
      <c r="D133" s="151" t="s">
        <v>272</v>
      </c>
      <c r="F133" s="181" t="s">
        <v>2908</v>
      </c>
      <c r="I133" s="182"/>
      <c r="L133" s="32"/>
      <c r="M133" s="183"/>
      <c r="T133" s="56"/>
      <c r="AT133" s="17" t="s">
        <v>272</v>
      </c>
      <c r="AU133" s="17" t="s">
        <v>80</v>
      </c>
    </row>
    <row r="134" spans="2:65" s="1" customFormat="1" ht="16.5" customHeight="1">
      <c r="B134" s="136"/>
      <c r="C134" s="137" t="s">
        <v>253</v>
      </c>
      <c r="D134" s="137" t="s">
        <v>224</v>
      </c>
      <c r="E134" s="138" t="s">
        <v>2913</v>
      </c>
      <c r="F134" s="139" t="s">
        <v>2914</v>
      </c>
      <c r="G134" s="140" t="s">
        <v>2137</v>
      </c>
      <c r="H134" s="141">
        <v>1</v>
      </c>
      <c r="I134" s="142"/>
      <c r="J134" s="143">
        <f>ROUND(I134*H134,2)</f>
        <v>0</v>
      </c>
      <c r="K134" s="139" t="s">
        <v>2442</v>
      </c>
      <c r="L134" s="32"/>
      <c r="M134" s="144" t="s">
        <v>1</v>
      </c>
      <c r="N134" s="145" t="s">
        <v>38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229</v>
      </c>
      <c r="AT134" s="148" t="s">
        <v>224</v>
      </c>
      <c r="AU134" s="148" t="s">
        <v>80</v>
      </c>
      <c r="AY134" s="17" t="s">
        <v>221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80</v>
      </c>
      <c r="BK134" s="149">
        <f>ROUND(I134*H134,2)</f>
        <v>0</v>
      </c>
      <c r="BL134" s="17" t="s">
        <v>229</v>
      </c>
      <c r="BM134" s="148" t="s">
        <v>304</v>
      </c>
    </row>
    <row r="135" spans="2:65" s="1" customFormat="1">
      <c r="B135" s="32"/>
      <c r="D135" s="151" t="s">
        <v>272</v>
      </c>
      <c r="F135" s="181" t="s">
        <v>2908</v>
      </c>
      <c r="I135" s="182"/>
      <c r="L135" s="32"/>
      <c r="M135" s="183"/>
      <c r="T135" s="56"/>
      <c r="AT135" s="17" t="s">
        <v>272</v>
      </c>
      <c r="AU135" s="17" t="s">
        <v>80</v>
      </c>
    </row>
    <row r="136" spans="2:65" s="1" customFormat="1" ht="16.5" customHeight="1">
      <c r="B136" s="136"/>
      <c r="C136" s="137" t="s">
        <v>266</v>
      </c>
      <c r="D136" s="137" t="s">
        <v>224</v>
      </c>
      <c r="E136" s="138" t="s">
        <v>2915</v>
      </c>
      <c r="F136" s="139" t="s">
        <v>2916</v>
      </c>
      <c r="G136" s="140" t="s">
        <v>2137</v>
      </c>
      <c r="H136" s="141">
        <v>1</v>
      </c>
      <c r="I136" s="142"/>
      <c r="J136" s="143">
        <f>ROUND(I136*H136,2)</f>
        <v>0</v>
      </c>
      <c r="K136" s="139" t="s">
        <v>2442</v>
      </c>
      <c r="L136" s="32"/>
      <c r="M136" s="144" t="s">
        <v>1</v>
      </c>
      <c r="N136" s="145" t="s">
        <v>38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229</v>
      </c>
      <c r="AT136" s="148" t="s">
        <v>224</v>
      </c>
      <c r="AU136" s="148" t="s">
        <v>80</v>
      </c>
      <c r="AY136" s="17" t="s">
        <v>221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80</v>
      </c>
      <c r="BK136" s="149">
        <f>ROUND(I136*H136,2)</f>
        <v>0</v>
      </c>
      <c r="BL136" s="17" t="s">
        <v>229</v>
      </c>
      <c r="BM136" s="148" t="s">
        <v>8</v>
      </c>
    </row>
    <row r="137" spans="2:65" s="1" customFormat="1">
      <c r="B137" s="32"/>
      <c r="D137" s="151" t="s">
        <v>272</v>
      </c>
      <c r="F137" s="181" t="s">
        <v>2917</v>
      </c>
      <c r="I137" s="182"/>
      <c r="L137" s="32"/>
      <c r="M137" s="183"/>
      <c r="T137" s="56"/>
      <c r="AT137" s="17" t="s">
        <v>272</v>
      </c>
      <c r="AU137" s="17" t="s">
        <v>80</v>
      </c>
    </row>
    <row r="138" spans="2:65" s="1" customFormat="1" ht="66.75" customHeight="1">
      <c r="B138" s="136"/>
      <c r="C138" s="137" t="s">
        <v>275</v>
      </c>
      <c r="D138" s="137" t="s">
        <v>224</v>
      </c>
      <c r="E138" s="138" t="s">
        <v>2918</v>
      </c>
      <c r="F138" s="139" t="s">
        <v>2919</v>
      </c>
      <c r="G138" s="140" t="s">
        <v>2137</v>
      </c>
      <c r="H138" s="141">
        <v>1</v>
      </c>
      <c r="I138" s="142"/>
      <c r="J138" s="143">
        <f>ROUND(I138*H138,2)</f>
        <v>0</v>
      </c>
      <c r="K138" s="139" t="s">
        <v>2442</v>
      </c>
      <c r="L138" s="32"/>
      <c r="M138" s="144" t="s">
        <v>1</v>
      </c>
      <c r="N138" s="145" t="s">
        <v>38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229</v>
      </c>
      <c r="AT138" s="148" t="s">
        <v>224</v>
      </c>
      <c r="AU138" s="148" t="s">
        <v>80</v>
      </c>
      <c r="AY138" s="17" t="s">
        <v>221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80</v>
      </c>
      <c r="BK138" s="149">
        <f>ROUND(I138*H138,2)</f>
        <v>0</v>
      </c>
      <c r="BL138" s="17" t="s">
        <v>229</v>
      </c>
      <c r="BM138" s="148" t="s">
        <v>322</v>
      </c>
    </row>
    <row r="139" spans="2:65" s="1" customFormat="1">
      <c r="B139" s="32"/>
      <c r="D139" s="151" t="s">
        <v>272</v>
      </c>
      <c r="F139" s="181" t="s">
        <v>2920</v>
      </c>
      <c r="I139" s="182"/>
      <c r="L139" s="32"/>
      <c r="M139" s="183"/>
      <c r="T139" s="56"/>
      <c r="AT139" s="17" t="s">
        <v>272</v>
      </c>
      <c r="AU139" s="17" t="s">
        <v>80</v>
      </c>
    </row>
    <row r="140" spans="2:65" s="1" customFormat="1" ht="16.5" customHeight="1">
      <c r="B140" s="136"/>
      <c r="C140" s="137" t="s">
        <v>270</v>
      </c>
      <c r="D140" s="137" t="s">
        <v>224</v>
      </c>
      <c r="E140" s="138" t="s">
        <v>2921</v>
      </c>
      <c r="F140" s="139" t="s">
        <v>2922</v>
      </c>
      <c r="G140" s="140" t="s">
        <v>2137</v>
      </c>
      <c r="H140" s="141">
        <v>20</v>
      </c>
      <c r="I140" s="142"/>
      <c r="J140" s="143">
        <f>ROUND(I140*H140,2)</f>
        <v>0</v>
      </c>
      <c r="K140" s="139" t="s">
        <v>2442</v>
      </c>
      <c r="L140" s="32"/>
      <c r="M140" s="144" t="s">
        <v>1</v>
      </c>
      <c r="N140" s="145" t="s">
        <v>38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229</v>
      </c>
      <c r="AT140" s="148" t="s">
        <v>224</v>
      </c>
      <c r="AU140" s="148" t="s">
        <v>80</v>
      </c>
      <c r="AY140" s="17" t="s">
        <v>221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80</v>
      </c>
      <c r="BK140" s="149">
        <f>ROUND(I140*H140,2)</f>
        <v>0</v>
      </c>
      <c r="BL140" s="17" t="s">
        <v>229</v>
      </c>
      <c r="BM140" s="148" t="s">
        <v>332</v>
      </c>
    </row>
    <row r="141" spans="2:65" s="1" customFormat="1">
      <c r="B141" s="32"/>
      <c r="D141" s="151" t="s">
        <v>272</v>
      </c>
      <c r="F141" s="181" t="s">
        <v>2801</v>
      </c>
      <c r="I141" s="182"/>
      <c r="L141" s="32"/>
      <c r="M141" s="183"/>
      <c r="T141" s="56"/>
      <c r="AT141" s="17" t="s">
        <v>272</v>
      </c>
      <c r="AU141" s="17" t="s">
        <v>80</v>
      </c>
    </row>
    <row r="142" spans="2:65" s="1" customFormat="1" ht="24.2" customHeight="1">
      <c r="B142" s="136"/>
      <c r="C142" s="137" t="s">
        <v>294</v>
      </c>
      <c r="D142" s="137" t="s">
        <v>224</v>
      </c>
      <c r="E142" s="138" t="s">
        <v>2923</v>
      </c>
      <c r="F142" s="139" t="s">
        <v>2924</v>
      </c>
      <c r="G142" s="140" t="s">
        <v>2137</v>
      </c>
      <c r="H142" s="141">
        <v>1</v>
      </c>
      <c r="I142" s="142"/>
      <c r="J142" s="143">
        <f>ROUND(I142*H142,2)</f>
        <v>0</v>
      </c>
      <c r="K142" s="139" t="s">
        <v>2442</v>
      </c>
      <c r="L142" s="32"/>
      <c r="M142" s="144" t="s">
        <v>1</v>
      </c>
      <c r="N142" s="145" t="s">
        <v>38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229</v>
      </c>
      <c r="AT142" s="148" t="s">
        <v>224</v>
      </c>
      <c r="AU142" s="148" t="s">
        <v>80</v>
      </c>
      <c r="AY142" s="17" t="s">
        <v>221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80</v>
      </c>
      <c r="BK142" s="149">
        <f>ROUND(I142*H142,2)</f>
        <v>0</v>
      </c>
      <c r="BL142" s="17" t="s">
        <v>229</v>
      </c>
      <c r="BM142" s="148" t="s">
        <v>340</v>
      </c>
    </row>
    <row r="143" spans="2:65" s="1" customFormat="1">
      <c r="B143" s="32"/>
      <c r="D143" s="151" t="s">
        <v>272</v>
      </c>
      <c r="F143" s="181" t="s">
        <v>2777</v>
      </c>
      <c r="I143" s="182"/>
      <c r="L143" s="32"/>
      <c r="M143" s="183"/>
      <c r="T143" s="56"/>
      <c r="AT143" s="17" t="s">
        <v>272</v>
      </c>
      <c r="AU143" s="17" t="s">
        <v>80</v>
      </c>
    </row>
    <row r="144" spans="2:65" s="1" customFormat="1" ht="24.2" customHeight="1">
      <c r="B144" s="136"/>
      <c r="C144" s="137" t="s">
        <v>304</v>
      </c>
      <c r="D144" s="137" t="s">
        <v>224</v>
      </c>
      <c r="E144" s="138" t="s">
        <v>2925</v>
      </c>
      <c r="F144" s="139" t="s">
        <v>2926</v>
      </c>
      <c r="G144" s="140" t="s">
        <v>2137</v>
      </c>
      <c r="H144" s="141">
        <v>1</v>
      </c>
      <c r="I144" s="142"/>
      <c r="J144" s="143">
        <f>ROUND(I144*H144,2)</f>
        <v>0</v>
      </c>
      <c r="K144" s="139" t="s">
        <v>2442</v>
      </c>
      <c r="L144" s="32"/>
      <c r="M144" s="144" t="s">
        <v>1</v>
      </c>
      <c r="N144" s="145" t="s">
        <v>38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229</v>
      </c>
      <c r="AT144" s="148" t="s">
        <v>224</v>
      </c>
      <c r="AU144" s="148" t="s">
        <v>80</v>
      </c>
      <c r="AY144" s="17" t="s">
        <v>221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80</v>
      </c>
      <c r="BK144" s="149">
        <f>ROUND(I144*H144,2)</f>
        <v>0</v>
      </c>
      <c r="BL144" s="17" t="s">
        <v>229</v>
      </c>
      <c r="BM144" s="148" t="s">
        <v>353</v>
      </c>
    </row>
    <row r="145" spans="2:65" s="1" customFormat="1">
      <c r="B145" s="32"/>
      <c r="D145" s="151" t="s">
        <v>272</v>
      </c>
      <c r="F145" s="181" t="s">
        <v>2777</v>
      </c>
      <c r="I145" s="182"/>
      <c r="L145" s="32"/>
      <c r="M145" s="183"/>
      <c r="T145" s="56"/>
      <c r="AT145" s="17" t="s">
        <v>272</v>
      </c>
      <c r="AU145" s="17" t="s">
        <v>80</v>
      </c>
    </row>
    <row r="146" spans="2:65" s="1" customFormat="1" ht="24.2" customHeight="1">
      <c r="B146" s="136"/>
      <c r="C146" s="137" t="s">
        <v>310</v>
      </c>
      <c r="D146" s="137" t="s">
        <v>224</v>
      </c>
      <c r="E146" s="138" t="s">
        <v>2927</v>
      </c>
      <c r="F146" s="139" t="s">
        <v>2928</v>
      </c>
      <c r="G146" s="140" t="s">
        <v>2137</v>
      </c>
      <c r="H146" s="141">
        <v>1</v>
      </c>
      <c r="I146" s="142"/>
      <c r="J146" s="143">
        <f>ROUND(I146*H146,2)</f>
        <v>0</v>
      </c>
      <c r="K146" s="139" t="s">
        <v>2442</v>
      </c>
      <c r="L146" s="32"/>
      <c r="M146" s="144" t="s">
        <v>1</v>
      </c>
      <c r="N146" s="145" t="s">
        <v>38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229</v>
      </c>
      <c r="AT146" s="148" t="s">
        <v>224</v>
      </c>
      <c r="AU146" s="148" t="s">
        <v>80</v>
      </c>
      <c r="AY146" s="17" t="s">
        <v>221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80</v>
      </c>
      <c r="BK146" s="149">
        <f>ROUND(I146*H146,2)</f>
        <v>0</v>
      </c>
      <c r="BL146" s="17" t="s">
        <v>229</v>
      </c>
      <c r="BM146" s="148" t="s">
        <v>369</v>
      </c>
    </row>
    <row r="147" spans="2:65" s="1" customFormat="1">
      <c r="B147" s="32"/>
      <c r="D147" s="151" t="s">
        <v>272</v>
      </c>
      <c r="F147" s="181" t="s">
        <v>2777</v>
      </c>
      <c r="I147" s="182"/>
      <c r="L147" s="32"/>
      <c r="M147" s="183"/>
      <c r="T147" s="56"/>
      <c r="AT147" s="17" t="s">
        <v>272</v>
      </c>
      <c r="AU147" s="17" t="s">
        <v>80</v>
      </c>
    </row>
    <row r="148" spans="2:65" s="1" customFormat="1" ht="16.5" customHeight="1">
      <c r="B148" s="136"/>
      <c r="C148" s="137" t="s">
        <v>8</v>
      </c>
      <c r="D148" s="137" t="s">
        <v>224</v>
      </c>
      <c r="E148" s="138" t="s">
        <v>2929</v>
      </c>
      <c r="F148" s="139" t="s">
        <v>2930</v>
      </c>
      <c r="G148" s="140" t="s">
        <v>2137</v>
      </c>
      <c r="H148" s="141">
        <v>1</v>
      </c>
      <c r="I148" s="142"/>
      <c r="J148" s="143">
        <f>ROUND(I148*H148,2)</f>
        <v>0</v>
      </c>
      <c r="K148" s="139" t="s">
        <v>2442</v>
      </c>
      <c r="L148" s="32"/>
      <c r="M148" s="144" t="s">
        <v>1</v>
      </c>
      <c r="N148" s="145" t="s">
        <v>38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229</v>
      </c>
      <c r="AT148" s="148" t="s">
        <v>224</v>
      </c>
      <c r="AU148" s="148" t="s">
        <v>80</v>
      </c>
      <c r="AY148" s="17" t="s">
        <v>221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80</v>
      </c>
      <c r="BK148" s="149">
        <f>ROUND(I148*H148,2)</f>
        <v>0</v>
      </c>
      <c r="BL148" s="17" t="s">
        <v>229</v>
      </c>
      <c r="BM148" s="148" t="s">
        <v>379</v>
      </c>
    </row>
    <row r="149" spans="2:65" s="1" customFormat="1">
      <c r="B149" s="32"/>
      <c r="D149" s="151" t="s">
        <v>272</v>
      </c>
      <c r="F149" s="181" t="s">
        <v>2777</v>
      </c>
      <c r="I149" s="182"/>
      <c r="L149" s="32"/>
      <c r="M149" s="183"/>
      <c r="T149" s="56"/>
      <c r="AT149" s="17" t="s">
        <v>272</v>
      </c>
      <c r="AU149" s="17" t="s">
        <v>80</v>
      </c>
    </row>
    <row r="150" spans="2:65" s="1" customFormat="1" ht="24.2" customHeight="1">
      <c r="B150" s="136"/>
      <c r="C150" s="137" t="s">
        <v>318</v>
      </c>
      <c r="D150" s="137" t="s">
        <v>224</v>
      </c>
      <c r="E150" s="138" t="s">
        <v>2931</v>
      </c>
      <c r="F150" s="139" t="s">
        <v>2932</v>
      </c>
      <c r="G150" s="140" t="s">
        <v>2137</v>
      </c>
      <c r="H150" s="141">
        <v>1</v>
      </c>
      <c r="I150" s="142"/>
      <c r="J150" s="143">
        <f>ROUND(I150*H150,2)</f>
        <v>0</v>
      </c>
      <c r="K150" s="139" t="s">
        <v>2442</v>
      </c>
      <c r="L150" s="32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229</v>
      </c>
      <c r="AT150" s="148" t="s">
        <v>224</v>
      </c>
      <c r="AU150" s="148" t="s">
        <v>80</v>
      </c>
      <c r="AY150" s="17" t="s">
        <v>221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80</v>
      </c>
      <c r="BK150" s="149">
        <f>ROUND(I150*H150,2)</f>
        <v>0</v>
      </c>
      <c r="BL150" s="17" t="s">
        <v>229</v>
      </c>
      <c r="BM150" s="148" t="s">
        <v>391</v>
      </c>
    </row>
    <row r="151" spans="2:65" s="1" customFormat="1">
      <c r="B151" s="32"/>
      <c r="D151" s="151" t="s">
        <v>272</v>
      </c>
      <c r="F151" s="181" t="s">
        <v>2777</v>
      </c>
      <c r="I151" s="182"/>
      <c r="L151" s="32"/>
      <c r="M151" s="183"/>
      <c r="T151" s="56"/>
      <c r="AT151" s="17" t="s">
        <v>272</v>
      </c>
      <c r="AU151" s="17" t="s">
        <v>80</v>
      </c>
    </row>
    <row r="152" spans="2:65" s="1" customFormat="1" ht="16.5" customHeight="1">
      <c r="B152" s="136"/>
      <c r="C152" s="137" t="s">
        <v>322</v>
      </c>
      <c r="D152" s="137" t="s">
        <v>224</v>
      </c>
      <c r="E152" s="138" t="s">
        <v>2933</v>
      </c>
      <c r="F152" s="139" t="s">
        <v>2934</v>
      </c>
      <c r="G152" s="140" t="s">
        <v>2137</v>
      </c>
      <c r="H152" s="141">
        <v>1</v>
      </c>
      <c r="I152" s="142"/>
      <c r="J152" s="143">
        <f>ROUND(I152*H152,2)</f>
        <v>0</v>
      </c>
      <c r="K152" s="139" t="s">
        <v>2442</v>
      </c>
      <c r="L152" s="32"/>
      <c r="M152" s="144" t="s">
        <v>1</v>
      </c>
      <c r="N152" s="145" t="s">
        <v>38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229</v>
      </c>
      <c r="AT152" s="148" t="s">
        <v>224</v>
      </c>
      <c r="AU152" s="148" t="s">
        <v>80</v>
      </c>
      <c r="AY152" s="17" t="s">
        <v>221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80</v>
      </c>
      <c r="BK152" s="149">
        <f>ROUND(I152*H152,2)</f>
        <v>0</v>
      </c>
      <c r="BL152" s="17" t="s">
        <v>229</v>
      </c>
      <c r="BM152" s="148" t="s">
        <v>404</v>
      </c>
    </row>
    <row r="153" spans="2:65" s="1" customFormat="1">
      <c r="B153" s="32"/>
      <c r="D153" s="151" t="s">
        <v>272</v>
      </c>
      <c r="F153" s="181" t="s">
        <v>2777</v>
      </c>
      <c r="I153" s="182"/>
      <c r="L153" s="32"/>
      <c r="M153" s="183"/>
      <c r="T153" s="56"/>
      <c r="AT153" s="17" t="s">
        <v>272</v>
      </c>
      <c r="AU153" s="17" t="s">
        <v>80</v>
      </c>
    </row>
    <row r="154" spans="2:65" s="1" customFormat="1" ht="16.5" customHeight="1">
      <c r="B154" s="136"/>
      <c r="C154" s="137" t="s">
        <v>328</v>
      </c>
      <c r="D154" s="137" t="s">
        <v>224</v>
      </c>
      <c r="E154" s="138" t="s">
        <v>2935</v>
      </c>
      <c r="F154" s="139" t="s">
        <v>2936</v>
      </c>
      <c r="G154" s="140" t="s">
        <v>2137</v>
      </c>
      <c r="H154" s="141">
        <v>1</v>
      </c>
      <c r="I154" s="142"/>
      <c r="J154" s="143">
        <f>ROUND(I154*H154,2)</f>
        <v>0</v>
      </c>
      <c r="K154" s="139" t="s">
        <v>2442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229</v>
      </c>
      <c r="AT154" s="148" t="s">
        <v>224</v>
      </c>
      <c r="AU154" s="148" t="s">
        <v>80</v>
      </c>
      <c r="AY154" s="17" t="s">
        <v>221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80</v>
      </c>
      <c r="BK154" s="149">
        <f>ROUND(I154*H154,2)</f>
        <v>0</v>
      </c>
      <c r="BL154" s="17" t="s">
        <v>229</v>
      </c>
      <c r="BM154" s="148" t="s">
        <v>445</v>
      </c>
    </row>
    <row r="155" spans="2:65" s="1" customFormat="1">
      <c r="B155" s="32"/>
      <c r="D155" s="151" t="s">
        <v>272</v>
      </c>
      <c r="F155" s="181" t="s">
        <v>2777</v>
      </c>
      <c r="I155" s="182"/>
      <c r="L155" s="32"/>
      <c r="M155" s="183"/>
      <c r="T155" s="56"/>
      <c r="AT155" s="17" t="s">
        <v>272</v>
      </c>
      <c r="AU155" s="17" t="s">
        <v>80</v>
      </c>
    </row>
    <row r="156" spans="2:65" s="1" customFormat="1" ht="16.5" customHeight="1">
      <c r="B156" s="136"/>
      <c r="C156" s="137" t="s">
        <v>332</v>
      </c>
      <c r="D156" s="137" t="s">
        <v>224</v>
      </c>
      <c r="E156" s="138" t="s">
        <v>2937</v>
      </c>
      <c r="F156" s="139" t="s">
        <v>2938</v>
      </c>
      <c r="G156" s="140" t="s">
        <v>2137</v>
      </c>
      <c r="H156" s="141">
        <v>11</v>
      </c>
      <c r="I156" s="142"/>
      <c r="J156" s="143">
        <f>ROUND(I156*H156,2)</f>
        <v>0</v>
      </c>
      <c r="K156" s="139" t="s">
        <v>2442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229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229</v>
      </c>
      <c r="BM156" s="148" t="s">
        <v>460</v>
      </c>
    </row>
    <row r="157" spans="2:65" s="1" customFormat="1">
      <c r="B157" s="32"/>
      <c r="D157" s="151" t="s">
        <v>272</v>
      </c>
      <c r="F157" s="181" t="s">
        <v>2939</v>
      </c>
      <c r="I157" s="182"/>
      <c r="L157" s="32"/>
      <c r="M157" s="183"/>
      <c r="T157" s="56"/>
      <c r="AT157" s="17" t="s">
        <v>272</v>
      </c>
      <c r="AU157" s="17" t="s">
        <v>80</v>
      </c>
    </row>
    <row r="158" spans="2:65" s="1" customFormat="1" ht="66.75" customHeight="1">
      <c r="B158" s="136"/>
      <c r="C158" s="137" t="s">
        <v>336</v>
      </c>
      <c r="D158" s="137" t="s">
        <v>224</v>
      </c>
      <c r="E158" s="138" t="s">
        <v>2940</v>
      </c>
      <c r="F158" s="139" t="s">
        <v>2941</v>
      </c>
      <c r="G158" s="140" t="s">
        <v>2137</v>
      </c>
      <c r="H158" s="141">
        <v>3</v>
      </c>
      <c r="I158" s="142"/>
      <c r="J158" s="143">
        <f>ROUND(I158*H158,2)</f>
        <v>0</v>
      </c>
      <c r="K158" s="139" t="s">
        <v>2442</v>
      </c>
      <c r="L158" s="32"/>
      <c r="M158" s="144" t="s">
        <v>1</v>
      </c>
      <c r="N158" s="145" t="s">
        <v>38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229</v>
      </c>
      <c r="AT158" s="148" t="s">
        <v>224</v>
      </c>
      <c r="AU158" s="148" t="s">
        <v>80</v>
      </c>
      <c r="AY158" s="17" t="s">
        <v>221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80</v>
      </c>
      <c r="BK158" s="149">
        <f>ROUND(I158*H158,2)</f>
        <v>0</v>
      </c>
      <c r="BL158" s="17" t="s">
        <v>229</v>
      </c>
      <c r="BM158" s="148" t="s">
        <v>470</v>
      </c>
    </row>
    <row r="159" spans="2:65" s="1" customFormat="1">
      <c r="B159" s="32"/>
      <c r="D159" s="151" t="s">
        <v>272</v>
      </c>
      <c r="F159" s="181" t="s">
        <v>2942</v>
      </c>
      <c r="I159" s="182"/>
      <c r="L159" s="32"/>
      <c r="M159" s="183"/>
      <c r="T159" s="56"/>
      <c r="AT159" s="17" t="s">
        <v>272</v>
      </c>
      <c r="AU159" s="17" t="s">
        <v>80</v>
      </c>
    </row>
    <row r="160" spans="2:65" s="1" customFormat="1" ht="44.25" customHeight="1">
      <c r="B160" s="136"/>
      <c r="C160" s="137" t="s">
        <v>340</v>
      </c>
      <c r="D160" s="137" t="s">
        <v>224</v>
      </c>
      <c r="E160" s="138" t="s">
        <v>2943</v>
      </c>
      <c r="F160" s="139" t="s">
        <v>2944</v>
      </c>
      <c r="G160" s="140" t="s">
        <v>2137</v>
      </c>
      <c r="H160" s="141">
        <v>7</v>
      </c>
      <c r="I160" s="142"/>
      <c r="J160" s="143">
        <f>ROUND(I160*H160,2)</f>
        <v>0</v>
      </c>
      <c r="K160" s="139" t="s">
        <v>2442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229</v>
      </c>
      <c r="AT160" s="148" t="s">
        <v>224</v>
      </c>
      <c r="AU160" s="148" t="s">
        <v>80</v>
      </c>
      <c r="AY160" s="17" t="s">
        <v>221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80</v>
      </c>
      <c r="BK160" s="149">
        <f>ROUND(I160*H160,2)</f>
        <v>0</v>
      </c>
      <c r="BL160" s="17" t="s">
        <v>229</v>
      </c>
      <c r="BM160" s="148" t="s">
        <v>512</v>
      </c>
    </row>
    <row r="161" spans="2:65" s="1" customFormat="1">
      <c r="B161" s="32"/>
      <c r="D161" s="151" t="s">
        <v>272</v>
      </c>
      <c r="F161" s="181" t="s">
        <v>2945</v>
      </c>
      <c r="I161" s="182"/>
      <c r="L161" s="32"/>
      <c r="M161" s="183"/>
      <c r="T161" s="56"/>
      <c r="AT161" s="17" t="s">
        <v>272</v>
      </c>
      <c r="AU161" s="17" t="s">
        <v>80</v>
      </c>
    </row>
    <row r="162" spans="2:65" s="11" customFormat="1" ht="25.9" customHeight="1">
      <c r="B162" s="124"/>
      <c r="D162" s="125" t="s">
        <v>72</v>
      </c>
      <c r="E162" s="126" t="s">
        <v>2946</v>
      </c>
      <c r="F162" s="126" t="s">
        <v>2947</v>
      </c>
      <c r="I162" s="127"/>
      <c r="J162" s="128">
        <f>BK162</f>
        <v>0</v>
      </c>
      <c r="L162" s="124"/>
      <c r="M162" s="129"/>
      <c r="P162" s="130">
        <f>SUM(P163:P176)</f>
        <v>0</v>
      </c>
      <c r="R162" s="130">
        <f>SUM(R163:R176)</f>
        <v>0</v>
      </c>
      <c r="T162" s="131">
        <f>SUM(T163:T176)</f>
        <v>0</v>
      </c>
      <c r="AR162" s="125" t="s">
        <v>80</v>
      </c>
      <c r="AT162" s="132" t="s">
        <v>72</v>
      </c>
      <c r="AU162" s="132" t="s">
        <v>73</v>
      </c>
      <c r="AY162" s="125" t="s">
        <v>221</v>
      </c>
      <c r="BK162" s="133">
        <f>SUM(BK163:BK176)</f>
        <v>0</v>
      </c>
    </row>
    <row r="163" spans="2:65" s="1" customFormat="1" ht="33" customHeight="1">
      <c r="B163" s="136"/>
      <c r="C163" s="137" t="s">
        <v>353</v>
      </c>
      <c r="D163" s="137" t="s">
        <v>224</v>
      </c>
      <c r="E163" s="138" t="s">
        <v>2948</v>
      </c>
      <c r="F163" s="139" t="s">
        <v>2949</v>
      </c>
      <c r="G163" s="140" t="s">
        <v>2137</v>
      </c>
      <c r="H163" s="141">
        <v>9</v>
      </c>
      <c r="I163" s="142"/>
      <c r="J163" s="143">
        <f>ROUND(I163*H163,2)</f>
        <v>0</v>
      </c>
      <c r="K163" s="139" t="s">
        <v>2442</v>
      </c>
      <c r="L163" s="32"/>
      <c r="M163" s="144" t="s">
        <v>1</v>
      </c>
      <c r="N163" s="145" t="s">
        <v>38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229</v>
      </c>
      <c r="AT163" s="148" t="s">
        <v>224</v>
      </c>
      <c r="AU163" s="148" t="s">
        <v>80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229</v>
      </c>
      <c r="BM163" s="148" t="s">
        <v>523</v>
      </c>
    </row>
    <row r="164" spans="2:65" s="1" customFormat="1">
      <c r="B164" s="32"/>
      <c r="D164" s="151" t="s">
        <v>272</v>
      </c>
      <c r="F164" s="181" t="s">
        <v>2950</v>
      </c>
      <c r="I164" s="182"/>
      <c r="L164" s="32"/>
      <c r="M164" s="183"/>
      <c r="T164" s="56"/>
      <c r="AT164" s="17" t="s">
        <v>272</v>
      </c>
      <c r="AU164" s="17" t="s">
        <v>80</v>
      </c>
    </row>
    <row r="165" spans="2:65" s="1" customFormat="1" ht="37.9" customHeight="1">
      <c r="B165" s="136"/>
      <c r="C165" s="137" t="s">
        <v>7</v>
      </c>
      <c r="D165" s="137" t="s">
        <v>224</v>
      </c>
      <c r="E165" s="138" t="s">
        <v>2951</v>
      </c>
      <c r="F165" s="139" t="s">
        <v>2952</v>
      </c>
      <c r="G165" s="140" t="s">
        <v>2137</v>
      </c>
      <c r="H165" s="141">
        <v>2</v>
      </c>
      <c r="I165" s="142"/>
      <c r="J165" s="143">
        <f>ROUND(I165*H165,2)</f>
        <v>0</v>
      </c>
      <c r="K165" s="139" t="s">
        <v>2442</v>
      </c>
      <c r="L165" s="32"/>
      <c r="M165" s="144" t="s">
        <v>1</v>
      </c>
      <c r="N165" s="145" t="s">
        <v>38</v>
      </c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AR165" s="148" t="s">
        <v>229</v>
      </c>
      <c r="AT165" s="148" t="s">
        <v>224</v>
      </c>
      <c r="AU165" s="148" t="s">
        <v>80</v>
      </c>
      <c r="AY165" s="17" t="s">
        <v>221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80</v>
      </c>
      <c r="BK165" s="149">
        <f>ROUND(I165*H165,2)</f>
        <v>0</v>
      </c>
      <c r="BL165" s="17" t="s">
        <v>229</v>
      </c>
      <c r="BM165" s="148" t="s">
        <v>562</v>
      </c>
    </row>
    <row r="166" spans="2:65" s="1" customFormat="1">
      <c r="B166" s="32"/>
      <c r="D166" s="151" t="s">
        <v>272</v>
      </c>
      <c r="F166" s="181" t="s">
        <v>2942</v>
      </c>
      <c r="I166" s="182"/>
      <c r="L166" s="32"/>
      <c r="M166" s="183"/>
      <c r="T166" s="56"/>
      <c r="AT166" s="17" t="s">
        <v>272</v>
      </c>
      <c r="AU166" s="17" t="s">
        <v>80</v>
      </c>
    </row>
    <row r="167" spans="2:65" s="1" customFormat="1" ht="33" customHeight="1">
      <c r="B167" s="136"/>
      <c r="C167" s="137" t="s">
        <v>369</v>
      </c>
      <c r="D167" s="137" t="s">
        <v>224</v>
      </c>
      <c r="E167" s="138" t="s">
        <v>2953</v>
      </c>
      <c r="F167" s="139" t="s">
        <v>2954</v>
      </c>
      <c r="G167" s="140" t="s">
        <v>2137</v>
      </c>
      <c r="H167" s="141">
        <v>1</v>
      </c>
      <c r="I167" s="142"/>
      <c r="J167" s="143">
        <f>ROUND(I167*H167,2)</f>
        <v>0</v>
      </c>
      <c r="K167" s="139" t="s">
        <v>2442</v>
      </c>
      <c r="L167" s="32"/>
      <c r="M167" s="144" t="s">
        <v>1</v>
      </c>
      <c r="N167" s="145" t="s">
        <v>38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229</v>
      </c>
      <c r="AT167" s="148" t="s">
        <v>224</v>
      </c>
      <c r="AU167" s="148" t="s">
        <v>80</v>
      </c>
      <c r="AY167" s="17" t="s">
        <v>221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80</v>
      </c>
      <c r="BK167" s="149">
        <f>ROUND(I167*H167,2)</f>
        <v>0</v>
      </c>
      <c r="BL167" s="17" t="s">
        <v>229</v>
      </c>
      <c r="BM167" s="148" t="s">
        <v>573</v>
      </c>
    </row>
    <row r="168" spans="2:65" s="1" customFormat="1">
      <c r="B168" s="32"/>
      <c r="D168" s="151" t="s">
        <v>272</v>
      </c>
      <c r="F168" s="181" t="s">
        <v>2777</v>
      </c>
      <c r="I168" s="182"/>
      <c r="L168" s="32"/>
      <c r="M168" s="183"/>
      <c r="T168" s="56"/>
      <c r="AT168" s="17" t="s">
        <v>272</v>
      </c>
      <c r="AU168" s="17" t="s">
        <v>80</v>
      </c>
    </row>
    <row r="169" spans="2:65" s="1" customFormat="1" ht="44.25" customHeight="1">
      <c r="B169" s="136"/>
      <c r="C169" s="137" t="s">
        <v>375</v>
      </c>
      <c r="D169" s="137" t="s">
        <v>224</v>
      </c>
      <c r="E169" s="138" t="s">
        <v>2955</v>
      </c>
      <c r="F169" s="139" t="s">
        <v>2956</v>
      </c>
      <c r="G169" s="140" t="s">
        <v>2137</v>
      </c>
      <c r="H169" s="141">
        <v>11</v>
      </c>
      <c r="I169" s="142"/>
      <c r="J169" s="143">
        <f>ROUND(I169*H169,2)</f>
        <v>0</v>
      </c>
      <c r="K169" s="139" t="s">
        <v>2442</v>
      </c>
      <c r="L169" s="32"/>
      <c r="M169" s="144" t="s">
        <v>1</v>
      </c>
      <c r="N169" s="145" t="s">
        <v>38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229</v>
      </c>
      <c r="AT169" s="148" t="s">
        <v>224</v>
      </c>
      <c r="AU169" s="148" t="s">
        <v>80</v>
      </c>
      <c r="AY169" s="17" t="s">
        <v>221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80</v>
      </c>
      <c r="BK169" s="149">
        <f>ROUND(I169*H169,2)</f>
        <v>0</v>
      </c>
      <c r="BL169" s="17" t="s">
        <v>229</v>
      </c>
      <c r="BM169" s="148" t="s">
        <v>605</v>
      </c>
    </row>
    <row r="170" spans="2:65" s="1" customFormat="1">
      <c r="B170" s="32"/>
      <c r="D170" s="151" t="s">
        <v>272</v>
      </c>
      <c r="F170" s="181" t="s">
        <v>2939</v>
      </c>
      <c r="I170" s="182"/>
      <c r="L170" s="32"/>
      <c r="M170" s="183"/>
      <c r="T170" s="56"/>
      <c r="AT170" s="17" t="s">
        <v>272</v>
      </c>
      <c r="AU170" s="17" t="s">
        <v>80</v>
      </c>
    </row>
    <row r="171" spans="2:65" s="1" customFormat="1" ht="16.5" customHeight="1">
      <c r="B171" s="136"/>
      <c r="C171" s="137" t="s">
        <v>379</v>
      </c>
      <c r="D171" s="137" t="s">
        <v>224</v>
      </c>
      <c r="E171" s="138" t="s">
        <v>2957</v>
      </c>
      <c r="F171" s="139" t="s">
        <v>2958</v>
      </c>
      <c r="G171" s="140" t="s">
        <v>2137</v>
      </c>
      <c r="H171" s="141">
        <v>80</v>
      </c>
      <c r="I171" s="142"/>
      <c r="J171" s="143">
        <f>ROUND(I171*H171,2)</f>
        <v>0</v>
      </c>
      <c r="K171" s="139" t="s">
        <v>2442</v>
      </c>
      <c r="L171" s="32"/>
      <c r="M171" s="144" t="s">
        <v>1</v>
      </c>
      <c r="N171" s="145" t="s">
        <v>38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229</v>
      </c>
      <c r="AT171" s="148" t="s">
        <v>224</v>
      </c>
      <c r="AU171" s="148" t="s">
        <v>80</v>
      </c>
      <c r="AY171" s="17" t="s">
        <v>221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80</v>
      </c>
      <c r="BK171" s="149">
        <f>ROUND(I171*H171,2)</f>
        <v>0</v>
      </c>
      <c r="BL171" s="17" t="s">
        <v>229</v>
      </c>
      <c r="BM171" s="148" t="s">
        <v>632</v>
      </c>
    </row>
    <row r="172" spans="2:65" s="1" customFormat="1">
      <c r="B172" s="32"/>
      <c r="D172" s="151" t="s">
        <v>272</v>
      </c>
      <c r="F172" s="181" t="s">
        <v>2959</v>
      </c>
      <c r="I172" s="182"/>
      <c r="L172" s="32"/>
      <c r="M172" s="183"/>
      <c r="T172" s="56"/>
      <c r="AT172" s="17" t="s">
        <v>272</v>
      </c>
      <c r="AU172" s="17" t="s">
        <v>80</v>
      </c>
    </row>
    <row r="173" spans="2:65" s="1" customFormat="1" ht="16.5" customHeight="1">
      <c r="B173" s="136"/>
      <c r="C173" s="137" t="s">
        <v>384</v>
      </c>
      <c r="D173" s="137" t="s">
        <v>224</v>
      </c>
      <c r="E173" s="138" t="s">
        <v>2960</v>
      </c>
      <c r="F173" s="139" t="s">
        <v>2961</v>
      </c>
      <c r="G173" s="140" t="s">
        <v>983</v>
      </c>
      <c r="H173" s="141">
        <v>1</v>
      </c>
      <c r="I173" s="142"/>
      <c r="J173" s="143">
        <f>ROUND(I173*H173,2)</f>
        <v>0</v>
      </c>
      <c r="K173" s="139" t="s">
        <v>2442</v>
      </c>
      <c r="L173" s="32"/>
      <c r="M173" s="144" t="s">
        <v>1</v>
      </c>
      <c r="N173" s="145" t="s">
        <v>38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229</v>
      </c>
      <c r="AT173" s="148" t="s">
        <v>224</v>
      </c>
      <c r="AU173" s="148" t="s">
        <v>80</v>
      </c>
      <c r="AY173" s="17" t="s">
        <v>221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80</v>
      </c>
      <c r="BK173" s="149">
        <f>ROUND(I173*H173,2)</f>
        <v>0</v>
      </c>
      <c r="BL173" s="17" t="s">
        <v>229</v>
      </c>
      <c r="BM173" s="148" t="s">
        <v>658</v>
      </c>
    </row>
    <row r="174" spans="2:65" s="1" customFormat="1">
      <c r="B174" s="32"/>
      <c r="D174" s="151" t="s">
        <v>272</v>
      </c>
      <c r="F174" s="181" t="s">
        <v>2777</v>
      </c>
      <c r="I174" s="182"/>
      <c r="L174" s="32"/>
      <c r="M174" s="183"/>
      <c r="T174" s="56"/>
      <c r="AT174" s="17" t="s">
        <v>272</v>
      </c>
      <c r="AU174" s="17" t="s">
        <v>80</v>
      </c>
    </row>
    <row r="175" spans="2:65" s="1" customFormat="1" ht="24.2" customHeight="1">
      <c r="B175" s="136"/>
      <c r="C175" s="137" t="s">
        <v>391</v>
      </c>
      <c r="D175" s="137" t="s">
        <v>224</v>
      </c>
      <c r="E175" s="138" t="s">
        <v>2962</v>
      </c>
      <c r="F175" s="139" t="s">
        <v>2779</v>
      </c>
      <c r="G175" s="140" t="s">
        <v>1624</v>
      </c>
      <c r="H175" s="141">
        <v>20</v>
      </c>
      <c r="I175" s="142"/>
      <c r="J175" s="143">
        <f>ROUND(I175*H175,2)</f>
        <v>0</v>
      </c>
      <c r="K175" s="139" t="s">
        <v>2442</v>
      </c>
      <c r="L175" s="32"/>
      <c r="M175" s="144" t="s">
        <v>1</v>
      </c>
      <c r="N175" s="145" t="s">
        <v>38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229</v>
      </c>
      <c r="AT175" s="148" t="s">
        <v>224</v>
      </c>
      <c r="AU175" s="148" t="s">
        <v>80</v>
      </c>
      <c r="AY175" s="17" t="s">
        <v>221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80</v>
      </c>
      <c r="BK175" s="149">
        <f>ROUND(I175*H175,2)</f>
        <v>0</v>
      </c>
      <c r="BL175" s="17" t="s">
        <v>229</v>
      </c>
      <c r="BM175" s="148" t="s">
        <v>680</v>
      </c>
    </row>
    <row r="176" spans="2:65" s="1" customFormat="1">
      <c r="B176" s="32"/>
      <c r="D176" s="151" t="s">
        <v>272</v>
      </c>
      <c r="F176" s="181" t="s">
        <v>2801</v>
      </c>
      <c r="I176" s="182"/>
      <c r="L176" s="32"/>
      <c r="M176" s="183"/>
      <c r="T176" s="56"/>
      <c r="AT176" s="17" t="s">
        <v>272</v>
      </c>
      <c r="AU176" s="17" t="s">
        <v>80</v>
      </c>
    </row>
    <row r="177" spans="2:65" s="11" customFormat="1" ht="25.9" customHeight="1">
      <c r="B177" s="124"/>
      <c r="D177" s="125" t="s">
        <v>72</v>
      </c>
      <c r="E177" s="126" t="s">
        <v>82</v>
      </c>
      <c r="F177" s="126" t="s">
        <v>2781</v>
      </c>
      <c r="I177" s="127"/>
      <c r="J177" s="128">
        <f>BK177</f>
        <v>0</v>
      </c>
      <c r="L177" s="124"/>
      <c r="M177" s="129"/>
      <c r="P177" s="130">
        <f>SUM(P178:P189)</f>
        <v>0</v>
      </c>
      <c r="R177" s="130">
        <f>SUM(R178:R189)</f>
        <v>0</v>
      </c>
      <c r="T177" s="131">
        <f>SUM(T178:T189)</f>
        <v>0</v>
      </c>
      <c r="AR177" s="125" t="s">
        <v>80</v>
      </c>
      <c r="AT177" s="132" t="s">
        <v>72</v>
      </c>
      <c r="AU177" s="132" t="s">
        <v>73</v>
      </c>
      <c r="AY177" s="125" t="s">
        <v>221</v>
      </c>
      <c r="BK177" s="133">
        <f>SUM(BK178:BK189)</f>
        <v>0</v>
      </c>
    </row>
    <row r="178" spans="2:65" s="1" customFormat="1" ht="16.5" customHeight="1">
      <c r="B178" s="136"/>
      <c r="C178" s="137" t="s">
        <v>398</v>
      </c>
      <c r="D178" s="137" t="s">
        <v>224</v>
      </c>
      <c r="E178" s="138" t="s">
        <v>2963</v>
      </c>
      <c r="F178" s="139" t="s">
        <v>2964</v>
      </c>
      <c r="G178" s="140" t="s">
        <v>350</v>
      </c>
      <c r="H178" s="141">
        <v>940</v>
      </c>
      <c r="I178" s="142"/>
      <c r="J178" s="143">
        <f>ROUND(I178*H178,2)</f>
        <v>0</v>
      </c>
      <c r="K178" s="139" t="s">
        <v>2442</v>
      </c>
      <c r="L178" s="32"/>
      <c r="M178" s="144" t="s">
        <v>1</v>
      </c>
      <c r="N178" s="145" t="s">
        <v>38</v>
      </c>
      <c r="P178" s="146">
        <f>O178*H178</f>
        <v>0</v>
      </c>
      <c r="Q178" s="146">
        <v>0</v>
      </c>
      <c r="R178" s="146">
        <f>Q178*H178</f>
        <v>0</v>
      </c>
      <c r="S178" s="146">
        <v>0</v>
      </c>
      <c r="T178" s="147">
        <f>S178*H178</f>
        <v>0</v>
      </c>
      <c r="AR178" s="148" t="s">
        <v>229</v>
      </c>
      <c r="AT178" s="148" t="s">
        <v>224</v>
      </c>
      <c r="AU178" s="148" t="s">
        <v>80</v>
      </c>
      <c r="AY178" s="17" t="s">
        <v>221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80</v>
      </c>
      <c r="BK178" s="149">
        <f>ROUND(I178*H178,2)</f>
        <v>0</v>
      </c>
      <c r="BL178" s="17" t="s">
        <v>229</v>
      </c>
      <c r="BM178" s="148" t="s">
        <v>714</v>
      </c>
    </row>
    <row r="179" spans="2:65" s="1" customFormat="1">
      <c r="B179" s="32"/>
      <c r="D179" s="151" t="s">
        <v>272</v>
      </c>
      <c r="F179" s="181" t="s">
        <v>2965</v>
      </c>
      <c r="I179" s="182"/>
      <c r="L179" s="32"/>
      <c r="M179" s="183"/>
      <c r="T179" s="56"/>
      <c r="AT179" s="17" t="s">
        <v>272</v>
      </c>
      <c r="AU179" s="17" t="s">
        <v>80</v>
      </c>
    </row>
    <row r="180" spans="2:65" s="1" customFormat="1" ht="37.9" customHeight="1">
      <c r="B180" s="136"/>
      <c r="C180" s="137" t="s">
        <v>404</v>
      </c>
      <c r="D180" s="137" t="s">
        <v>224</v>
      </c>
      <c r="E180" s="138" t="s">
        <v>2966</v>
      </c>
      <c r="F180" s="139" t="s">
        <v>2967</v>
      </c>
      <c r="G180" s="140" t="s">
        <v>2137</v>
      </c>
      <c r="H180" s="141">
        <v>23</v>
      </c>
      <c r="I180" s="142"/>
      <c r="J180" s="143">
        <f>ROUND(I180*H180,2)</f>
        <v>0</v>
      </c>
      <c r="K180" s="139" t="s">
        <v>2442</v>
      </c>
      <c r="L180" s="32"/>
      <c r="M180" s="144" t="s">
        <v>1</v>
      </c>
      <c r="N180" s="145" t="s">
        <v>38</v>
      </c>
      <c r="P180" s="146">
        <f>O180*H180</f>
        <v>0</v>
      </c>
      <c r="Q180" s="146">
        <v>0</v>
      </c>
      <c r="R180" s="146">
        <f>Q180*H180</f>
        <v>0</v>
      </c>
      <c r="S180" s="146">
        <v>0</v>
      </c>
      <c r="T180" s="147">
        <f>S180*H180</f>
        <v>0</v>
      </c>
      <c r="AR180" s="148" t="s">
        <v>229</v>
      </c>
      <c r="AT180" s="148" t="s">
        <v>224</v>
      </c>
      <c r="AU180" s="148" t="s">
        <v>80</v>
      </c>
      <c r="AY180" s="17" t="s">
        <v>221</v>
      </c>
      <c r="BE180" s="149">
        <f>IF(N180="základní",J180,0)</f>
        <v>0</v>
      </c>
      <c r="BF180" s="149">
        <f>IF(N180="snížená",J180,0)</f>
        <v>0</v>
      </c>
      <c r="BG180" s="149">
        <f>IF(N180="zákl. přenesená",J180,0)</f>
        <v>0</v>
      </c>
      <c r="BH180" s="149">
        <f>IF(N180="sníž. přenesená",J180,0)</f>
        <v>0</v>
      </c>
      <c r="BI180" s="149">
        <f>IF(N180="nulová",J180,0)</f>
        <v>0</v>
      </c>
      <c r="BJ180" s="17" t="s">
        <v>80</v>
      </c>
      <c r="BK180" s="149">
        <f>ROUND(I180*H180,2)</f>
        <v>0</v>
      </c>
      <c r="BL180" s="17" t="s">
        <v>229</v>
      </c>
      <c r="BM180" s="148" t="s">
        <v>727</v>
      </c>
    </row>
    <row r="181" spans="2:65" s="1" customFormat="1">
      <c r="B181" s="32"/>
      <c r="D181" s="151" t="s">
        <v>272</v>
      </c>
      <c r="F181" s="181" t="s">
        <v>2968</v>
      </c>
      <c r="I181" s="182"/>
      <c r="L181" s="32"/>
      <c r="M181" s="183"/>
      <c r="T181" s="56"/>
      <c r="AT181" s="17" t="s">
        <v>272</v>
      </c>
      <c r="AU181" s="17" t="s">
        <v>80</v>
      </c>
    </row>
    <row r="182" spans="2:65" s="1" customFormat="1" ht="24.2" customHeight="1">
      <c r="B182" s="136"/>
      <c r="C182" s="137" t="s">
        <v>440</v>
      </c>
      <c r="D182" s="137" t="s">
        <v>224</v>
      </c>
      <c r="E182" s="138" t="s">
        <v>2969</v>
      </c>
      <c r="F182" s="139" t="s">
        <v>2970</v>
      </c>
      <c r="G182" s="140" t="s">
        <v>2137</v>
      </c>
      <c r="H182" s="141">
        <v>11</v>
      </c>
      <c r="I182" s="142"/>
      <c r="J182" s="143">
        <f>ROUND(I182*H182,2)</f>
        <v>0</v>
      </c>
      <c r="K182" s="139" t="s">
        <v>2442</v>
      </c>
      <c r="L182" s="32"/>
      <c r="M182" s="144" t="s">
        <v>1</v>
      </c>
      <c r="N182" s="145" t="s">
        <v>38</v>
      </c>
      <c r="P182" s="146">
        <f>O182*H182</f>
        <v>0</v>
      </c>
      <c r="Q182" s="146">
        <v>0</v>
      </c>
      <c r="R182" s="146">
        <f>Q182*H182</f>
        <v>0</v>
      </c>
      <c r="S182" s="146">
        <v>0</v>
      </c>
      <c r="T182" s="147">
        <f>S182*H182</f>
        <v>0</v>
      </c>
      <c r="AR182" s="148" t="s">
        <v>229</v>
      </c>
      <c r="AT182" s="148" t="s">
        <v>224</v>
      </c>
      <c r="AU182" s="148" t="s">
        <v>80</v>
      </c>
      <c r="AY182" s="17" t="s">
        <v>221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7" t="s">
        <v>80</v>
      </c>
      <c r="BK182" s="149">
        <f>ROUND(I182*H182,2)</f>
        <v>0</v>
      </c>
      <c r="BL182" s="17" t="s">
        <v>229</v>
      </c>
      <c r="BM182" s="148" t="s">
        <v>738</v>
      </c>
    </row>
    <row r="183" spans="2:65" s="1" customFormat="1">
      <c r="B183" s="32"/>
      <c r="D183" s="151" t="s">
        <v>272</v>
      </c>
      <c r="F183" s="181" t="s">
        <v>2971</v>
      </c>
      <c r="I183" s="182"/>
      <c r="L183" s="32"/>
      <c r="M183" s="183"/>
      <c r="T183" s="56"/>
      <c r="AT183" s="17" t="s">
        <v>272</v>
      </c>
      <c r="AU183" s="17" t="s">
        <v>80</v>
      </c>
    </row>
    <row r="184" spans="2:65" s="1" customFormat="1" ht="66.75" customHeight="1">
      <c r="B184" s="136"/>
      <c r="C184" s="137" t="s">
        <v>445</v>
      </c>
      <c r="D184" s="137" t="s">
        <v>224</v>
      </c>
      <c r="E184" s="138" t="s">
        <v>2972</v>
      </c>
      <c r="F184" s="139" t="s">
        <v>2800</v>
      </c>
      <c r="G184" s="140" t="s">
        <v>1624</v>
      </c>
      <c r="H184" s="141">
        <v>10</v>
      </c>
      <c r="I184" s="142"/>
      <c r="J184" s="143">
        <f>ROUND(I184*H184,2)</f>
        <v>0</v>
      </c>
      <c r="K184" s="139" t="s">
        <v>2442</v>
      </c>
      <c r="L184" s="32"/>
      <c r="M184" s="144" t="s">
        <v>1</v>
      </c>
      <c r="N184" s="145" t="s">
        <v>38</v>
      </c>
      <c r="P184" s="146">
        <f>O184*H184</f>
        <v>0</v>
      </c>
      <c r="Q184" s="146">
        <v>0</v>
      </c>
      <c r="R184" s="146">
        <f>Q184*H184</f>
        <v>0</v>
      </c>
      <c r="S184" s="146">
        <v>0</v>
      </c>
      <c r="T184" s="147">
        <f>S184*H184</f>
        <v>0</v>
      </c>
      <c r="AR184" s="148" t="s">
        <v>229</v>
      </c>
      <c r="AT184" s="148" t="s">
        <v>224</v>
      </c>
      <c r="AU184" s="148" t="s">
        <v>80</v>
      </c>
      <c r="AY184" s="17" t="s">
        <v>221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80</v>
      </c>
      <c r="BK184" s="149">
        <f>ROUND(I184*H184,2)</f>
        <v>0</v>
      </c>
      <c r="BL184" s="17" t="s">
        <v>229</v>
      </c>
      <c r="BM184" s="148" t="s">
        <v>746</v>
      </c>
    </row>
    <row r="185" spans="2:65" s="1" customFormat="1">
      <c r="B185" s="32"/>
      <c r="D185" s="151" t="s">
        <v>272</v>
      </c>
      <c r="F185" s="181" t="s">
        <v>2713</v>
      </c>
      <c r="I185" s="182"/>
      <c r="L185" s="32"/>
      <c r="M185" s="183"/>
      <c r="T185" s="56"/>
      <c r="AT185" s="17" t="s">
        <v>272</v>
      </c>
      <c r="AU185" s="17" t="s">
        <v>80</v>
      </c>
    </row>
    <row r="186" spans="2:65" s="1" customFormat="1" ht="16.5" customHeight="1">
      <c r="B186" s="136"/>
      <c r="C186" s="137" t="s">
        <v>452</v>
      </c>
      <c r="D186" s="137" t="s">
        <v>224</v>
      </c>
      <c r="E186" s="138" t="s">
        <v>2973</v>
      </c>
      <c r="F186" s="139" t="s">
        <v>2852</v>
      </c>
      <c r="G186" s="140" t="s">
        <v>983</v>
      </c>
      <c r="H186" s="141">
        <v>1</v>
      </c>
      <c r="I186" s="142"/>
      <c r="J186" s="143">
        <f>ROUND(I186*H186,2)</f>
        <v>0</v>
      </c>
      <c r="K186" s="139" t="s">
        <v>2442</v>
      </c>
      <c r="L186" s="32"/>
      <c r="M186" s="144" t="s">
        <v>1</v>
      </c>
      <c r="N186" s="145" t="s">
        <v>38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AR186" s="148" t="s">
        <v>229</v>
      </c>
      <c r="AT186" s="148" t="s">
        <v>224</v>
      </c>
      <c r="AU186" s="148" t="s">
        <v>80</v>
      </c>
      <c r="AY186" s="17" t="s">
        <v>221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80</v>
      </c>
      <c r="BK186" s="149">
        <f>ROUND(I186*H186,2)</f>
        <v>0</v>
      </c>
      <c r="BL186" s="17" t="s">
        <v>229</v>
      </c>
      <c r="BM186" s="148" t="s">
        <v>754</v>
      </c>
    </row>
    <row r="187" spans="2:65" s="1" customFormat="1">
      <c r="B187" s="32"/>
      <c r="D187" s="151" t="s">
        <v>272</v>
      </c>
      <c r="F187" s="181" t="s">
        <v>2777</v>
      </c>
      <c r="I187" s="182"/>
      <c r="L187" s="32"/>
      <c r="M187" s="183"/>
      <c r="T187" s="56"/>
      <c r="AT187" s="17" t="s">
        <v>272</v>
      </c>
      <c r="AU187" s="17" t="s">
        <v>80</v>
      </c>
    </row>
    <row r="188" spans="2:65" s="1" customFormat="1" ht="24.2" customHeight="1">
      <c r="B188" s="136"/>
      <c r="C188" s="137" t="s">
        <v>460</v>
      </c>
      <c r="D188" s="137" t="s">
        <v>224</v>
      </c>
      <c r="E188" s="138" t="s">
        <v>2974</v>
      </c>
      <c r="F188" s="139" t="s">
        <v>2805</v>
      </c>
      <c r="G188" s="140" t="s">
        <v>1624</v>
      </c>
      <c r="H188" s="141">
        <v>10</v>
      </c>
      <c r="I188" s="142"/>
      <c r="J188" s="143">
        <f>ROUND(I188*H188,2)</f>
        <v>0</v>
      </c>
      <c r="K188" s="139" t="s">
        <v>2442</v>
      </c>
      <c r="L188" s="32"/>
      <c r="M188" s="144" t="s">
        <v>1</v>
      </c>
      <c r="N188" s="145" t="s">
        <v>38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229</v>
      </c>
      <c r="AT188" s="148" t="s">
        <v>224</v>
      </c>
      <c r="AU188" s="148" t="s">
        <v>80</v>
      </c>
      <c r="AY188" s="17" t="s">
        <v>221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80</v>
      </c>
      <c r="BK188" s="149">
        <f>ROUND(I188*H188,2)</f>
        <v>0</v>
      </c>
      <c r="BL188" s="17" t="s">
        <v>229</v>
      </c>
      <c r="BM188" s="148" t="s">
        <v>358</v>
      </c>
    </row>
    <row r="189" spans="2:65" s="1" customFormat="1">
      <c r="B189" s="32"/>
      <c r="D189" s="151" t="s">
        <v>272</v>
      </c>
      <c r="F189" s="181" t="s">
        <v>2713</v>
      </c>
      <c r="I189" s="182"/>
      <c r="L189" s="32"/>
      <c r="M189" s="183"/>
      <c r="T189" s="56"/>
      <c r="AT189" s="17" t="s">
        <v>272</v>
      </c>
      <c r="AU189" s="17" t="s">
        <v>80</v>
      </c>
    </row>
    <row r="190" spans="2:65" s="11" customFormat="1" ht="25.9" customHeight="1">
      <c r="B190" s="124"/>
      <c r="D190" s="125" t="s">
        <v>72</v>
      </c>
      <c r="E190" s="126" t="s">
        <v>222</v>
      </c>
      <c r="F190" s="126" t="s">
        <v>1319</v>
      </c>
      <c r="I190" s="127"/>
      <c r="J190" s="128">
        <f>BK190</f>
        <v>0</v>
      </c>
      <c r="L190" s="124"/>
      <c r="M190" s="129"/>
      <c r="P190" s="130">
        <f>SUM(P191:P196)</f>
        <v>0</v>
      </c>
      <c r="R190" s="130">
        <f>SUM(R191:R196)</f>
        <v>0</v>
      </c>
      <c r="T190" s="131">
        <f>SUM(T191:T196)</f>
        <v>0</v>
      </c>
      <c r="AR190" s="125" t="s">
        <v>80</v>
      </c>
      <c r="AT190" s="132" t="s">
        <v>72</v>
      </c>
      <c r="AU190" s="132" t="s">
        <v>73</v>
      </c>
      <c r="AY190" s="125" t="s">
        <v>221</v>
      </c>
      <c r="BK190" s="133">
        <f>SUM(BK191:BK196)</f>
        <v>0</v>
      </c>
    </row>
    <row r="191" spans="2:65" s="1" customFormat="1" ht="16.5" customHeight="1">
      <c r="B191" s="136"/>
      <c r="C191" s="137" t="s">
        <v>464</v>
      </c>
      <c r="D191" s="137" t="s">
        <v>224</v>
      </c>
      <c r="E191" s="138" t="s">
        <v>2975</v>
      </c>
      <c r="F191" s="139" t="s">
        <v>2976</v>
      </c>
      <c r="G191" s="140" t="s">
        <v>2977</v>
      </c>
      <c r="H191" s="141">
        <v>1</v>
      </c>
      <c r="I191" s="142"/>
      <c r="J191" s="143">
        <f>ROUND(I191*H191,2)</f>
        <v>0</v>
      </c>
      <c r="K191" s="139" t="s">
        <v>2442</v>
      </c>
      <c r="L191" s="32"/>
      <c r="M191" s="144" t="s">
        <v>1</v>
      </c>
      <c r="N191" s="145" t="s">
        <v>38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229</v>
      </c>
      <c r="AT191" s="148" t="s">
        <v>224</v>
      </c>
      <c r="AU191" s="148" t="s">
        <v>80</v>
      </c>
      <c r="AY191" s="17" t="s">
        <v>221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80</v>
      </c>
      <c r="BK191" s="149">
        <f>ROUND(I191*H191,2)</f>
        <v>0</v>
      </c>
      <c r="BL191" s="17" t="s">
        <v>229</v>
      </c>
      <c r="BM191" s="148" t="s">
        <v>767</v>
      </c>
    </row>
    <row r="192" spans="2:65" s="1" customFormat="1" ht="16.5" customHeight="1">
      <c r="B192" s="136"/>
      <c r="C192" s="137" t="s">
        <v>470</v>
      </c>
      <c r="D192" s="137" t="s">
        <v>224</v>
      </c>
      <c r="E192" s="138" t="s">
        <v>2978</v>
      </c>
      <c r="F192" s="139" t="s">
        <v>2979</v>
      </c>
      <c r="G192" s="140" t="s">
        <v>2977</v>
      </c>
      <c r="H192" s="141">
        <v>1</v>
      </c>
      <c r="I192" s="142"/>
      <c r="J192" s="143">
        <f>ROUND(I192*H192,2)</f>
        <v>0</v>
      </c>
      <c r="K192" s="139" t="s">
        <v>2442</v>
      </c>
      <c r="L192" s="32"/>
      <c r="M192" s="144" t="s">
        <v>1</v>
      </c>
      <c r="N192" s="145" t="s">
        <v>38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229</v>
      </c>
      <c r="AT192" s="148" t="s">
        <v>224</v>
      </c>
      <c r="AU192" s="148" t="s">
        <v>80</v>
      </c>
      <c r="AY192" s="17" t="s">
        <v>221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80</v>
      </c>
      <c r="BK192" s="149">
        <f>ROUND(I192*H192,2)</f>
        <v>0</v>
      </c>
      <c r="BL192" s="17" t="s">
        <v>229</v>
      </c>
      <c r="BM192" s="148" t="s">
        <v>775</v>
      </c>
    </row>
    <row r="193" spans="2:65" s="1" customFormat="1" ht="16.5" customHeight="1">
      <c r="B193" s="136"/>
      <c r="C193" s="137" t="s">
        <v>478</v>
      </c>
      <c r="D193" s="137" t="s">
        <v>224</v>
      </c>
      <c r="E193" s="138" t="s">
        <v>2980</v>
      </c>
      <c r="F193" s="139" t="s">
        <v>2820</v>
      </c>
      <c r="G193" s="140" t="s">
        <v>1624</v>
      </c>
      <c r="H193" s="141">
        <v>2</v>
      </c>
      <c r="I193" s="142"/>
      <c r="J193" s="143">
        <f>ROUND(I193*H193,2)</f>
        <v>0</v>
      </c>
      <c r="K193" s="139" t="s">
        <v>2442</v>
      </c>
      <c r="L193" s="32"/>
      <c r="M193" s="144" t="s">
        <v>1</v>
      </c>
      <c r="N193" s="145" t="s">
        <v>38</v>
      </c>
      <c r="P193" s="146">
        <f>O193*H193</f>
        <v>0</v>
      </c>
      <c r="Q193" s="146">
        <v>0</v>
      </c>
      <c r="R193" s="146">
        <f>Q193*H193</f>
        <v>0</v>
      </c>
      <c r="S193" s="146">
        <v>0</v>
      </c>
      <c r="T193" s="147">
        <f>S193*H193</f>
        <v>0</v>
      </c>
      <c r="AR193" s="148" t="s">
        <v>229</v>
      </c>
      <c r="AT193" s="148" t="s">
        <v>224</v>
      </c>
      <c r="AU193" s="148" t="s">
        <v>80</v>
      </c>
      <c r="AY193" s="17" t="s">
        <v>221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7" t="s">
        <v>80</v>
      </c>
      <c r="BK193" s="149">
        <f>ROUND(I193*H193,2)</f>
        <v>0</v>
      </c>
      <c r="BL193" s="17" t="s">
        <v>229</v>
      </c>
      <c r="BM193" s="148" t="s">
        <v>783</v>
      </c>
    </row>
    <row r="194" spans="2:65" s="1" customFormat="1" ht="16.5" customHeight="1">
      <c r="B194" s="136"/>
      <c r="C194" s="137" t="s">
        <v>512</v>
      </c>
      <c r="D194" s="137" t="s">
        <v>224</v>
      </c>
      <c r="E194" s="138" t="s">
        <v>2981</v>
      </c>
      <c r="F194" s="139" t="s">
        <v>2982</v>
      </c>
      <c r="G194" s="140" t="s">
        <v>983</v>
      </c>
      <c r="H194" s="141">
        <v>1</v>
      </c>
      <c r="I194" s="142"/>
      <c r="J194" s="143">
        <f>ROUND(I194*H194,2)</f>
        <v>0</v>
      </c>
      <c r="K194" s="139" t="s">
        <v>2442</v>
      </c>
      <c r="L194" s="32"/>
      <c r="M194" s="144" t="s">
        <v>1</v>
      </c>
      <c r="N194" s="145" t="s">
        <v>38</v>
      </c>
      <c r="P194" s="146">
        <f>O194*H194</f>
        <v>0</v>
      </c>
      <c r="Q194" s="146">
        <v>0</v>
      </c>
      <c r="R194" s="146">
        <f>Q194*H194</f>
        <v>0</v>
      </c>
      <c r="S194" s="146">
        <v>0</v>
      </c>
      <c r="T194" s="147">
        <f>S194*H194</f>
        <v>0</v>
      </c>
      <c r="AR194" s="148" t="s">
        <v>229</v>
      </c>
      <c r="AT194" s="148" t="s">
        <v>224</v>
      </c>
      <c r="AU194" s="148" t="s">
        <v>80</v>
      </c>
      <c r="AY194" s="17" t="s">
        <v>221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80</v>
      </c>
      <c r="BK194" s="149">
        <f>ROUND(I194*H194,2)</f>
        <v>0</v>
      </c>
      <c r="BL194" s="17" t="s">
        <v>229</v>
      </c>
      <c r="BM194" s="148" t="s">
        <v>791</v>
      </c>
    </row>
    <row r="195" spans="2:65" s="1" customFormat="1" ht="16.5" customHeight="1">
      <c r="B195" s="136"/>
      <c r="C195" s="137" t="s">
        <v>517</v>
      </c>
      <c r="D195" s="137" t="s">
        <v>224</v>
      </c>
      <c r="E195" s="138" t="s">
        <v>2983</v>
      </c>
      <c r="F195" s="139" t="s">
        <v>2822</v>
      </c>
      <c r="G195" s="140" t="s">
        <v>983</v>
      </c>
      <c r="H195" s="141">
        <v>1</v>
      </c>
      <c r="I195" s="142"/>
      <c r="J195" s="143">
        <f>ROUND(I195*H195,2)</f>
        <v>0</v>
      </c>
      <c r="K195" s="139" t="s">
        <v>2442</v>
      </c>
      <c r="L195" s="32"/>
      <c r="M195" s="144" t="s">
        <v>1</v>
      </c>
      <c r="N195" s="145" t="s">
        <v>38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229</v>
      </c>
      <c r="AT195" s="148" t="s">
        <v>224</v>
      </c>
      <c r="AU195" s="148" t="s">
        <v>80</v>
      </c>
      <c r="AY195" s="17" t="s">
        <v>221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80</v>
      </c>
      <c r="BK195" s="149">
        <f>ROUND(I195*H195,2)</f>
        <v>0</v>
      </c>
      <c r="BL195" s="17" t="s">
        <v>229</v>
      </c>
      <c r="BM195" s="148" t="s">
        <v>799</v>
      </c>
    </row>
    <row r="196" spans="2:65" s="1" customFormat="1" ht="16.5" customHeight="1">
      <c r="B196" s="136"/>
      <c r="C196" s="137" t="s">
        <v>523</v>
      </c>
      <c r="D196" s="137" t="s">
        <v>224</v>
      </c>
      <c r="E196" s="138" t="s">
        <v>2984</v>
      </c>
      <c r="F196" s="139" t="s">
        <v>2824</v>
      </c>
      <c r="G196" s="140" t="s">
        <v>2977</v>
      </c>
      <c r="H196" s="141">
        <v>1</v>
      </c>
      <c r="I196" s="142"/>
      <c r="J196" s="143">
        <f>ROUND(I196*H196,2)</f>
        <v>0</v>
      </c>
      <c r="K196" s="139" t="s">
        <v>2442</v>
      </c>
      <c r="L196" s="32"/>
      <c r="M196" s="197" t="s">
        <v>1</v>
      </c>
      <c r="N196" s="198" t="s">
        <v>38</v>
      </c>
      <c r="O196" s="195"/>
      <c r="P196" s="199">
        <f>O196*H196</f>
        <v>0</v>
      </c>
      <c r="Q196" s="199">
        <v>0</v>
      </c>
      <c r="R196" s="199">
        <f>Q196*H196</f>
        <v>0</v>
      </c>
      <c r="S196" s="199">
        <v>0</v>
      </c>
      <c r="T196" s="200">
        <f>S196*H196</f>
        <v>0</v>
      </c>
      <c r="AR196" s="148" t="s">
        <v>229</v>
      </c>
      <c r="AT196" s="148" t="s">
        <v>224</v>
      </c>
      <c r="AU196" s="148" t="s">
        <v>80</v>
      </c>
      <c r="AY196" s="17" t="s">
        <v>221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80</v>
      </c>
      <c r="BK196" s="149">
        <f>ROUND(I196*H196,2)</f>
        <v>0</v>
      </c>
      <c r="BL196" s="17" t="s">
        <v>229</v>
      </c>
      <c r="BM196" s="148" t="s">
        <v>807</v>
      </c>
    </row>
    <row r="197" spans="2:65" s="1" customFormat="1" ht="6.95" customHeight="1">
      <c r="B197" s="44"/>
      <c r="C197" s="45"/>
      <c r="D197" s="45"/>
      <c r="E197" s="45"/>
      <c r="F197" s="45"/>
      <c r="G197" s="45"/>
      <c r="H197" s="45"/>
      <c r="I197" s="45"/>
      <c r="J197" s="45"/>
      <c r="K197" s="45"/>
      <c r="L197" s="32"/>
    </row>
  </sheetData>
  <autoFilter ref="C123:K196" xr:uid="{00000000-0009-0000-0000-00000B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6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126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2705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2985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ROUND((SUM(BE123:BE159)),  2)</f>
        <v>0</v>
      </c>
      <c r="I35" s="96">
        <v>0.21</v>
      </c>
      <c r="J35" s="86">
        <f>ROUND(((SUM(BE123:BE159))*I35),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ROUND((SUM(BF123:BF159)),  2)</f>
        <v>0</v>
      </c>
      <c r="I36" s="96">
        <v>0.12</v>
      </c>
      <c r="J36" s="86">
        <f>ROUND(((SUM(BF123:BF159))*I36),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ROUND((SUM(BG123:BG159)),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ROUND((SUM(BH123:BH159)),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ROUND((SUM(BI123:BI159)),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2705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D.1.01.4d_5 - Elektronická kontrola vstupu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J123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2826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8" customFormat="1" ht="24.95" customHeight="1">
      <c r="B100" s="108"/>
      <c r="D100" s="109" t="s">
        <v>2708</v>
      </c>
      <c r="E100" s="110"/>
      <c r="F100" s="110"/>
      <c r="G100" s="110"/>
      <c r="H100" s="110"/>
      <c r="I100" s="110"/>
      <c r="J100" s="111">
        <f>J141</f>
        <v>0</v>
      </c>
      <c r="L100" s="108"/>
    </row>
    <row r="101" spans="2:47" s="8" customFormat="1" ht="24.95" customHeight="1">
      <c r="B101" s="108"/>
      <c r="D101" s="109" t="s">
        <v>2709</v>
      </c>
      <c r="E101" s="110"/>
      <c r="F101" s="110"/>
      <c r="G101" s="110"/>
      <c r="H101" s="110"/>
      <c r="I101" s="110"/>
      <c r="J101" s="111">
        <f>J154</f>
        <v>0</v>
      </c>
      <c r="L101" s="108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206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26.25" customHeight="1">
      <c r="B111" s="32"/>
      <c r="E111" s="244" t="str">
        <f>E7</f>
        <v>REKONSTRUKCE KORONÁRNÍ JEDNOTKY IKK - Fakultní nemocnice Brno</v>
      </c>
      <c r="F111" s="245"/>
      <c r="G111" s="245"/>
      <c r="H111" s="245"/>
      <c r="L111" s="32"/>
    </row>
    <row r="112" spans="2:47" ht="12" customHeight="1">
      <c r="B112" s="20"/>
      <c r="C112" s="27" t="s">
        <v>176</v>
      </c>
      <c r="L112" s="20"/>
    </row>
    <row r="113" spans="2:65" s="1" customFormat="1" ht="16.5" customHeight="1">
      <c r="B113" s="32"/>
      <c r="E113" s="244" t="s">
        <v>2705</v>
      </c>
      <c r="F113" s="243"/>
      <c r="G113" s="243"/>
      <c r="H113" s="243"/>
      <c r="L113" s="32"/>
    </row>
    <row r="114" spans="2:65" s="1" customFormat="1" ht="12" customHeight="1">
      <c r="B114" s="32"/>
      <c r="C114" s="27" t="s">
        <v>178</v>
      </c>
      <c r="L114" s="32"/>
    </row>
    <row r="115" spans="2:65" s="1" customFormat="1" ht="16.5" customHeight="1">
      <c r="B115" s="32"/>
      <c r="E115" s="240" t="str">
        <f>E11</f>
        <v>D.1.01.4d_5 - Elektronická kontrola vstupu</v>
      </c>
      <c r="F115" s="243"/>
      <c r="G115" s="243"/>
      <c r="H115" s="243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15. 9. 2025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207</v>
      </c>
      <c r="D122" s="118" t="s">
        <v>58</v>
      </c>
      <c r="E122" s="118" t="s">
        <v>54</v>
      </c>
      <c r="F122" s="118" t="s">
        <v>55</v>
      </c>
      <c r="G122" s="118" t="s">
        <v>208</v>
      </c>
      <c r="H122" s="118" t="s">
        <v>209</v>
      </c>
      <c r="I122" s="118" t="s">
        <v>210</v>
      </c>
      <c r="J122" s="118" t="s">
        <v>183</v>
      </c>
      <c r="K122" s="119" t="s">
        <v>211</v>
      </c>
      <c r="L122" s="116"/>
      <c r="M122" s="59" t="s">
        <v>1</v>
      </c>
      <c r="N122" s="60" t="s">
        <v>37</v>
      </c>
      <c r="O122" s="60" t="s">
        <v>212</v>
      </c>
      <c r="P122" s="60" t="s">
        <v>213</v>
      </c>
      <c r="Q122" s="60" t="s">
        <v>214</v>
      </c>
      <c r="R122" s="60" t="s">
        <v>215</v>
      </c>
      <c r="S122" s="60" t="s">
        <v>216</v>
      </c>
      <c r="T122" s="61" t="s">
        <v>217</v>
      </c>
    </row>
    <row r="123" spans="2:65" s="1" customFormat="1" ht="22.9" customHeight="1">
      <c r="B123" s="32"/>
      <c r="C123" s="64" t="s">
        <v>218</v>
      </c>
      <c r="J123" s="120">
        <f>BK123</f>
        <v>0</v>
      </c>
      <c r="L123" s="32"/>
      <c r="M123" s="62"/>
      <c r="N123" s="53"/>
      <c r="O123" s="53"/>
      <c r="P123" s="121">
        <f>P124+P141+P154</f>
        <v>0</v>
      </c>
      <c r="Q123" s="53"/>
      <c r="R123" s="121">
        <f>R124+R141+R154</f>
        <v>0</v>
      </c>
      <c r="S123" s="53"/>
      <c r="T123" s="122">
        <f>T124+T141+T154</f>
        <v>0</v>
      </c>
      <c r="AT123" s="17" t="s">
        <v>72</v>
      </c>
      <c r="AU123" s="17" t="s">
        <v>185</v>
      </c>
      <c r="BK123" s="123">
        <f>BK124+BK141+BK154</f>
        <v>0</v>
      </c>
    </row>
    <row r="124" spans="2:65" s="11" customFormat="1" ht="25.9" customHeight="1">
      <c r="B124" s="124"/>
      <c r="D124" s="125" t="s">
        <v>72</v>
      </c>
      <c r="E124" s="126" t="s">
        <v>80</v>
      </c>
      <c r="F124" s="126" t="s">
        <v>2827</v>
      </c>
      <c r="I124" s="127"/>
      <c r="J124" s="128">
        <f>BK124</f>
        <v>0</v>
      </c>
      <c r="L124" s="124"/>
      <c r="M124" s="129"/>
      <c r="P124" s="130">
        <f>SUM(P125:P140)</f>
        <v>0</v>
      </c>
      <c r="R124" s="130">
        <f>SUM(R125:R140)</f>
        <v>0</v>
      </c>
      <c r="T124" s="131">
        <f>SUM(T125:T140)</f>
        <v>0</v>
      </c>
      <c r="AR124" s="125" t="s">
        <v>80</v>
      </c>
      <c r="AT124" s="132" t="s">
        <v>72</v>
      </c>
      <c r="AU124" s="132" t="s">
        <v>73</v>
      </c>
      <c r="AY124" s="125" t="s">
        <v>221</v>
      </c>
      <c r="BK124" s="133">
        <f>SUM(BK125:BK140)</f>
        <v>0</v>
      </c>
    </row>
    <row r="125" spans="2:65" s="1" customFormat="1" ht="62.65" customHeight="1">
      <c r="B125" s="136"/>
      <c r="C125" s="137" t="s">
        <v>80</v>
      </c>
      <c r="D125" s="137" t="s">
        <v>224</v>
      </c>
      <c r="E125" s="138" t="s">
        <v>2986</v>
      </c>
      <c r="F125" s="139" t="s">
        <v>2987</v>
      </c>
      <c r="G125" s="140" t="s">
        <v>1624</v>
      </c>
      <c r="H125" s="141">
        <v>4</v>
      </c>
      <c r="I125" s="142"/>
      <c r="J125" s="143">
        <f>ROUND(I125*H125,2)</f>
        <v>0</v>
      </c>
      <c r="K125" s="139" t="s">
        <v>2442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82</v>
      </c>
    </row>
    <row r="126" spans="2:65" s="1" customFormat="1">
      <c r="B126" s="32"/>
      <c r="D126" s="151" t="s">
        <v>272</v>
      </c>
      <c r="F126" s="181" t="s">
        <v>2768</v>
      </c>
      <c r="I126" s="182"/>
      <c r="L126" s="32"/>
      <c r="M126" s="183"/>
      <c r="T126" s="56"/>
      <c r="AT126" s="17" t="s">
        <v>272</v>
      </c>
      <c r="AU126" s="17" t="s">
        <v>80</v>
      </c>
    </row>
    <row r="127" spans="2:65" s="1" customFormat="1" ht="66.75" customHeight="1">
      <c r="B127" s="136"/>
      <c r="C127" s="137" t="s">
        <v>82</v>
      </c>
      <c r="D127" s="137" t="s">
        <v>224</v>
      </c>
      <c r="E127" s="138" t="s">
        <v>2988</v>
      </c>
      <c r="F127" s="139" t="s">
        <v>2989</v>
      </c>
      <c r="G127" s="140" t="s">
        <v>2137</v>
      </c>
      <c r="H127" s="141">
        <v>1</v>
      </c>
      <c r="I127" s="142"/>
      <c r="J127" s="143">
        <f>ROUND(I127*H127,2)</f>
        <v>0</v>
      </c>
      <c r="K127" s="139" t="s">
        <v>2442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229</v>
      </c>
    </row>
    <row r="128" spans="2:65" s="1" customFormat="1">
      <c r="B128" s="32"/>
      <c r="D128" s="151" t="s">
        <v>272</v>
      </c>
      <c r="F128" s="181" t="s">
        <v>2990</v>
      </c>
      <c r="I128" s="182"/>
      <c r="L128" s="32"/>
      <c r="M128" s="183"/>
      <c r="T128" s="56"/>
      <c r="AT128" s="17" t="s">
        <v>272</v>
      </c>
      <c r="AU128" s="17" t="s">
        <v>80</v>
      </c>
    </row>
    <row r="129" spans="2:65" s="1" customFormat="1" ht="76.349999999999994" customHeight="1">
      <c r="B129" s="136"/>
      <c r="C129" s="137" t="s">
        <v>222</v>
      </c>
      <c r="D129" s="137" t="s">
        <v>224</v>
      </c>
      <c r="E129" s="138" t="s">
        <v>2991</v>
      </c>
      <c r="F129" s="139" t="s">
        <v>2992</v>
      </c>
      <c r="G129" s="140" t="s">
        <v>2137</v>
      </c>
      <c r="H129" s="141">
        <v>4</v>
      </c>
      <c r="I129" s="142"/>
      <c r="J129" s="143">
        <f>ROUND(I129*H129,2)</f>
        <v>0</v>
      </c>
      <c r="K129" s="139" t="s">
        <v>2442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266</v>
      </c>
    </row>
    <row r="130" spans="2:65" s="1" customFormat="1">
      <c r="B130" s="32"/>
      <c r="D130" s="151" t="s">
        <v>272</v>
      </c>
      <c r="F130" s="181" t="s">
        <v>2993</v>
      </c>
      <c r="I130" s="182"/>
      <c r="L130" s="32"/>
      <c r="M130" s="183"/>
      <c r="T130" s="56"/>
      <c r="AT130" s="17" t="s">
        <v>272</v>
      </c>
      <c r="AU130" s="17" t="s">
        <v>80</v>
      </c>
    </row>
    <row r="131" spans="2:65" s="1" customFormat="1" ht="37.9" customHeight="1">
      <c r="B131" s="136"/>
      <c r="C131" s="137" t="s">
        <v>229</v>
      </c>
      <c r="D131" s="137" t="s">
        <v>224</v>
      </c>
      <c r="E131" s="138" t="s">
        <v>2994</v>
      </c>
      <c r="F131" s="139" t="s">
        <v>2995</v>
      </c>
      <c r="G131" s="140" t="s">
        <v>2137</v>
      </c>
      <c r="H131" s="141">
        <v>8</v>
      </c>
      <c r="I131" s="142"/>
      <c r="J131" s="143">
        <f>ROUND(I131*H131,2)</f>
        <v>0</v>
      </c>
      <c r="K131" s="139" t="s">
        <v>2442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270</v>
      </c>
    </row>
    <row r="132" spans="2:65" s="1" customFormat="1">
      <c r="B132" s="32"/>
      <c r="D132" s="151" t="s">
        <v>272</v>
      </c>
      <c r="F132" s="181" t="s">
        <v>2751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24.2" customHeight="1">
      <c r="B133" s="136"/>
      <c r="C133" s="137" t="s">
        <v>266</v>
      </c>
      <c r="D133" s="137" t="s">
        <v>224</v>
      </c>
      <c r="E133" s="138" t="s">
        <v>2996</v>
      </c>
      <c r="F133" s="139" t="s">
        <v>2997</v>
      </c>
      <c r="G133" s="140" t="s">
        <v>2137</v>
      </c>
      <c r="H133" s="141">
        <v>1</v>
      </c>
      <c r="I133" s="142"/>
      <c r="J133" s="143">
        <f>ROUND(I133*H133,2)</f>
        <v>0</v>
      </c>
      <c r="K133" s="139" t="s">
        <v>2442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304</v>
      </c>
    </row>
    <row r="134" spans="2:65" s="1" customFormat="1">
      <c r="B134" s="32"/>
      <c r="D134" s="151" t="s">
        <v>272</v>
      </c>
      <c r="F134" s="181" t="s">
        <v>2777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16.5" customHeight="1">
      <c r="B135" s="136"/>
      <c r="C135" s="137" t="s">
        <v>275</v>
      </c>
      <c r="D135" s="137" t="s">
        <v>224</v>
      </c>
      <c r="E135" s="138" t="s">
        <v>2998</v>
      </c>
      <c r="F135" s="139" t="s">
        <v>2999</v>
      </c>
      <c r="G135" s="140" t="s">
        <v>2137</v>
      </c>
      <c r="H135" s="141">
        <v>1</v>
      </c>
      <c r="I135" s="142"/>
      <c r="J135" s="143">
        <f>ROUND(I135*H135,2)</f>
        <v>0</v>
      </c>
      <c r="K135" s="139" t="s">
        <v>2442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8</v>
      </c>
    </row>
    <row r="136" spans="2:65" s="1" customFormat="1">
      <c r="B136" s="32"/>
      <c r="D136" s="151" t="s">
        <v>272</v>
      </c>
      <c r="F136" s="181" t="s">
        <v>2777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" customFormat="1" ht="16.5" customHeight="1">
      <c r="B137" s="136"/>
      <c r="C137" s="137" t="s">
        <v>270</v>
      </c>
      <c r="D137" s="137" t="s">
        <v>224</v>
      </c>
      <c r="E137" s="138" t="s">
        <v>3000</v>
      </c>
      <c r="F137" s="139" t="s">
        <v>2852</v>
      </c>
      <c r="G137" s="140" t="s">
        <v>983</v>
      </c>
      <c r="H137" s="141">
        <v>1</v>
      </c>
      <c r="I137" s="142"/>
      <c r="J137" s="143">
        <f>ROUND(I137*H137,2)</f>
        <v>0</v>
      </c>
      <c r="K137" s="139" t="s">
        <v>2442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229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229</v>
      </c>
      <c r="BM137" s="148" t="s">
        <v>322</v>
      </c>
    </row>
    <row r="138" spans="2:65" s="1" customFormat="1">
      <c r="B138" s="32"/>
      <c r="D138" s="151" t="s">
        <v>272</v>
      </c>
      <c r="F138" s="181" t="s">
        <v>2777</v>
      </c>
      <c r="I138" s="182"/>
      <c r="L138" s="32"/>
      <c r="M138" s="183"/>
      <c r="T138" s="56"/>
      <c r="AT138" s="17" t="s">
        <v>272</v>
      </c>
      <c r="AU138" s="17" t="s">
        <v>80</v>
      </c>
    </row>
    <row r="139" spans="2:65" s="1" customFormat="1" ht="16.5" customHeight="1">
      <c r="B139" s="136"/>
      <c r="C139" s="137" t="s">
        <v>294</v>
      </c>
      <c r="D139" s="137" t="s">
        <v>224</v>
      </c>
      <c r="E139" s="138" t="s">
        <v>3001</v>
      </c>
      <c r="F139" s="139" t="s">
        <v>3002</v>
      </c>
      <c r="G139" s="140" t="s">
        <v>1624</v>
      </c>
      <c r="H139" s="141">
        <v>10</v>
      </c>
      <c r="I139" s="142"/>
      <c r="J139" s="143">
        <f>ROUND(I139*H139,2)</f>
        <v>0</v>
      </c>
      <c r="K139" s="139" t="s">
        <v>2442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229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229</v>
      </c>
      <c r="BM139" s="148" t="s">
        <v>332</v>
      </c>
    </row>
    <row r="140" spans="2:65" s="1" customFormat="1">
      <c r="B140" s="32"/>
      <c r="D140" s="151" t="s">
        <v>272</v>
      </c>
      <c r="F140" s="181" t="s">
        <v>2713</v>
      </c>
      <c r="I140" s="182"/>
      <c r="L140" s="32"/>
      <c r="M140" s="183"/>
      <c r="T140" s="56"/>
      <c r="AT140" s="17" t="s">
        <v>272</v>
      </c>
      <c r="AU140" s="17" t="s">
        <v>80</v>
      </c>
    </row>
    <row r="141" spans="2:65" s="11" customFormat="1" ht="25.9" customHeight="1">
      <c r="B141" s="124"/>
      <c r="D141" s="125" t="s">
        <v>72</v>
      </c>
      <c r="E141" s="126" t="s">
        <v>82</v>
      </c>
      <c r="F141" s="126" t="s">
        <v>2781</v>
      </c>
      <c r="I141" s="127"/>
      <c r="J141" s="128">
        <f>BK141</f>
        <v>0</v>
      </c>
      <c r="L141" s="124"/>
      <c r="M141" s="129"/>
      <c r="P141" s="130">
        <f>SUM(P142:P153)</f>
        <v>0</v>
      </c>
      <c r="R141" s="130">
        <f>SUM(R142:R153)</f>
        <v>0</v>
      </c>
      <c r="T141" s="131">
        <f>SUM(T142:T153)</f>
        <v>0</v>
      </c>
      <c r="AR141" s="125" t="s">
        <v>80</v>
      </c>
      <c r="AT141" s="132" t="s">
        <v>72</v>
      </c>
      <c r="AU141" s="132" t="s">
        <v>73</v>
      </c>
      <c r="AY141" s="125" t="s">
        <v>221</v>
      </c>
      <c r="BK141" s="133">
        <f>SUM(BK142:BK153)</f>
        <v>0</v>
      </c>
    </row>
    <row r="142" spans="2:65" s="1" customFormat="1" ht="16.5" customHeight="1">
      <c r="B142" s="136"/>
      <c r="C142" s="137" t="s">
        <v>304</v>
      </c>
      <c r="D142" s="137" t="s">
        <v>224</v>
      </c>
      <c r="E142" s="138" t="s">
        <v>3003</v>
      </c>
      <c r="F142" s="139" t="s">
        <v>2897</v>
      </c>
      <c r="G142" s="140" t="s">
        <v>350</v>
      </c>
      <c r="H142" s="141">
        <v>460</v>
      </c>
      <c r="I142" s="142"/>
      <c r="J142" s="143">
        <f>ROUND(I142*H142,2)</f>
        <v>0</v>
      </c>
      <c r="K142" s="139" t="s">
        <v>2442</v>
      </c>
      <c r="L142" s="32"/>
      <c r="M142" s="144" t="s">
        <v>1</v>
      </c>
      <c r="N142" s="145" t="s">
        <v>38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229</v>
      </c>
      <c r="AT142" s="148" t="s">
        <v>224</v>
      </c>
      <c r="AU142" s="148" t="s">
        <v>80</v>
      </c>
      <c r="AY142" s="17" t="s">
        <v>221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80</v>
      </c>
      <c r="BK142" s="149">
        <f>ROUND(I142*H142,2)</f>
        <v>0</v>
      </c>
      <c r="BL142" s="17" t="s">
        <v>229</v>
      </c>
      <c r="BM142" s="148" t="s">
        <v>340</v>
      </c>
    </row>
    <row r="143" spans="2:65" s="1" customFormat="1">
      <c r="B143" s="32"/>
      <c r="D143" s="151" t="s">
        <v>272</v>
      </c>
      <c r="F143" s="181" t="s">
        <v>3004</v>
      </c>
      <c r="I143" s="182"/>
      <c r="L143" s="32"/>
      <c r="M143" s="183"/>
      <c r="T143" s="56"/>
      <c r="AT143" s="17" t="s">
        <v>272</v>
      </c>
      <c r="AU143" s="17" t="s">
        <v>80</v>
      </c>
    </row>
    <row r="144" spans="2:65" s="1" customFormat="1" ht="16.5" customHeight="1">
      <c r="B144" s="136"/>
      <c r="C144" s="137" t="s">
        <v>310</v>
      </c>
      <c r="D144" s="137" t="s">
        <v>224</v>
      </c>
      <c r="E144" s="138" t="s">
        <v>3005</v>
      </c>
      <c r="F144" s="139" t="s">
        <v>2899</v>
      </c>
      <c r="G144" s="140" t="s">
        <v>1</v>
      </c>
      <c r="H144" s="141">
        <v>460</v>
      </c>
      <c r="I144" s="142"/>
      <c r="J144" s="143">
        <f>ROUND(I144*H144,2)</f>
        <v>0</v>
      </c>
      <c r="K144" s="139" t="s">
        <v>2442</v>
      </c>
      <c r="L144" s="32"/>
      <c r="M144" s="144" t="s">
        <v>1</v>
      </c>
      <c r="N144" s="145" t="s">
        <v>38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229</v>
      </c>
      <c r="AT144" s="148" t="s">
        <v>224</v>
      </c>
      <c r="AU144" s="148" t="s">
        <v>80</v>
      </c>
      <c r="AY144" s="17" t="s">
        <v>221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80</v>
      </c>
      <c r="BK144" s="149">
        <f>ROUND(I144*H144,2)</f>
        <v>0</v>
      </c>
      <c r="BL144" s="17" t="s">
        <v>229</v>
      </c>
      <c r="BM144" s="148" t="s">
        <v>353</v>
      </c>
    </row>
    <row r="145" spans="2:65" s="1" customFormat="1">
      <c r="B145" s="32"/>
      <c r="D145" s="151" t="s">
        <v>272</v>
      </c>
      <c r="F145" s="181" t="s">
        <v>3006</v>
      </c>
      <c r="I145" s="182"/>
      <c r="L145" s="32"/>
      <c r="M145" s="183"/>
      <c r="T145" s="56"/>
      <c r="AT145" s="17" t="s">
        <v>272</v>
      </c>
      <c r="AU145" s="17" t="s">
        <v>80</v>
      </c>
    </row>
    <row r="146" spans="2:65" s="1" customFormat="1" ht="16.5" customHeight="1">
      <c r="B146" s="136"/>
      <c r="C146" s="137" t="s">
        <v>8</v>
      </c>
      <c r="D146" s="137" t="s">
        <v>224</v>
      </c>
      <c r="E146" s="138" t="s">
        <v>3007</v>
      </c>
      <c r="F146" s="139" t="s">
        <v>2783</v>
      </c>
      <c r="G146" s="140" t="s">
        <v>350</v>
      </c>
      <c r="H146" s="141">
        <v>80</v>
      </c>
      <c r="I146" s="142"/>
      <c r="J146" s="143">
        <f>ROUND(I146*H146,2)</f>
        <v>0</v>
      </c>
      <c r="K146" s="139" t="s">
        <v>2442</v>
      </c>
      <c r="L146" s="32"/>
      <c r="M146" s="144" t="s">
        <v>1</v>
      </c>
      <c r="N146" s="145" t="s">
        <v>38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229</v>
      </c>
      <c r="AT146" s="148" t="s">
        <v>224</v>
      </c>
      <c r="AU146" s="148" t="s">
        <v>80</v>
      </c>
      <c r="AY146" s="17" t="s">
        <v>221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80</v>
      </c>
      <c r="BK146" s="149">
        <f>ROUND(I146*H146,2)</f>
        <v>0</v>
      </c>
      <c r="BL146" s="17" t="s">
        <v>229</v>
      </c>
      <c r="BM146" s="148" t="s">
        <v>369</v>
      </c>
    </row>
    <row r="147" spans="2:65" s="1" customFormat="1">
      <c r="B147" s="32"/>
      <c r="D147" s="151" t="s">
        <v>272</v>
      </c>
      <c r="F147" s="181" t="s">
        <v>3008</v>
      </c>
      <c r="I147" s="182"/>
      <c r="L147" s="32"/>
      <c r="M147" s="183"/>
      <c r="T147" s="56"/>
      <c r="AT147" s="17" t="s">
        <v>272</v>
      </c>
      <c r="AU147" s="17" t="s">
        <v>80</v>
      </c>
    </row>
    <row r="148" spans="2:65" s="1" customFormat="1" ht="66.75" customHeight="1">
      <c r="B148" s="136"/>
      <c r="C148" s="137" t="s">
        <v>318</v>
      </c>
      <c r="D148" s="137" t="s">
        <v>224</v>
      </c>
      <c r="E148" s="138" t="s">
        <v>3009</v>
      </c>
      <c r="F148" s="139" t="s">
        <v>2800</v>
      </c>
      <c r="G148" s="140" t="s">
        <v>1624</v>
      </c>
      <c r="H148" s="141">
        <v>10</v>
      </c>
      <c r="I148" s="142"/>
      <c r="J148" s="143">
        <f>ROUND(I148*H148,2)</f>
        <v>0</v>
      </c>
      <c r="K148" s="139" t="s">
        <v>2442</v>
      </c>
      <c r="L148" s="32"/>
      <c r="M148" s="144" t="s">
        <v>1</v>
      </c>
      <c r="N148" s="145" t="s">
        <v>38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229</v>
      </c>
      <c r="AT148" s="148" t="s">
        <v>224</v>
      </c>
      <c r="AU148" s="148" t="s">
        <v>80</v>
      </c>
      <c r="AY148" s="17" t="s">
        <v>221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80</v>
      </c>
      <c r="BK148" s="149">
        <f>ROUND(I148*H148,2)</f>
        <v>0</v>
      </c>
      <c r="BL148" s="17" t="s">
        <v>229</v>
      </c>
      <c r="BM148" s="148" t="s">
        <v>379</v>
      </c>
    </row>
    <row r="149" spans="2:65" s="1" customFormat="1">
      <c r="B149" s="32"/>
      <c r="D149" s="151" t="s">
        <v>272</v>
      </c>
      <c r="F149" s="181" t="s">
        <v>2713</v>
      </c>
      <c r="I149" s="182"/>
      <c r="L149" s="32"/>
      <c r="M149" s="183"/>
      <c r="T149" s="56"/>
      <c r="AT149" s="17" t="s">
        <v>272</v>
      </c>
      <c r="AU149" s="17" t="s">
        <v>80</v>
      </c>
    </row>
    <row r="150" spans="2:65" s="1" customFormat="1" ht="16.5" customHeight="1">
      <c r="B150" s="136"/>
      <c r="C150" s="137" t="s">
        <v>322</v>
      </c>
      <c r="D150" s="137" t="s">
        <v>224</v>
      </c>
      <c r="E150" s="138" t="s">
        <v>3010</v>
      </c>
      <c r="F150" s="139" t="s">
        <v>3011</v>
      </c>
      <c r="G150" s="140" t="s">
        <v>983</v>
      </c>
      <c r="H150" s="141">
        <v>1</v>
      </c>
      <c r="I150" s="142"/>
      <c r="J150" s="143">
        <f>ROUND(I150*H150,2)</f>
        <v>0</v>
      </c>
      <c r="K150" s="139" t="s">
        <v>2442</v>
      </c>
      <c r="L150" s="32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229</v>
      </c>
      <c r="AT150" s="148" t="s">
        <v>224</v>
      </c>
      <c r="AU150" s="148" t="s">
        <v>80</v>
      </c>
      <c r="AY150" s="17" t="s">
        <v>221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80</v>
      </c>
      <c r="BK150" s="149">
        <f>ROUND(I150*H150,2)</f>
        <v>0</v>
      </c>
      <c r="BL150" s="17" t="s">
        <v>229</v>
      </c>
      <c r="BM150" s="148" t="s">
        <v>391</v>
      </c>
    </row>
    <row r="151" spans="2:65" s="1" customFormat="1">
      <c r="B151" s="32"/>
      <c r="D151" s="151" t="s">
        <v>272</v>
      </c>
      <c r="F151" s="181" t="s">
        <v>2777</v>
      </c>
      <c r="I151" s="182"/>
      <c r="L151" s="32"/>
      <c r="M151" s="183"/>
      <c r="T151" s="56"/>
      <c r="AT151" s="17" t="s">
        <v>272</v>
      </c>
      <c r="AU151" s="17" t="s">
        <v>80</v>
      </c>
    </row>
    <row r="152" spans="2:65" s="1" customFormat="1" ht="24.2" customHeight="1">
      <c r="B152" s="136"/>
      <c r="C152" s="137" t="s">
        <v>328</v>
      </c>
      <c r="D152" s="137" t="s">
        <v>224</v>
      </c>
      <c r="E152" s="138" t="s">
        <v>3012</v>
      </c>
      <c r="F152" s="139" t="s">
        <v>2860</v>
      </c>
      <c r="G152" s="140" t="s">
        <v>1624</v>
      </c>
      <c r="H152" s="141">
        <v>4</v>
      </c>
      <c r="I152" s="142"/>
      <c r="J152" s="143">
        <f>ROUND(I152*H152,2)</f>
        <v>0</v>
      </c>
      <c r="K152" s="139" t="s">
        <v>2442</v>
      </c>
      <c r="L152" s="32"/>
      <c r="M152" s="144" t="s">
        <v>1</v>
      </c>
      <c r="N152" s="145" t="s">
        <v>38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229</v>
      </c>
      <c r="AT152" s="148" t="s">
        <v>224</v>
      </c>
      <c r="AU152" s="148" t="s">
        <v>80</v>
      </c>
      <c r="AY152" s="17" t="s">
        <v>221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80</v>
      </c>
      <c r="BK152" s="149">
        <f>ROUND(I152*H152,2)</f>
        <v>0</v>
      </c>
      <c r="BL152" s="17" t="s">
        <v>229</v>
      </c>
      <c r="BM152" s="148" t="s">
        <v>404</v>
      </c>
    </row>
    <row r="153" spans="2:65" s="1" customFormat="1">
      <c r="B153" s="32"/>
      <c r="D153" s="151" t="s">
        <v>272</v>
      </c>
      <c r="F153" s="181" t="s">
        <v>2768</v>
      </c>
      <c r="I153" s="182"/>
      <c r="L153" s="32"/>
      <c r="M153" s="183"/>
      <c r="T153" s="56"/>
      <c r="AT153" s="17" t="s">
        <v>272</v>
      </c>
      <c r="AU153" s="17" t="s">
        <v>80</v>
      </c>
    </row>
    <row r="154" spans="2:65" s="11" customFormat="1" ht="25.9" customHeight="1">
      <c r="B154" s="124"/>
      <c r="D154" s="125" t="s">
        <v>72</v>
      </c>
      <c r="E154" s="126" t="s">
        <v>222</v>
      </c>
      <c r="F154" s="126" t="s">
        <v>1319</v>
      </c>
      <c r="I154" s="127"/>
      <c r="J154" s="128">
        <f>BK154</f>
        <v>0</v>
      </c>
      <c r="L154" s="124"/>
      <c r="M154" s="129"/>
      <c r="P154" s="130">
        <f>SUM(P155:P159)</f>
        <v>0</v>
      </c>
      <c r="R154" s="130">
        <f>SUM(R155:R159)</f>
        <v>0</v>
      </c>
      <c r="T154" s="131">
        <f>SUM(T155:T159)</f>
        <v>0</v>
      </c>
      <c r="AR154" s="125" t="s">
        <v>80</v>
      </c>
      <c r="AT154" s="132" t="s">
        <v>72</v>
      </c>
      <c r="AU154" s="132" t="s">
        <v>73</v>
      </c>
      <c r="AY154" s="125" t="s">
        <v>221</v>
      </c>
      <c r="BK154" s="133">
        <f>SUM(BK155:BK159)</f>
        <v>0</v>
      </c>
    </row>
    <row r="155" spans="2:65" s="1" customFormat="1" ht="21.75" customHeight="1">
      <c r="B155" s="136"/>
      <c r="C155" s="137" t="s">
        <v>332</v>
      </c>
      <c r="D155" s="137" t="s">
        <v>224</v>
      </c>
      <c r="E155" s="138" t="s">
        <v>3013</v>
      </c>
      <c r="F155" s="139" t="s">
        <v>2862</v>
      </c>
      <c r="G155" s="140" t="s">
        <v>2137</v>
      </c>
      <c r="H155" s="141">
        <v>1</v>
      </c>
      <c r="I155" s="142"/>
      <c r="J155" s="143">
        <f>ROUND(I155*H155,2)</f>
        <v>0</v>
      </c>
      <c r="K155" s="139" t="s">
        <v>2442</v>
      </c>
      <c r="L155" s="32"/>
      <c r="M155" s="144" t="s">
        <v>1</v>
      </c>
      <c r="N155" s="145" t="s">
        <v>38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229</v>
      </c>
      <c r="AT155" s="148" t="s">
        <v>224</v>
      </c>
      <c r="AU155" s="148" t="s">
        <v>80</v>
      </c>
      <c r="AY155" s="17" t="s">
        <v>221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80</v>
      </c>
      <c r="BK155" s="149">
        <f>ROUND(I155*H155,2)</f>
        <v>0</v>
      </c>
      <c r="BL155" s="17" t="s">
        <v>229</v>
      </c>
      <c r="BM155" s="148" t="s">
        <v>445</v>
      </c>
    </row>
    <row r="156" spans="2:65" s="1" customFormat="1" ht="16.5" customHeight="1">
      <c r="B156" s="136"/>
      <c r="C156" s="137" t="s">
        <v>336</v>
      </c>
      <c r="D156" s="137" t="s">
        <v>224</v>
      </c>
      <c r="E156" s="138" t="s">
        <v>3014</v>
      </c>
      <c r="F156" s="139" t="s">
        <v>2864</v>
      </c>
      <c r="G156" s="140" t="s">
        <v>983</v>
      </c>
      <c r="H156" s="141">
        <v>1</v>
      </c>
      <c r="I156" s="142"/>
      <c r="J156" s="143">
        <f>ROUND(I156*H156,2)</f>
        <v>0</v>
      </c>
      <c r="K156" s="139" t="s">
        <v>2442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229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229</v>
      </c>
      <c r="BM156" s="148" t="s">
        <v>460</v>
      </c>
    </row>
    <row r="157" spans="2:65" s="1" customFormat="1" ht="16.5" customHeight="1">
      <c r="B157" s="136"/>
      <c r="C157" s="137" t="s">
        <v>340</v>
      </c>
      <c r="D157" s="137" t="s">
        <v>224</v>
      </c>
      <c r="E157" s="138" t="s">
        <v>3015</v>
      </c>
      <c r="F157" s="139" t="s">
        <v>2866</v>
      </c>
      <c r="G157" s="140" t="s">
        <v>2137</v>
      </c>
      <c r="H157" s="141">
        <v>1</v>
      </c>
      <c r="I157" s="142"/>
      <c r="J157" s="143">
        <f>ROUND(I157*H157,2)</f>
        <v>0</v>
      </c>
      <c r="K157" s="139" t="s">
        <v>2442</v>
      </c>
      <c r="L157" s="32"/>
      <c r="M157" s="144" t="s">
        <v>1</v>
      </c>
      <c r="N157" s="145" t="s">
        <v>38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229</v>
      </c>
      <c r="AT157" s="148" t="s">
        <v>224</v>
      </c>
      <c r="AU157" s="148" t="s">
        <v>80</v>
      </c>
      <c r="AY157" s="17" t="s">
        <v>221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80</v>
      </c>
      <c r="BK157" s="149">
        <f>ROUND(I157*H157,2)</f>
        <v>0</v>
      </c>
      <c r="BL157" s="17" t="s">
        <v>229</v>
      </c>
      <c r="BM157" s="148" t="s">
        <v>470</v>
      </c>
    </row>
    <row r="158" spans="2:65" s="1" customFormat="1" ht="16.5" customHeight="1">
      <c r="B158" s="136"/>
      <c r="C158" s="137" t="s">
        <v>347</v>
      </c>
      <c r="D158" s="137" t="s">
        <v>224</v>
      </c>
      <c r="E158" s="138" t="s">
        <v>3016</v>
      </c>
      <c r="F158" s="139" t="s">
        <v>2822</v>
      </c>
      <c r="G158" s="140" t="s">
        <v>983</v>
      </c>
      <c r="H158" s="141">
        <v>1</v>
      </c>
      <c r="I158" s="142"/>
      <c r="J158" s="143">
        <f>ROUND(I158*H158,2)</f>
        <v>0</v>
      </c>
      <c r="K158" s="139" t="s">
        <v>2442</v>
      </c>
      <c r="L158" s="32"/>
      <c r="M158" s="144" t="s">
        <v>1</v>
      </c>
      <c r="N158" s="145" t="s">
        <v>38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229</v>
      </c>
      <c r="AT158" s="148" t="s">
        <v>224</v>
      </c>
      <c r="AU158" s="148" t="s">
        <v>80</v>
      </c>
      <c r="AY158" s="17" t="s">
        <v>221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80</v>
      </c>
      <c r="BK158" s="149">
        <f>ROUND(I158*H158,2)</f>
        <v>0</v>
      </c>
      <c r="BL158" s="17" t="s">
        <v>229</v>
      </c>
      <c r="BM158" s="148" t="s">
        <v>512</v>
      </c>
    </row>
    <row r="159" spans="2:65" s="1" customFormat="1" ht="16.5" customHeight="1">
      <c r="B159" s="136"/>
      <c r="C159" s="137" t="s">
        <v>353</v>
      </c>
      <c r="D159" s="137" t="s">
        <v>224</v>
      </c>
      <c r="E159" s="138" t="s">
        <v>3017</v>
      </c>
      <c r="F159" s="139" t="s">
        <v>2869</v>
      </c>
      <c r="G159" s="140" t="s">
        <v>2137</v>
      </c>
      <c r="H159" s="141">
        <v>1</v>
      </c>
      <c r="I159" s="142"/>
      <c r="J159" s="143">
        <f>ROUND(I159*H159,2)</f>
        <v>0</v>
      </c>
      <c r="K159" s="139" t="s">
        <v>2442</v>
      </c>
      <c r="L159" s="32"/>
      <c r="M159" s="197" t="s">
        <v>1</v>
      </c>
      <c r="N159" s="198" t="s">
        <v>38</v>
      </c>
      <c r="O159" s="195"/>
      <c r="P159" s="199">
        <f>O159*H159</f>
        <v>0</v>
      </c>
      <c r="Q159" s="199">
        <v>0</v>
      </c>
      <c r="R159" s="199">
        <f>Q159*H159</f>
        <v>0</v>
      </c>
      <c r="S159" s="199">
        <v>0</v>
      </c>
      <c r="T159" s="200">
        <f>S159*H159</f>
        <v>0</v>
      </c>
      <c r="AR159" s="148" t="s">
        <v>229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229</v>
      </c>
      <c r="BM159" s="148" t="s">
        <v>523</v>
      </c>
    </row>
    <row r="160" spans="2:65" s="1" customFormat="1" ht="6.95" customHeight="1"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32"/>
    </row>
  </sheetData>
  <autoFilter ref="C122:K159" xr:uid="{00000000-0009-0000-0000-00000C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3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129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2705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3018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ROUND(J122,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ROUND((SUM(BE122:BE138)),  2)</f>
        <v>0</v>
      </c>
      <c r="I35" s="96">
        <v>0.21</v>
      </c>
      <c r="J35" s="86">
        <f>ROUND(((SUM(BE122:BE138))*I35),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ROUND((SUM(BF122:BF138)),  2)</f>
        <v>0</v>
      </c>
      <c r="I36" s="96">
        <v>0.12</v>
      </c>
      <c r="J36" s="86">
        <f>ROUND(((SUM(BF122:BF138))*I36),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ROUND((SUM(BG122:BG138)),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ROUND((SUM(BH122:BH138)),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ROUND((SUM(BI122:BI138)),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2705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D.1.01.4d_6 - Jednotný čas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J122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2826</v>
      </c>
      <c r="E99" s="110"/>
      <c r="F99" s="110"/>
      <c r="G99" s="110"/>
      <c r="H99" s="110"/>
      <c r="I99" s="110"/>
      <c r="J99" s="111">
        <f>J123</f>
        <v>0</v>
      </c>
      <c r="L99" s="108"/>
    </row>
    <row r="100" spans="2:47" s="8" customFormat="1" ht="24.95" customHeight="1">
      <c r="B100" s="108"/>
      <c r="D100" s="109" t="s">
        <v>2709</v>
      </c>
      <c r="E100" s="110"/>
      <c r="F100" s="110"/>
      <c r="G100" s="110"/>
      <c r="H100" s="110"/>
      <c r="I100" s="110"/>
      <c r="J100" s="111">
        <f>J134</f>
        <v>0</v>
      </c>
      <c r="L100" s="108"/>
    </row>
    <row r="101" spans="2:47" s="1" customFormat="1" ht="21.75" customHeight="1">
      <c r="B101" s="32"/>
      <c r="L101" s="32"/>
    </row>
    <row r="102" spans="2:47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47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47" s="1" customFormat="1" ht="24.95" customHeight="1">
      <c r="B107" s="32"/>
      <c r="C107" s="21" t="s">
        <v>206</v>
      </c>
      <c r="L107" s="32"/>
    </row>
    <row r="108" spans="2:47" s="1" customFormat="1" ht="6.95" customHeight="1">
      <c r="B108" s="32"/>
      <c r="L108" s="32"/>
    </row>
    <row r="109" spans="2:47" s="1" customFormat="1" ht="12" customHeight="1">
      <c r="B109" s="32"/>
      <c r="C109" s="27" t="s">
        <v>16</v>
      </c>
      <c r="L109" s="32"/>
    </row>
    <row r="110" spans="2:47" s="1" customFormat="1" ht="26.25" customHeight="1">
      <c r="B110" s="32"/>
      <c r="E110" s="244" t="str">
        <f>E7</f>
        <v>REKONSTRUKCE KORONÁRNÍ JEDNOTKY IKK - Fakultní nemocnice Brno</v>
      </c>
      <c r="F110" s="245"/>
      <c r="G110" s="245"/>
      <c r="H110" s="245"/>
      <c r="L110" s="32"/>
    </row>
    <row r="111" spans="2:47" ht="12" customHeight="1">
      <c r="B111" s="20"/>
      <c r="C111" s="27" t="s">
        <v>176</v>
      </c>
      <c r="L111" s="20"/>
    </row>
    <row r="112" spans="2:47" s="1" customFormat="1" ht="16.5" customHeight="1">
      <c r="B112" s="32"/>
      <c r="E112" s="244" t="s">
        <v>2705</v>
      </c>
      <c r="F112" s="243"/>
      <c r="G112" s="243"/>
      <c r="H112" s="243"/>
      <c r="L112" s="32"/>
    </row>
    <row r="113" spans="2:65" s="1" customFormat="1" ht="12" customHeight="1">
      <c r="B113" s="32"/>
      <c r="C113" s="27" t="s">
        <v>178</v>
      </c>
      <c r="L113" s="32"/>
    </row>
    <row r="114" spans="2:65" s="1" customFormat="1" ht="16.5" customHeight="1">
      <c r="B114" s="32"/>
      <c r="E114" s="240" t="str">
        <f>E11</f>
        <v>D.1.01.4d_6 - Jednotný čas</v>
      </c>
      <c r="F114" s="243"/>
      <c r="G114" s="243"/>
      <c r="H114" s="243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F14</f>
        <v xml:space="preserve"> </v>
      </c>
      <c r="I116" s="27" t="s">
        <v>22</v>
      </c>
      <c r="J116" s="52" t="str">
        <f>IF(J14="","",J14)</f>
        <v>15. 9. 2025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E17</f>
        <v xml:space="preserve"> </v>
      </c>
      <c r="I118" s="27" t="s">
        <v>29</v>
      </c>
      <c r="J118" s="30" t="str">
        <f>E23</f>
        <v xml:space="preserve"> </v>
      </c>
      <c r="L118" s="32"/>
    </row>
    <row r="119" spans="2:65" s="1" customFormat="1" ht="15.2" customHeight="1">
      <c r="B119" s="32"/>
      <c r="C119" s="27" t="s">
        <v>27</v>
      </c>
      <c r="F119" s="25" t="str">
        <f>IF(E20="","",E20)</f>
        <v>Vyplň údaj</v>
      </c>
      <c r="I119" s="27" t="s">
        <v>31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207</v>
      </c>
      <c r="D121" s="118" t="s">
        <v>58</v>
      </c>
      <c r="E121" s="118" t="s">
        <v>54</v>
      </c>
      <c r="F121" s="118" t="s">
        <v>55</v>
      </c>
      <c r="G121" s="118" t="s">
        <v>208</v>
      </c>
      <c r="H121" s="118" t="s">
        <v>209</v>
      </c>
      <c r="I121" s="118" t="s">
        <v>210</v>
      </c>
      <c r="J121" s="118" t="s">
        <v>183</v>
      </c>
      <c r="K121" s="119" t="s">
        <v>211</v>
      </c>
      <c r="L121" s="116"/>
      <c r="M121" s="59" t="s">
        <v>1</v>
      </c>
      <c r="N121" s="60" t="s">
        <v>37</v>
      </c>
      <c r="O121" s="60" t="s">
        <v>212</v>
      </c>
      <c r="P121" s="60" t="s">
        <v>213</v>
      </c>
      <c r="Q121" s="60" t="s">
        <v>214</v>
      </c>
      <c r="R121" s="60" t="s">
        <v>215</v>
      </c>
      <c r="S121" s="60" t="s">
        <v>216</v>
      </c>
      <c r="T121" s="61" t="s">
        <v>217</v>
      </c>
    </row>
    <row r="122" spans="2:65" s="1" customFormat="1" ht="22.9" customHeight="1">
      <c r="B122" s="32"/>
      <c r="C122" s="64" t="s">
        <v>218</v>
      </c>
      <c r="J122" s="120">
        <f>BK122</f>
        <v>0</v>
      </c>
      <c r="L122" s="32"/>
      <c r="M122" s="62"/>
      <c r="N122" s="53"/>
      <c r="O122" s="53"/>
      <c r="P122" s="121">
        <f>P123+P134</f>
        <v>0</v>
      </c>
      <c r="Q122" s="53"/>
      <c r="R122" s="121">
        <f>R123+R134</f>
        <v>0</v>
      </c>
      <c r="S122" s="53"/>
      <c r="T122" s="122">
        <f>T123+T134</f>
        <v>0</v>
      </c>
      <c r="AT122" s="17" t="s">
        <v>72</v>
      </c>
      <c r="AU122" s="17" t="s">
        <v>185</v>
      </c>
      <c r="BK122" s="123">
        <f>BK123+BK134</f>
        <v>0</v>
      </c>
    </row>
    <row r="123" spans="2:65" s="11" customFormat="1" ht="25.9" customHeight="1">
      <c r="B123" s="124"/>
      <c r="D123" s="125" t="s">
        <v>72</v>
      </c>
      <c r="E123" s="126" t="s">
        <v>80</v>
      </c>
      <c r="F123" s="126" t="s">
        <v>2827</v>
      </c>
      <c r="I123" s="127"/>
      <c r="J123" s="128">
        <f>BK123</f>
        <v>0</v>
      </c>
      <c r="L123" s="124"/>
      <c r="M123" s="129"/>
      <c r="P123" s="130">
        <f>SUM(P124:P133)</f>
        <v>0</v>
      </c>
      <c r="R123" s="130">
        <f>SUM(R124:R133)</f>
        <v>0</v>
      </c>
      <c r="T123" s="131">
        <f>SUM(T124:T133)</f>
        <v>0</v>
      </c>
      <c r="AR123" s="125" t="s">
        <v>80</v>
      </c>
      <c r="AT123" s="132" t="s">
        <v>72</v>
      </c>
      <c r="AU123" s="132" t="s">
        <v>73</v>
      </c>
      <c r="AY123" s="125" t="s">
        <v>221</v>
      </c>
      <c r="BK123" s="133">
        <f>SUM(BK124:BK133)</f>
        <v>0</v>
      </c>
    </row>
    <row r="124" spans="2:65" s="1" customFormat="1" ht="55.5" customHeight="1">
      <c r="B124" s="136"/>
      <c r="C124" s="137" t="s">
        <v>80</v>
      </c>
      <c r="D124" s="137" t="s">
        <v>224</v>
      </c>
      <c r="E124" s="138" t="s">
        <v>3019</v>
      </c>
      <c r="F124" s="139" t="s">
        <v>3020</v>
      </c>
      <c r="G124" s="140" t="s">
        <v>2137</v>
      </c>
      <c r="H124" s="141">
        <v>13</v>
      </c>
      <c r="I124" s="142"/>
      <c r="J124" s="143">
        <f>ROUND(I124*H124,2)</f>
        <v>0</v>
      </c>
      <c r="K124" s="139" t="s">
        <v>2442</v>
      </c>
      <c r="L124" s="32"/>
      <c r="M124" s="144" t="s">
        <v>1</v>
      </c>
      <c r="N124" s="145" t="s">
        <v>38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229</v>
      </c>
      <c r="AT124" s="148" t="s">
        <v>224</v>
      </c>
      <c r="AU124" s="148" t="s">
        <v>80</v>
      </c>
      <c r="AY124" s="17" t="s">
        <v>221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80</v>
      </c>
      <c r="BK124" s="149">
        <f>ROUND(I124*H124,2)</f>
        <v>0</v>
      </c>
      <c r="BL124" s="17" t="s">
        <v>229</v>
      </c>
      <c r="BM124" s="148" t="s">
        <v>82</v>
      </c>
    </row>
    <row r="125" spans="2:65" s="1" customFormat="1">
      <c r="B125" s="32"/>
      <c r="D125" s="151" t="s">
        <v>272</v>
      </c>
      <c r="F125" s="181" t="s">
        <v>3021</v>
      </c>
      <c r="I125" s="182"/>
      <c r="L125" s="32"/>
      <c r="M125" s="183"/>
      <c r="T125" s="56"/>
      <c r="AT125" s="17" t="s">
        <v>272</v>
      </c>
      <c r="AU125" s="17" t="s">
        <v>80</v>
      </c>
    </row>
    <row r="126" spans="2:65" s="1" customFormat="1" ht="16.5" customHeight="1">
      <c r="B126" s="136"/>
      <c r="C126" s="137" t="s">
        <v>82</v>
      </c>
      <c r="D126" s="137" t="s">
        <v>224</v>
      </c>
      <c r="E126" s="138" t="s">
        <v>3022</v>
      </c>
      <c r="F126" s="139" t="s">
        <v>3023</v>
      </c>
      <c r="G126" s="140" t="s">
        <v>2137</v>
      </c>
      <c r="H126" s="141">
        <v>11</v>
      </c>
      <c r="I126" s="142"/>
      <c r="J126" s="143">
        <f>ROUND(I126*H126,2)</f>
        <v>0</v>
      </c>
      <c r="K126" s="139" t="s">
        <v>2442</v>
      </c>
      <c r="L126" s="32"/>
      <c r="M126" s="144" t="s">
        <v>1</v>
      </c>
      <c r="N126" s="145" t="s">
        <v>38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229</v>
      </c>
      <c r="AT126" s="148" t="s">
        <v>224</v>
      </c>
      <c r="AU126" s="148" t="s">
        <v>80</v>
      </c>
      <c r="AY126" s="17" t="s">
        <v>221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80</v>
      </c>
      <c r="BK126" s="149">
        <f>ROUND(I126*H126,2)</f>
        <v>0</v>
      </c>
      <c r="BL126" s="17" t="s">
        <v>229</v>
      </c>
      <c r="BM126" s="148" t="s">
        <v>229</v>
      </c>
    </row>
    <row r="127" spans="2:65" s="1" customFormat="1">
      <c r="B127" s="32"/>
      <c r="D127" s="151" t="s">
        <v>272</v>
      </c>
      <c r="F127" s="181" t="s">
        <v>2939</v>
      </c>
      <c r="I127" s="182"/>
      <c r="L127" s="32"/>
      <c r="M127" s="183"/>
      <c r="T127" s="56"/>
      <c r="AT127" s="17" t="s">
        <v>272</v>
      </c>
      <c r="AU127" s="17" t="s">
        <v>80</v>
      </c>
    </row>
    <row r="128" spans="2:65" s="1" customFormat="1" ht="16.5" customHeight="1">
      <c r="B128" s="136"/>
      <c r="C128" s="137" t="s">
        <v>222</v>
      </c>
      <c r="D128" s="137" t="s">
        <v>224</v>
      </c>
      <c r="E128" s="138" t="s">
        <v>3024</v>
      </c>
      <c r="F128" s="139" t="s">
        <v>3025</v>
      </c>
      <c r="G128" s="140" t="s">
        <v>2137</v>
      </c>
      <c r="H128" s="141">
        <v>1</v>
      </c>
      <c r="I128" s="142"/>
      <c r="J128" s="143">
        <f>ROUND(I128*H128,2)</f>
        <v>0</v>
      </c>
      <c r="K128" s="139" t="s">
        <v>2442</v>
      </c>
      <c r="L128" s="32"/>
      <c r="M128" s="144" t="s">
        <v>1</v>
      </c>
      <c r="N128" s="145" t="s">
        <v>38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229</v>
      </c>
      <c r="AT128" s="148" t="s">
        <v>224</v>
      </c>
      <c r="AU128" s="148" t="s">
        <v>80</v>
      </c>
      <c r="AY128" s="17" t="s">
        <v>221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80</v>
      </c>
      <c r="BK128" s="149">
        <f>ROUND(I128*H128,2)</f>
        <v>0</v>
      </c>
      <c r="BL128" s="17" t="s">
        <v>229</v>
      </c>
      <c r="BM128" s="148" t="s">
        <v>266</v>
      </c>
    </row>
    <row r="129" spans="2:65" s="1" customFormat="1">
      <c r="B129" s="32"/>
      <c r="D129" s="151" t="s">
        <v>272</v>
      </c>
      <c r="F129" s="181" t="s">
        <v>2777</v>
      </c>
      <c r="I129" s="182"/>
      <c r="L129" s="32"/>
      <c r="M129" s="183"/>
      <c r="T129" s="56"/>
      <c r="AT129" s="17" t="s">
        <v>272</v>
      </c>
      <c r="AU129" s="17" t="s">
        <v>80</v>
      </c>
    </row>
    <row r="130" spans="2:65" s="1" customFormat="1" ht="24.2" customHeight="1">
      <c r="B130" s="136"/>
      <c r="C130" s="137" t="s">
        <v>229</v>
      </c>
      <c r="D130" s="137" t="s">
        <v>224</v>
      </c>
      <c r="E130" s="138" t="s">
        <v>3026</v>
      </c>
      <c r="F130" s="139" t="s">
        <v>3027</v>
      </c>
      <c r="G130" s="140" t="s">
        <v>983</v>
      </c>
      <c r="H130" s="141">
        <v>1</v>
      </c>
      <c r="I130" s="142"/>
      <c r="J130" s="143">
        <f>ROUND(I130*H130,2)</f>
        <v>0</v>
      </c>
      <c r="K130" s="139" t="s">
        <v>2442</v>
      </c>
      <c r="L130" s="32"/>
      <c r="M130" s="144" t="s">
        <v>1</v>
      </c>
      <c r="N130" s="145" t="s">
        <v>38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229</v>
      </c>
      <c r="AT130" s="148" t="s">
        <v>224</v>
      </c>
      <c r="AU130" s="148" t="s">
        <v>80</v>
      </c>
      <c r="AY130" s="17" t="s">
        <v>221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80</v>
      </c>
      <c r="BK130" s="149">
        <f>ROUND(I130*H130,2)</f>
        <v>0</v>
      </c>
      <c r="BL130" s="17" t="s">
        <v>229</v>
      </c>
      <c r="BM130" s="148" t="s">
        <v>270</v>
      </c>
    </row>
    <row r="131" spans="2:65" s="1" customFormat="1">
      <c r="B131" s="32"/>
      <c r="D131" s="151" t="s">
        <v>272</v>
      </c>
      <c r="F131" s="181" t="s">
        <v>2777</v>
      </c>
      <c r="I131" s="182"/>
      <c r="L131" s="32"/>
      <c r="M131" s="183"/>
      <c r="T131" s="56"/>
      <c r="AT131" s="17" t="s">
        <v>272</v>
      </c>
      <c r="AU131" s="17" t="s">
        <v>80</v>
      </c>
    </row>
    <row r="132" spans="2:65" s="1" customFormat="1" ht="24.2" customHeight="1">
      <c r="B132" s="136"/>
      <c r="C132" s="137" t="s">
        <v>253</v>
      </c>
      <c r="D132" s="137" t="s">
        <v>224</v>
      </c>
      <c r="E132" s="138" t="s">
        <v>3028</v>
      </c>
      <c r="F132" s="139" t="s">
        <v>2860</v>
      </c>
      <c r="G132" s="140" t="s">
        <v>1624</v>
      </c>
      <c r="H132" s="141">
        <v>4</v>
      </c>
      <c r="I132" s="142"/>
      <c r="J132" s="143">
        <f>ROUND(I132*H132,2)</f>
        <v>0</v>
      </c>
      <c r="K132" s="139" t="s">
        <v>2442</v>
      </c>
      <c r="L132" s="32"/>
      <c r="M132" s="144" t="s">
        <v>1</v>
      </c>
      <c r="N132" s="145" t="s">
        <v>38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229</v>
      </c>
      <c r="AT132" s="148" t="s">
        <v>224</v>
      </c>
      <c r="AU132" s="148" t="s">
        <v>80</v>
      </c>
      <c r="AY132" s="17" t="s">
        <v>221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80</v>
      </c>
      <c r="BK132" s="149">
        <f>ROUND(I132*H132,2)</f>
        <v>0</v>
      </c>
      <c r="BL132" s="17" t="s">
        <v>229</v>
      </c>
      <c r="BM132" s="148" t="s">
        <v>304</v>
      </c>
    </row>
    <row r="133" spans="2:65" s="1" customFormat="1">
      <c r="B133" s="32"/>
      <c r="D133" s="151" t="s">
        <v>272</v>
      </c>
      <c r="F133" s="181" t="s">
        <v>2768</v>
      </c>
      <c r="I133" s="182"/>
      <c r="L133" s="32"/>
      <c r="M133" s="183"/>
      <c r="T133" s="56"/>
      <c r="AT133" s="17" t="s">
        <v>272</v>
      </c>
      <c r="AU133" s="17" t="s">
        <v>80</v>
      </c>
    </row>
    <row r="134" spans="2:65" s="11" customFormat="1" ht="25.9" customHeight="1">
      <c r="B134" s="124"/>
      <c r="D134" s="125" t="s">
        <v>72</v>
      </c>
      <c r="E134" s="126" t="s">
        <v>222</v>
      </c>
      <c r="F134" s="126" t="s">
        <v>1319</v>
      </c>
      <c r="I134" s="127"/>
      <c r="J134" s="128">
        <f>BK134</f>
        <v>0</v>
      </c>
      <c r="L134" s="124"/>
      <c r="M134" s="129"/>
      <c r="P134" s="130">
        <f>SUM(P135:P138)</f>
        <v>0</v>
      </c>
      <c r="R134" s="130">
        <f>SUM(R135:R138)</f>
        <v>0</v>
      </c>
      <c r="T134" s="131">
        <f>SUM(T135:T138)</f>
        <v>0</v>
      </c>
      <c r="AR134" s="125" t="s">
        <v>80</v>
      </c>
      <c r="AT134" s="132" t="s">
        <v>72</v>
      </c>
      <c r="AU134" s="132" t="s">
        <v>73</v>
      </c>
      <c r="AY134" s="125" t="s">
        <v>221</v>
      </c>
      <c r="BK134" s="133">
        <f>SUM(BK135:BK138)</f>
        <v>0</v>
      </c>
    </row>
    <row r="135" spans="2:65" s="1" customFormat="1" ht="21.75" customHeight="1">
      <c r="B135" s="136"/>
      <c r="C135" s="137" t="s">
        <v>266</v>
      </c>
      <c r="D135" s="137" t="s">
        <v>224</v>
      </c>
      <c r="E135" s="138" t="s">
        <v>3029</v>
      </c>
      <c r="F135" s="139" t="s">
        <v>2862</v>
      </c>
      <c r="G135" s="140" t="s">
        <v>2137</v>
      </c>
      <c r="H135" s="141">
        <v>1</v>
      </c>
      <c r="I135" s="142"/>
      <c r="J135" s="143">
        <f>ROUND(I135*H135,2)</f>
        <v>0</v>
      </c>
      <c r="K135" s="139" t="s">
        <v>2442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8</v>
      </c>
    </row>
    <row r="136" spans="2:65" s="1" customFormat="1" ht="16.5" customHeight="1">
      <c r="B136" s="136"/>
      <c r="C136" s="137" t="s">
        <v>270</v>
      </c>
      <c r="D136" s="137" t="s">
        <v>224</v>
      </c>
      <c r="E136" s="138" t="s">
        <v>3030</v>
      </c>
      <c r="F136" s="139" t="s">
        <v>2866</v>
      </c>
      <c r="G136" s="140" t="s">
        <v>2137</v>
      </c>
      <c r="H136" s="141">
        <v>1</v>
      </c>
      <c r="I136" s="142"/>
      <c r="J136" s="143">
        <f>ROUND(I136*H136,2)</f>
        <v>0</v>
      </c>
      <c r="K136" s="139" t="s">
        <v>2442</v>
      </c>
      <c r="L136" s="32"/>
      <c r="M136" s="144" t="s">
        <v>1</v>
      </c>
      <c r="N136" s="145" t="s">
        <v>38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229</v>
      </c>
      <c r="AT136" s="148" t="s">
        <v>224</v>
      </c>
      <c r="AU136" s="148" t="s">
        <v>80</v>
      </c>
      <c r="AY136" s="17" t="s">
        <v>221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80</v>
      </c>
      <c r="BK136" s="149">
        <f>ROUND(I136*H136,2)</f>
        <v>0</v>
      </c>
      <c r="BL136" s="17" t="s">
        <v>229</v>
      </c>
      <c r="BM136" s="148" t="s">
        <v>322</v>
      </c>
    </row>
    <row r="137" spans="2:65" s="1" customFormat="1" ht="16.5" customHeight="1">
      <c r="B137" s="136"/>
      <c r="C137" s="137" t="s">
        <v>294</v>
      </c>
      <c r="D137" s="137" t="s">
        <v>224</v>
      </c>
      <c r="E137" s="138" t="s">
        <v>3031</v>
      </c>
      <c r="F137" s="139" t="s">
        <v>2822</v>
      </c>
      <c r="G137" s="140" t="s">
        <v>983</v>
      </c>
      <c r="H137" s="141">
        <v>1</v>
      </c>
      <c r="I137" s="142"/>
      <c r="J137" s="143">
        <f>ROUND(I137*H137,2)</f>
        <v>0</v>
      </c>
      <c r="K137" s="139" t="s">
        <v>2442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229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229</v>
      </c>
      <c r="BM137" s="148" t="s">
        <v>332</v>
      </c>
    </row>
    <row r="138" spans="2:65" s="1" customFormat="1" ht="16.5" customHeight="1">
      <c r="B138" s="136"/>
      <c r="C138" s="137" t="s">
        <v>304</v>
      </c>
      <c r="D138" s="137" t="s">
        <v>224</v>
      </c>
      <c r="E138" s="138" t="s">
        <v>3032</v>
      </c>
      <c r="F138" s="139" t="s">
        <v>2869</v>
      </c>
      <c r="G138" s="140" t="s">
        <v>2137</v>
      </c>
      <c r="H138" s="141">
        <v>1</v>
      </c>
      <c r="I138" s="142"/>
      <c r="J138" s="143">
        <f>ROUND(I138*H138,2)</f>
        <v>0</v>
      </c>
      <c r="K138" s="139" t="s">
        <v>2442</v>
      </c>
      <c r="L138" s="32"/>
      <c r="M138" s="197" t="s">
        <v>1</v>
      </c>
      <c r="N138" s="198" t="s">
        <v>38</v>
      </c>
      <c r="O138" s="195"/>
      <c r="P138" s="199">
        <f>O138*H138</f>
        <v>0</v>
      </c>
      <c r="Q138" s="199">
        <v>0</v>
      </c>
      <c r="R138" s="199">
        <f>Q138*H138</f>
        <v>0</v>
      </c>
      <c r="S138" s="199">
        <v>0</v>
      </c>
      <c r="T138" s="200">
        <f>S138*H138</f>
        <v>0</v>
      </c>
      <c r="AR138" s="148" t="s">
        <v>229</v>
      </c>
      <c r="AT138" s="148" t="s">
        <v>224</v>
      </c>
      <c r="AU138" s="148" t="s">
        <v>80</v>
      </c>
      <c r="AY138" s="17" t="s">
        <v>221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80</v>
      </c>
      <c r="BK138" s="149">
        <f>ROUND(I138*H138,2)</f>
        <v>0</v>
      </c>
      <c r="BL138" s="17" t="s">
        <v>229</v>
      </c>
      <c r="BM138" s="148" t="s">
        <v>340</v>
      </c>
    </row>
    <row r="139" spans="2:65" s="1" customFormat="1" ht="6.95" customHeight="1"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32"/>
    </row>
  </sheetData>
  <autoFilter ref="C121:K138" xr:uid="{00000000-0009-0000-0000-00000D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6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132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2705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3033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ROUND((SUM(BE123:BE162)),  2)</f>
        <v>0</v>
      </c>
      <c r="I35" s="96">
        <v>0.21</v>
      </c>
      <c r="J35" s="86">
        <f>ROUND(((SUM(BE123:BE162))*I35),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ROUND((SUM(BF123:BF162)),  2)</f>
        <v>0</v>
      </c>
      <c r="I36" s="96">
        <v>0.12</v>
      </c>
      <c r="J36" s="86">
        <f>ROUND(((SUM(BF123:BF162))*I36),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ROUND((SUM(BG123:BG162)),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ROUND((SUM(BH123:BH162)),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ROUND((SUM(BI123:BI162)),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2705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D.1.01.4d_7 - Společná televizní anténa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J123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2707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8" customFormat="1" ht="24.95" customHeight="1">
      <c r="B100" s="108"/>
      <c r="D100" s="109" t="s">
        <v>2708</v>
      </c>
      <c r="E100" s="110"/>
      <c r="F100" s="110"/>
      <c r="G100" s="110"/>
      <c r="H100" s="110"/>
      <c r="I100" s="110"/>
      <c r="J100" s="111">
        <f>J145</f>
        <v>0</v>
      </c>
      <c r="L100" s="108"/>
    </row>
    <row r="101" spans="2:47" s="8" customFormat="1" ht="24.95" customHeight="1">
      <c r="B101" s="108"/>
      <c r="D101" s="109" t="s">
        <v>2709</v>
      </c>
      <c r="E101" s="110"/>
      <c r="F101" s="110"/>
      <c r="G101" s="110"/>
      <c r="H101" s="110"/>
      <c r="I101" s="110"/>
      <c r="J101" s="111">
        <f>J156</f>
        <v>0</v>
      </c>
      <c r="L101" s="108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206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26.25" customHeight="1">
      <c r="B111" s="32"/>
      <c r="E111" s="244" t="str">
        <f>E7</f>
        <v>REKONSTRUKCE KORONÁRNÍ JEDNOTKY IKK - Fakultní nemocnice Brno</v>
      </c>
      <c r="F111" s="245"/>
      <c r="G111" s="245"/>
      <c r="H111" s="245"/>
      <c r="L111" s="32"/>
    </row>
    <row r="112" spans="2:47" ht="12" customHeight="1">
      <c r="B112" s="20"/>
      <c r="C112" s="27" t="s">
        <v>176</v>
      </c>
      <c r="L112" s="20"/>
    </row>
    <row r="113" spans="2:65" s="1" customFormat="1" ht="16.5" customHeight="1">
      <c r="B113" s="32"/>
      <c r="E113" s="244" t="s">
        <v>2705</v>
      </c>
      <c r="F113" s="243"/>
      <c r="G113" s="243"/>
      <c r="H113" s="243"/>
      <c r="L113" s="32"/>
    </row>
    <row r="114" spans="2:65" s="1" customFormat="1" ht="12" customHeight="1">
      <c r="B114" s="32"/>
      <c r="C114" s="27" t="s">
        <v>178</v>
      </c>
      <c r="L114" s="32"/>
    </row>
    <row r="115" spans="2:65" s="1" customFormat="1" ht="16.5" customHeight="1">
      <c r="B115" s="32"/>
      <c r="E115" s="240" t="str">
        <f>E11</f>
        <v>D.1.01.4d_7 - Společná televizní anténa</v>
      </c>
      <c r="F115" s="243"/>
      <c r="G115" s="243"/>
      <c r="H115" s="243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15. 9. 2025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207</v>
      </c>
      <c r="D122" s="118" t="s">
        <v>58</v>
      </c>
      <c r="E122" s="118" t="s">
        <v>54</v>
      </c>
      <c r="F122" s="118" t="s">
        <v>55</v>
      </c>
      <c r="G122" s="118" t="s">
        <v>208</v>
      </c>
      <c r="H122" s="118" t="s">
        <v>209</v>
      </c>
      <c r="I122" s="118" t="s">
        <v>210</v>
      </c>
      <c r="J122" s="118" t="s">
        <v>183</v>
      </c>
      <c r="K122" s="119" t="s">
        <v>211</v>
      </c>
      <c r="L122" s="116"/>
      <c r="M122" s="59" t="s">
        <v>1</v>
      </c>
      <c r="N122" s="60" t="s">
        <v>37</v>
      </c>
      <c r="O122" s="60" t="s">
        <v>212</v>
      </c>
      <c r="P122" s="60" t="s">
        <v>213</v>
      </c>
      <c r="Q122" s="60" t="s">
        <v>214</v>
      </c>
      <c r="R122" s="60" t="s">
        <v>215</v>
      </c>
      <c r="S122" s="60" t="s">
        <v>216</v>
      </c>
      <c r="T122" s="61" t="s">
        <v>217</v>
      </c>
    </row>
    <row r="123" spans="2:65" s="1" customFormat="1" ht="22.9" customHeight="1">
      <c r="B123" s="32"/>
      <c r="C123" s="64" t="s">
        <v>218</v>
      </c>
      <c r="J123" s="120">
        <f>BK123</f>
        <v>0</v>
      </c>
      <c r="L123" s="32"/>
      <c r="M123" s="62"/>
      <c r="N123" s="53"/>
      <c r="O123" s="53"/>
      <c r="P123" s="121">
        <f>P124+P145+P156</f>
        <v>0</v>
      </c>
      <c r="Q123" s="53"/>
      <c r="R123" s="121">
        <f>R124+R145+R156</f>
        <v>0</v>
      </c>
      <c r="S123" s="53"/>
      <c r="T123" s="122">
        <f>T124+T145+T156</f>
        <v>0</v>
      </c>
      <c r="AT123" s="17" t="s">
        <v>72</v>
      </c>
      <c r="AU123" s="17" t="s">
        <v>185</v>
      </c>
      <c r="BK123" s="123">
        <f>BK124+BK145+BK156</f>
        <v>0</v>
      </c>
    </row>
    <row r="124" spans="2:65" s="11" customFormat="1" ht="25.9" customHeight="1">
      <c r="B124" s="124"/>
      <c r="D124" s="125" t="s">
        <v>72</v>
      </c>
      <c r="E124" s="126" t="s">
        <v>80</v>
      </c>
      <c r="F124" s="126" t="s">
        <v>2710</v>
      </c>
      <c r="I124" s="127"/>
      <c r="J124" s="128">
        <f>BK124</f>
        <v>0</v>
      </c>
      <c r="L124" s="124"/>
      <c r="M124" s="129"/>
      <c r="P124" s="130">
        <f>SUM(P125:P144)</f>
        <v>0</v>
      </c>
      <c r="R124" s="130">
        <f>SUM(R125:R144)</f>
        <v>0</v>
      </c>
      <c r="T124" s="131">
        <f>SUM(T125:T144)</f>
        <v>0</v>
      </c>
      <c r="AR124" s="125" t="s">
        <v>80</v>
      </c>
      <c r="AT124" s="132" t="s">
        <v>72</v>
      </c>
      <c r="AU124" s="132" t="s">
        <v>73</v>
      </c>
      <c r="AY124" s="125" t="s">
        <v>221</v>
      </c>
      <c r="BK124" s="133">
        <f>SUM(BK125:BK144)</f>
        <v>0</v>
      </c>
    </row>
    <row r="125" spans="2:65" s="1" customFormat="1" ht="44.25" customHeight="1">
      <c r="B125" s="136"/>
      <c r="C125" s="137" t="s">
        <v>80</v>
      </c>
      <c r="D125" s="137" t="s">
        <v>224</v>
      </c>
      <c r="E125" s="138" t="s">
        <v>3034</v>
      </c>
      <c r="F125" s="139" t="s">
        <v>3035</v>
      </c>
      <c r="G125" s="140" t="s">
        <v>1624</v>
      </c>
      <c r="H125" s="141">
        <v>4</v>
      </c>
      <c r="I125" s="142"/>
      <c r="J125" s="143">
        <f>ROUND(I125*H125,2)</f>
        <v>0</v>
      </c>
      <c r="K125" s="139" t="s">
        <v>2442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82</v>
      </c>
    </row>
    <row r="126" spans="2:65" s="1" customFormat="1">
      <c r="B126" s="32"/>
      <c r="D126" s="151" t="s">
        <v>272</v>
      </c>
      <c r="F126" s="181" t="s">
        <v>2768</v>
      </c>
      <c r="I126" s="182"/>
      <c r="L126" s="32"/>
      <c r="M126" s="183"/>
      <c r="T126" s="56"/>
      <c r="AT126" s="17" t="s">
        <v>272</v>
      </c>
      <c r="AU126" s="17" t="s">
        <v>80</v>
      </c>
    </row>
    <row r="127" spans="2:65" s="1" customFormat="1" ht="16.5" customHeight="1">
      <c r="B127" s="136"/>
      <c r="C127" s="137" t="s">
        <v>82</v>
      </c>
      <c r="D127" s="137" t="s">
        <v>224</v>
      </c>
      <c r="E127" s="138" t="s">
        <v>3036</v>
      </c>
      <c r="F127" s="139" t="s">
        <v>3037</v>
      </c>
      <c r="G127" s="140" t="s">
        <v>2137</v>
      </c>
      <c r="H127" s="141">
        <v>1</v>
      </c>
      <c r="I127" s="142"/>
      <c r="J127" s="143">
        <f>ROUND(I127*H127,2)</f>
        <v>0</v>
      </c>
      <c r="K127" s="139" t="s">
        <v>2442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229</v>
      </c>
    </row>
    <row r="128" spans="2:65" s="1" customFormat="1">
      <c r="B128" s="32"/>
      <c r="D128" s="151" t="s">
        <v>272</v>
      </c>
      <c r="F128" s="181" t="s">
        <v>2777</v>
      </c>
      <c r="I128" s="182"/>
      <c r="L128" s="32"/>
      <c r="M128" s="183"/>
      <c r="T128" s="56"/>
      <c r="AT128" s="17" t="s">
        <v>272</v>
      </c>
      <c r="AU128" s="17" t="s">
        <v>80</v>
      </c>
    </row>
    <row r="129" spans="2:65" s="1" customFormat="1" ht="16.5" customHeight="1">
      <c r="B129" s="136"/>
      <c r="C129" s="137" t="s">
        <v>222</v>
      </c>
      <c r="D129" s="137" t="s">
        <v>224</v>
      </c>
      <c r="E129" s="138" t="s">
        <v>3038</v>
      </c>
      <c r="F129" s="139" t="s">
        <v>3039</v>
      </c>
      <c r="G129" s="140" t="s">
        <v>2137</v>
      </c>
      <c r="H129" s="141">
        <v>1</v>
      </c>
      <c r="I129" s="142"/>
      <c r="J129" s="143">
        <f>ROUND(I129*H129,2)</f>
        <v>0</v>
      </c>
      <c r="K129" s="139" t="s">
        <v>2442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266</v>
      </c>
    </row>
    <row r="130" spans="2:65" s="1" customFormat="1">
      <c r="B130" s="32"/>
      <c r="D130" s="151" t="s">
        <v>272</v>
      </c>
      <c r="F130" s="181" t="s">
        <v>2777</v>
      </c>
      <c r="I130" s="182"/>
      <c r="L130" s="32"/>
      <c r="M130" s="183"/>
      <c r="T130" s="56"/>
      <c r="AT130" s="17" t="s">
        <v>272</v>
      </c>
      <c r="AU130" s="17" t="s">
        <v>80</v>
      </c>
    </row>
    <row r="131" spans="2:65" s="1" customFormat="1" ht="16.5" customHeight="1">
      <c r="B131" s="136"/>
      <c r="C131" s="137" t="s">
        <v>229</v>
      </c>
      <c r="D131" s="137" t="s">
        <v>224</v>
      </c>
      <c r="E131" s="138" t="s">
        <v>3040</v>
      </c>
      <c r="F131" s="139" t="s">
        <v>3041</v>
      </c>
      <c r="G131" s="140" t="s">
        <v>2137</v>
      </c>
      <c r="H131" s="141">
        <v>1</v>
      </c>
      <c r="I131" s="142"/>
      <c r="J131" s="143">
        <f>ROUND(I131*H131,2)</f>
        <v>0</v>
      </c>
      <c r="K131" s="139" t="s">
        <v>2442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270</v>
      </c>
    </row>
    <row r="132" spans="2:65" s="1" customFormat="1">
      <c r="B132" s="32"/>
      <c r="D132" s="151" t="s">
        <v>272</v>
      </c>
      <c r="F132" s="181" t="s">
        <v>2777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24.2" customHeight="1">
      <c r="B133" s="136"/>
      <c r="C133" s="137" t="s">
        <v>253</v>
      </c>
      <c r="D133" s="137" t="s">
        <v>224</v>
      </c>
      <c r="E133" s="138" t="s">
        <v>3042</v>
      </c>
      <c r="F133" s="139" t="s">
        <v>3043</v>
      </c>
      <c r="G133" s="140" t="s">
        <v>2137</v>
      </c>
      <c r="H133" s="141">
        <v>9</v>
      </c>
      <c r="I133" s="142"/>
      <c r="J133" s="143">
        <f>ROUND(I133*H133,2)</f>
        <v>0</v>
      </c>
      <c r="K133" s="139" t="s">
        <v>2442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304</v>
      </c>
    </row>
    <row r="134" spans="2:65" s="1" customFormat="1">
      <c r="B134" s="32"/>
      <c r="D134" s="151" t="s">
        <v>272</v>
      </c>
      <c r="F134" s="181" t="s">
        <v>2950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16.5" customHeight="1">
      <c r="B135" s="136"/>
      <c r="C135" s="137" t="s">
        <v>266</v>
      </c>
      <c r="D135" s="137" t="s">
        <v>224</v>
      </c>
      <c r="E135" s="138" t="s">
        <v>3044</v>
      </c>
      <c r="F135" s="139" t="s">
        <v>3045</v>
      </c>
      <c r="G135" s="140" t="s">
        <v>2137</v>
      </c>
      <c r="H135" s="141">
        <v>1</v>
      </c>
      <c r="I135" s="142"/>
      <c r="J135" s="143">
        <f>ROUND(I135*H135,2)</f>
        <v>0</v>
      </c>
      <c r="K135" s="139" t="s">
        <v>2442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8</v>
      </c>
    </row>
    <row r="136" spans="2:65" s="1" customFormat="1">
      <c r="B136" s="32"/>
      <c r="D136" s="151" t="s">
        <v>272</v>
      </c>
      <c r="F136" s="181" t="s">
        <v>2942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" customFormat="1" ht="16.5" customHeight="1">
      <c r="B137" s="136"/>
      <c r="C137" s="137" t="s">
        <v>275</v>
      </c>
      <c r="D137" s="137" t="s">
        <v>224</v>
      </c>
      <c r="E137" s="138" t="s">
        <v>3046</v>
      </c>
      <c r="F137" s="139" t="s">
        <v>3047</v>
      </c>
      <c r="G137" s="140" t="s">
        <v>2137</v>
      </c>
      <c r="H137" s="141">
        <v>2</v>
      </c>
      <c r="I137" s="142"/>
      <c r="J137" s="143">
        <f>ROUND(I137*H137,2)</f>
        <v>0</v>
      </c>
      <c r="K137" s="139" t="s">
        <v>2442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229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229</v>
      </c>
      <c r="BM137" s="148" t="s">
        <v>322</v>
      </c>
    </row>
    <row r="138" spans="2:65" s="1" customFormat="1">
      <c r="B138" s="32"/>
      <c r="D138" s="151" t="s">
        <v>272</v>
      </c>
      <c r="F138" s="181" t="s">
        <v>2942</v>
      </c>
      <c r="I138" s="182"/>
      <c r="L138" s="32"/>
      <c r="M138" s="183"/>
      <c r="T138" s="56"/>
      <c r="AT138" s="17" t="s">
        <v>272</v>
      </c>
      <c r="AU138" s="17" t="s">
        <v>80</v>
      </c>
    </row>
    <row r="139" spans="2:65" s="1" customFormat="1" ht="16.5" customHeight="1">
      <c r="B139" s="136"/>
      <c r="C139" s="137" t="s">
        <v>270</v>
      </c>
      <c r="D139" s="137" t="s">
        <v>224</v>
      </c>
      <c r="E139" s="138" t="s">
        <v>3048</v>
      </c>
      <c r="F139" s="139" t="s">
        <v>3049</v>
      </c>
      <c r="G139" s="140" t="s">
        <v>2137</v>
      </c>
      <c r="H139" s="141">
        <v>18</v>
      </c>
      <c r="I139" s="142"/>
      <c r="J139" s="143">
        <f>ROUND(I139*H139,2)</f>
        <v>0</v>
      </c>
      <c r="K139" s="139" t="s">
        <v>2442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229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229</v>
      </c>
      <c r="BM139" s="148" t="s">
        <v>332</v>
      </c>
    </row>
    <row r="140" spans="2:65" s="1" customFormat="1">
      <c r="B140" s="32"/>
      <c r="D140" s="151" t="s">
        <v>272</v>
      </c>
      <c r="F140" s="181" t="s">
        <v>3050</v>
      </c>
      <c r="I140" s="182"/>
      <c r="L140" s="32"/>
      <c r="M140" s="183"/>
      <c r="T140" s="56"/>
      <c r="AT140" s="17" t="s">
        <v>272</v>
      </c>
      <c r="AU140" s="17" t="s">
        <v>80</v>
      </c>
    </row>
    <row r="141" spans="2:65" s="1" customFormat="1" ht="16.5" customHeight="1">
      <c r="B141" s="136"/>
      <c r="C141" s="137" t="s">
        <v>294</v>
      </c>
      <c r="D141" s="137" t="s">
        <v>224</v>
      </c>
      <c r="E141" s="138" t="s">
        <v>3051</v>
      </c>
      <c r="F141" s="139" t="s">
        <v>2776</v>
      </c>
      <c r="G141" s="140" t="s">
        <v>983</v>
      </c>
      <c r="H141" s="141">
        <v>1</v>
      </c>
      <c r="I141" s="142"/>
      <c r="J141" s="143">
        <f>ROUND(I141*H141,2)</f>
        <v>0</v>
      </c>
      <c r="K141" s="139" t="s">
        <v>2442</v>
      </c>
      <c r="L141" s="32"/>
      <c r="M141" s="144" t="s">
        <v>1</v>
      </c>
      <c r="N141" s="145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229</v>
      </c>
      <c r="AT141" s="148" t="s">
        <v>224</v>
      </c>
      <c r="AU141" s="148" t="s">
        <v>80</v>
      </c>
      <c r="AY141" s="17" t="s">
        <v>221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80</v>
      </c>
      <c r="BK141" s="149">
        <f>ROUND(I141*H141,2)</f>
        <v>0</v>
      </c>
      <c r="BL141" s="17" t="s">
        <v>229</v>
      </c>
      <c r="BM141" s="148" t="s">
        <v>340</v>
      </c>
    </row>
    <row r="142" spans="2:65" s="1" customFormat="1">
      <c r="B142" s="32"/>
      <c r="D142" s="151" t="s">
        <v>272</v>
      </c>
      <c r="F142" s="181" t="s">
        <v>2777</v>
      </c>
      <c r="I142" s="182"/>
      <c r="L142" s="32"/>
      <c r="M142" s="183"/>
      <c r="T142" s="56"/>
      <c r="AT142" s="17" t="s">
        <v>272</v>
      </c>
      <c r="AU142" s="17" t="s">
        <v>80</v>
      </c>
    </row>
    <row r="143" spans="2:65" s="1" customFormat="1" ht="24.2" customHeight="1">
      <c r="B143" s="136"/>
      <c r="C143" s="137" t="s">
        <v>304</v>
      </c>
      <c r="D143" s="137" t="s">
        <v>224</v>
      </c>
      <c r="E143" s="138" t="s">
        <v>3052</v>
      </c>
      <c r="F143" s="139" t="s">
        <v>3053</v>
      </c>
      <c r="G143" s="140" t="s">
        <v>1624</v>
      </c>
      <c r="H143" s="141">
        <v>4</v>
      </c>
      <c r="I143" s="142"/>
      <c r="J143" s="143">
        <f>ROUND(I143*H143,2)</f>
        <v>0</v>
      </c>
      <c r="K143" s="139" t="s">
        <v>2442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229</v>
      </c>
      <c r="AT143" s="148" t="s">
        <v>224</v>
      </c>
      <c r="AU143" s="148" t="s">
        <v>80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229</v>
      </c>
      <c r="BM143" s="148" t="s">
        <v>353</v>
      </c>
    </row>
    <row r="144" spans="2:65" s="1" customFormat="1">
      <c r="B144" s="32"/>
      <c r="D144" s="151" t="s">
        <v>272</v>
      </c>
      <c r="F144" s="181" t="s">
        <v>2768</v>
      </c>
      <c r="I144" s="182"/>
      <c r="L144" s="32"/>
      <c r="M144" s="183"/>
      <c r="T144" s="56"/>
      <c r="AT144" s="17" t="s">
        <v>272</v>
      </c>
      <c r="AU144" s="17" t="s">
        <v>80</v>
      </c>
    </row>
    <row r="145" spans="2:65" s="11" customFormat="1" ht="25.9" customHeight="1">
      <c r="B145" s="124"/>
      <c r="D145" s="125" t="s">
        <v>72</v>
      </c>
      <c r="E145" s="126" t="s">
        <v>82</v>
      </c>
      <c r="F145" s="126" t="s">
        <v>2781</v>
      </c>
      <c r="I145" s="127"/>
      <c r="J145" s="128">
        <f>BK145</f>
        <v>0</v>
      </c>
      <c r="L145" s="124"/>
      <c r="M145" s="129"/>
      <c r="P145" s="130">
        <f>SUM(P146:P155)</f>
        <v>0</v>
      </c>
      <c r="R145" s="130">
        <f>SUM(R146:R155)</f>
        <v>0</v>
      </c>
      <c r="T145" s="131">
        <f>SUM(T146:T155)</f>
        <v>0</v>
      </c>
      <c r="AR145" s="125" t="s">
        <v>80</v>
      </c>
      <c r="AT145" s="132" t="s">
        <v>72</v>
      </c>
      <c r="AU145" s="132" t="s">
        <v>73</v>
      </c>
      <c r="AY145" s="125" t="s">
        <v>221</v>
      </c>
      <c r="BK145" s="133">
        <f>SUM(BK146:BK155)</f>
        <v>0</v>
      </c>
    </row>
    <row r="146" spans="2:65" s="1" customFormat="1" ht="16.5" customHeight="1">
      <c r="B146" s="136"/>
      <c r="C146" s="137" t="s">
        <v>310</v>
      </c>
      <c r="D146" s="137" t="s">
        <v>224</v>
      </c>
      <c r="E146" s="138" t="s">
        <v>3054</v>
      </c>
      <c r="F146" s="139" t="s">
        <v>3055</v>
      </c>
      <c r="G146" s="140" t="s">
        <v>350</v>
      </c>
      <c r="H146" s="141">
        <v>410</v>
      </c>
      <c r="I146" s="142"/>
      <c r="J146" s="143">
        <f>ROUND(I146*H146,2)</f>
        <v>0</v>
      </c>
      <c r="K146" s="139" t="s">
        <v>2442</v>
      </c>
      <c r="L146" s="32"/>
      <c r="M146" s="144" t="s">
        <v>1</v>
      </c>
      <c r="N146" s="145" t="s">
        <v>38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229</v>
      </c>
      <c r="AT146" s="148" t="s">
        <v>224</v>
      </c>
      <c r="AU146" s="148" t="s">
        <v>80</v>
      </c>
      <c r="AY146" s="17" t="s">
        <v>221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80</v>
      </c>
      <c r="BK146" s="149">
        <f>ROUND(I146*H146,2)</f>
        <v>0</v>
      </c>
      <c r="BL146" s="17" t="s">
        <v>229</v>
      </c>
      <c r="BM146" s="148" t="s">
        <v>369</v>
      </c>
    </row>
    <row r="147" spans="2:65" s="1" customFormat="1">
      <c r="B147" s="32"/>
      <c r="D147" s="151" t="s">
        <v>272</v>
      </c>
      <c r="F147" s="181" t="s">
        <v>3056</v>
      </c>
      <c r="I147" s="182"/>
      <c r="L147" s="32"/>
      <c r="M147" s="183"/>
      <c r="T147" s="56"/>
      <c r="AT147" s="17" t="s">
        <v>272</v>
      </c>
      <c r="AU147" s="17" t="s">
        <v>80</v>
      </c>
    </row>
    <row r="148" spans="2:65" s="1" customFormat="1" ht="16.5" customHeight="1">
      <c r="B148" s="136"/>
      <c r="C148" s="137" t="s">
        <v>8</v>
      </c>
      <c r="D148" s="137" t="s">
        <v>224</v>
      </c>
      <c r="E148" s="138" t="s">
        <v>3057</v>
      </c>
      <c r="F148" s="139" t="s">
        <v>3058</v>
      </c>
      <c r="G148" s="140" t="s">
        <v>2137</v>
      </c>
      <c r="H148" s="141">
        <v>1</v>
      </c>
      <c r="I148" s="142"/>
      <c r="J148" s="143">
        <f>ROUND(I148*H148,2)</f>
        <v>0</v>
      </c>
      <c r="K148" s="139" t="s">
        <v>2442</v>
      </c>
      <c r="L148" s="32"/>
      <c r="M148" s="144" t="s">
        <v>1</v>
      </c>
      <c r="N148" s="145" t="s">
        <v>38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229</v>
      </c>
      <c r="AT148" s="148" t="s">
        <v>224</v>
      </c>
      <c r="AU148" s="148" t="s">
        <v>80</v>
      </c>
      <c r="AY148" s="17" t="s">
        <v>221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80</v>
      </c>
      <c r="BK148" s="149">
        <f>ROUND(I148*H148,2)</f>
        <v>0</v>
      </c>
      <c r="BL148" s="17" t="s">
        <v>229</v>
      </c>
      <c r="BM148" s="148" t="s">
        <v>379</v>
      </c>
    </row>
    <row r="149" spans="2:65" s="1" customFormat="1">
      <c r="B149" s="32"/>
      <c r="D149" s="151" t="s">
        <v>272</v>
      </c>
      <c r="F149" s="181" t="s">
        <v>3059</v>
      </c>
      <c r="I149" s="182"/>
      <c r="L149" s="32"/>
      <c r="M149" s="183"/>
      <c r="T149" s="56"/>
      <c r="AT149" s="17" t="s">
        <v>272</v>
      </c>
      <c r="AU149" s="17" t="s">
        <v>80</v>
      </c>
    </row>
    <row r="150" spans="2:65" s="1" customFormat="1" ht="24.2" customHeight="1">
      <c r="B150" s="136"/>
      <c r="C150" s="137" t="s">
        <v>318</v>
      </c>
      <c r="D150" s="137" t="s">
        <v>224</v>
      </c>
      <c r="E150" s="138" t="s">
        <v>3060</v>
      </c>
      <c r="F150" s="139" t="s">
        <v>3061</v>
      </c>
      <c r="G150" s="140" t="s">
        <v>2137</v>
      </c>
      <c r="H150" s="141">
        <v>1</v>
      </c>
      <c r="I150" s="142"/>
      <c r="J150" s="143">
        <f>ROUND(I150*H150,2)</f>
        <v>0</v>
      </c>
      <c r="K150" s="139" t="s">
        <v>2442</v>
      </c>
      <c r="L150" s="32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229</v>
      </c>
      <c r="AT150" s="148" t="s">
        <v>224</v>
      </c>
      <c r="AU150" s="148" t="s">
        <v>80</v>
      </c>
      <c r="AY150" s="17" t="s">
        <v>221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80</v>
      </c>
      <c r="BK150" s="149">
        <f>ROUND(I150*H150,2)</f>
        <v>0</v>
      </c>
      <c r="BL150" s="17" t="s">
        <v>229</v>
      </c>
      <c r="BM150" s="148" t="s">
        <v>391</v>
      </c>
    </row>
    <row r="151" spans="2:65" s="1" customFormat="1">
      <c r="B151" s="32"/>
      <c r="D151" s="151" t="s">
        <v>272</v>
      </c>
      <c r="F151" s="181" t="s">
        <v>2777</v>
      </c>
      <c r="I151" s="182"/>
      <c r="L151" s="32"/>
      <c r="M151" s="183"/>
      <c r="T151" s="56"/>
      <c r="AT151" s="17" t="s">
        <v>272</v>
      </c>
      <c r="AU151" s="17" t="s">
        <v>80</v>
      </c>
    </row>
    <row r="152" spans="2:65" s="1" customFormat="1" ht="16.5" customHeight="1">
      <c r="B152" s="136"/>
      <c r="C152" s="137" t="s">
        <v>322</v>
      </c>
      <c r="D152" s="137" t="s">
        <v>224</v>
      </c>
      <c r="E152" s="138" t="s">
        <v>3062</v>
      </c>
      <c r="F152" s="139" t="s">
        <v>2803</v>
      </c>
      <c r="G152" s="140" t="s">
        <v>983</v>
      </c>
      <c r="H152" s="141">
        <v>1</v>
      </c>
      <c r="I152" s="142"/>
      <c r="J152" s="143">
        <f>ROUND(I152*H152,2)</f>
        <v>0</v>
      </c>
      <c r="K152" s="139" t="s">
        <v>2442</v>
      </c>
      <c r="L152" s="32"/>
      <c r="M152" s="144" t="s">
        <v>1</v>
      </c>
      <c r="N152" s="145" t="s">
        <v>38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229</v>
      </c>
      <c r="AT152" s="148" t="s">
        <v>224</v>
      </c>
      <c r="AU152" s="148" t="s">
        <v>80</v>
      </c>
      <c r="AY152" s="17" t="s">
        <v>221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80</v>
      </c>
      <c r="BK152" s="149">
        <f>ROUND(I152*H152,2)</f>
        <v>0</v>
      </c>
      <c r="BL152" s="17" t="s">
        <v>229</v>
      </c>
      <c r="BM152" s="148" t="s">
        <v>404</v>
      </c>
    </row>
    <row r="153" spans="2:65" s="1" customFormat="1">
      <c r="B153" s="32"/>
      <c r="D153" s="151" t="s">
        <v>272</v>
      </c>
      <c r="F153" s="181" t="s">
        <v>2777</v>
      </c>
      <c r="I153" s="182"/>
      <c r="L153" s="32"/>
      <c r="M153" s="183"/>
      <c r="T153" s="56"/>
      <c r="AT153" s="17" t="s">
        <v>272</v>
      </c>
      <c r="AU153" s="17" t="s">
        <v>80</v>
      </c>
    </row>
    <row r="154" spans="2:65" s="1" customFormat="1" ht="24.2" customHeight="1">
      <c r="B154" s="136"/>
      <c r="C154" s="137" t="s">
        <v>328</v>
      </c>
      <c r="D154" s="137" t="s">
        <v>224</v>
      </c>
      <c r="E154" s="138" t="s">
        <v>3063</v>
      </c>
      <c r="F154" s="139" t="s">
        <v>2805</v>
      </c>
      <c r="G154" s="140" t="s">
        <v>1624</v>
      </c>
      <c r="H154" s="141">
        <v>4</v>
      </c>
      <c r="I154" s="142"/>
      <c r="J154" s="143">
        <f>ROUND(I154*H154,2)</f>
        <v>0</v>
      </c>
      <c r="K154" s="139" t="s">
        <v>2442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229</v>
      </c>
      <c r="AT154" s="148" t="s">
        <v>224</v>
      </c>
      <c r="AU154" s="148" t="s">
        <v>80</v>
      </c>
      <c r="AY154" s="17" t="s">
        <v>221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80</v>
      </c>
      <c r="BK154" s="149">
        <f>ROUND(I154*H154,2)</f>
        <v>0</v>
      </c>
      <c r="BL154" s="17" t="s">
        <v>229</v>
      </c>
      <c r="BM154" s="148" t="s">
        <v>445</v>
      </c>
    </row>
    <row r="155" spans="2:65" s="1" customFormat="1">
      <c r="B155" s="32"/>
      <c r="D155" s="151" t="s">
        <v>272</v>
      </c>
      <c r="F155" s="181" t="s">
        <v>2768</v>
      </c>
      <c r="I155" s="182"/>
      <c r="L155" s="32"/>
      <c r="M155" s="183"/>
      <c r="T155" s="56"/>
      <c r="AT155" s="17" t="s">
        <v>272</v>
      </c>
      <c r="AU155" s="17" t="s">
        <v>80</v>
      </c>
    </row>
    <row r="156" spans="2:65" s="11" customFormat="1" ht="25.9" customHeight="1">
      <c r="B156" s="124"/>
      <c r="D156" s="125" t="s">
        <v>72</v>
      </c>
      <c r="E156" s="126" t="s">
        <v>222</v>
      </c>
      <c r="F156" s="126" t="s">
        <v>1319</v>
      </c>
      <c r="I156" s="127"/>
      <c r="J156" s="128">
        <f>BK156</f>
        <v>0</v>
      </c>
      <c r="L156" s="124"/>
      <c r="M156" s="129"/>
      <c r="P156" s="130">
        <f>SUM(P157:P162)</f>
        <v>0</v>
      </c>
      <c r="R156" s="130">
        <f>SUM(R157:R162)</f>
        <v>0</v>
      </c>
      <c r="T156" s="131">
        <f>SUM(T157:T162)</f>
        <v>0</v>
      </c>
      <c r="AR156" s="125" t="s">
        <v>80</v>
      </c>
      <c r="AT156" s="132" t="s">
        <v>72</v>
      </c>
      <c r="AU156" s="132" t="s">
        <v>73</v>
      </c>
      <c r="AY156" s="125" t="s">
        <v>221</v>
      </c>
      <c r="BK156" s="133">
        <f>SUM(BK157:BK162)</f>
        <v>0</v>
      </c>
    </row>
    <row r="157" spans="2:65" s="1" customFormat="1" ht="24.2" customHeight="1">
      <c r="B157" s="136"/>
      <c r="C157" s="137" t="s">
        <v>332</v>
      </c>
      <c r="D157" s="137" t="s">
        <v>224</v>
      </c>
      <c r="E157" s="138" t="s">
        <v>3064</v>
      </c>
      <c r="F157" s="139" t="s">
        <v>3065</v>
      </c>
      <c r="G157" s="140" t="s">
        <v>2137</v>
      </c>
      <c r="H157" s="141">
        <v>1</v>
      </c>
      <c r="I157" s="142"/>
      <c r="J157" s="143">
        <f>ROUND(I157*H157,2)</f>
        <v>0</v>
      </c>
      <c r="K157" s="139" t="s">
        <v>2442</v>
      </c>
      <c r="L157" s="32"/>
      <c r="M157" s="144" t="s">
        <v>1</v>
      </c>
      <c r="N157" s="145" t="s">
        <v>38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229</v>
      </c>
      <c r="AT157" s="148" t="s">
        <v>224</v>
      </c>
      <c r="AU157" s="148" t="s">
        <v>80</v>
      </c>
      <c r="AY157" s="17" t="s">
        <v>221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80</v>
      </c>
      <c r="BK157" s="149">
        <f>ROUND(I157*H157,2)</f>
        <v>0</v>
      </c>
      <c r="BL157" s="17" t="s">
        <v>229</v>
      </c>
      <c r="BM157" s="148" t="s">
        <v>460</v>
      </c>
    </row>
    <row r="158" spans="2:65" s="1" customFormat="1" ht="16.5" customHeight="1">
      <c r="B158" s="136"/>
      <c r="C158" s="137" t="s">
        <v>336</v>
      </c>
      <c r="D158" s="137" t="s">
        <v>224</v>
      </c>
      <c r="E158" s="138" t="s">
        <v>3066</v>
      </c>
      <c r="F158" s="139" t="s">
        <v>3067</v>
      </c>
      <c r="G158" s="140" t="s">
        <v>2137</v>
      </c>
      <c r="H158" s="141">
        <v>1</v>
      </c>
      <c r="I158" s="142"/>
      <c r="J158" s="143">
        <f>ROUND(I158*H158,2)</f>
        <v>0</v>
      </c>
      <c r="K158" s="139" t="s">
        <v>2442</v>
      </c>
      <c r="L158" s="32"/>
      <c r="M158" s="144" t="s">
        <v>1</v>
      </c>
      <c r="N158" s="145" t="s">
        <v>38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229</v>
      </c>
      <c r="AT158" s="148" t="s">
        <v>224</v>
      </c>
      <c r="AU158" s="148" t="s">
        <v>80</v>
      </c>
      <c r="AY158" s="17" t="s">
        <v>221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80</v>
      </c>
      <c r="BK158" s="149">
        <f>ROUND(I158*H158,2)</f>
        <v>0</v>
      </c>
      <c r="BL158" s="17" t="s">
        <v>229</v>
      </c>
      <c r="BM158" s="148" t="s">
        <v>470</v>
      </c>
    </row>
    <row r="159" spans="2:65" s="1" customFormat="1" ht="16.5" customHeight="1">
      <c r="B159" s="136"/>
      <c r="C159" s="137" t="s">
        <v>340</v>
      </c>
      <c r="D159" s="137" t="s">
        <v>224</v>
      </c>
      <c r="E159" s="138" t="s">
        <v>3068</v>
      </c>
      <c r="F159" s="139" t="s">
        <v>3069</v>
      </c>
      <c r="G159" s="140" t="s">
        <v>2137</v>
      </c>
      <c r="H159" s="141">
        <v>3</v>
      </c>
      <c r="I159" s="142"/>
      <c r="J159" s="143">
        <f>ROUND(I159*H159,2)</f>
        <v>0</v>
      </c>
      <c r="K159" s="139" t="s">
        <v>2442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229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229</v>
      </c>
      <c r="BM159" s="148" t="s">
        <v>512</v>
      </c>
    </row>
    <row r="160" spans="2:65" s="1" customFormat="1" ht="16.5" customHeight="1">
      <c r="B160" s="136"/>
      <c r="C160" s="137" t="s">
        <v>347</v>
      </c>
      <c r="D160" s="137" t="s">
        <v>224</v>
      </c>
      <c r="E160" s="138" t="s">
        <v>3070</v>
      </c>
      <c r="F160" s="139" t="s">
        <v>2820</v>
      </c>
      <c r="G160" s="140" t="s">
        <v>1624</v>
      </c>
      <c r="H160" s="141">
        <v>2</v>
      </c>
      <c r="I160" s="142"/>
      <c r="J160" s="143">
        <f>ROUND(I160*H160,2)</f>
        <v>0</v>
      </c>
      <c r="K160" s="139" t="s">
        <v>2442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229</v>
      </c>
      <c r="AT160" s="148" t="s">
        <v>224</v>
      </c>
      <c r="AU160" s="148" t="s">
        <v>80</v>
      </c>
      <c r="AY160" s="17" t="s">
        <v>221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80</v>
      </c>
      <c r="BK160" s="149">
        <f>ROUND(I160*H160,2)</f>
        <v>0</v>
      </c>
      <c r="BL160" s="17" t="s">
        <v>229</v>
      </c>
      <c r="BM160" s="148" t="s">
        <v>523</v>
      </c>
    </row>
    <row r="161" spans="2:65" s="1" customFormat="1" ht="16.5" customHeight="1">
      <c r="B161" s="136"/>
      <c r="C161" s="137" t="s">
        <v>353</v>
      </c>
      <c r="D161" s="137" t="s">
        <v>224</v>
      </c>
      <c r="E161" s="138" t="s">
        <v>3071</v>
      </c>
      <c r="F161" s="139" t="s">
        <v>2822</v>
      </c>
      <c r="G161" s="140" t="s">
        <v>983</v>
      </c>
      <c r="H161" s="141">
        <v>1</v>
      </c>
      <c r="I161" s="142"/>
      <c r="J161" s="143">
        <f>ROUND(I161*H161,2)</f>
        <v>0</v>
      </c>
      <c r="K161" s="139" t="s">
        <v>2442</v>
      </c>
      <c r="L161" s="32"/>
      <c r="M161" s="144" t="s">
        <v>1</v>
      </c>
      <c r="N161" s="145" t="s">
        <v>38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229</v>
      </c>
      <c r="AT161" s="148" t="s">
        <v>224</v>
      </c>
      <c r="AU161" s="148" t="s">
        <v>80</v>
      </c>
      <c r="AY161" s="17" t="s">
        <v>221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80</v>
      </c>
      <c r="BK161" s="149">
        <f>ROUND(I161*H161,2)</f>
        <v>0</v>
      </c>
      <c r="BL161" s="17" t="s">
        <v>229</v>
      </c>
      <c r="BM161" s="148" t="s">
        <v>562</v>
      </c>
    </row>
    <row r="162" spans="2:65" s="1" customFormat="1" ht="16.5" customHeight="1">
      <c r="B162" s="136"/>
      <c r="C162" s="137" t="s">
        <v>7</v>
      </c>
      <c r="D162" s="137" t="s">
        <v>224</v>
      </c>
      <c r="E162" s="138" t="s">
        <v>3072</v>
      </c>
      <c r="F162" s="139" t="s">
        <v>2824</v>
      </c>
      <c r="G162" s="140" t="s">
        <v>983</v>
      </c>
      <c r="H162" s="141">
        <v>1</v>
      </c>
      <c r="I162" s="142"/>
      <c r="J162" s="143">
        <f>ROUND(I162*H162,2)</f>
        <v>0</v>
      </c>
      <c r="K162" s="139" t="s">
        <v>2442</v>
      </c>
      <c r="L162" s="32"/>
      <c r="M162" s="197" t="s">
        <v>1</v>
      </c>
      <c r="N162" s="198" t="s">
        <v>38</v>
      </c>
      <c r="O162" s="195"/>
      <c r="P162" s="199">
        <f>O162*H162</f>
        <v>0</v>
      </c>
      <c r="Q162" s="199">
        <v>0</v>
      </c>
      <c r="R162" s="199">
        <f>Q162*H162</f>
        <v>0</v>
      </c>
      <c r="S162" s="199">
        <v>0</v>
      </c>
      <c r="T162" s="200">
        <f>S162*H162</f>
        <v>0</v>
      </c>
      <c r="AR162" s="148" t="s">
        <v>229</v>
      </c>
      <c r="AT162" s="148" t="s">
        <v>224</v>
      </c>
      <c r="AU162" s="148" t="s">
        <v>80</v>
      </c>
      <c r="AY162" s="17" t="s">
        <v>221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80</v>
      </c>
      <c r="BK162" s="149">
        <f>ROUND(I162*H162,2)</f>
        <v>0</v>
      </c>
      <c r="BL162" s="17" t="s">
        <v>229</v>
      </c>
      <c r="BM162" s="148" t="s">
        <v>573</v>
      </c>
    </row>
    <row r="163" spans="2:65" s="1" customFormat="1" ht="6.95" customHeight="1"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32"/>
    </row>
  </sheetData>
  <autoFilter ref="C122:K162" xr:uid="{00000000-0009-0000-0000-00000E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135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2705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3073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ROUND(J122,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ROUND((SUM(BE122:BE176)),  2)</f>
        <v>0</v>
      </c>
      <c r="I35" s="96">
        <v>0.21</v>
      </c>
      <c r="J35" s="86">
        <f>ROUND(((SUM(BE122:BE176))*I35),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ROUND((SUM(BF122:BF176)),  2)</f>
        <v>0</v>
      </c>
      <c r="I36" s="96">
        <v>0.12</v>
      </c>
      <c r="J36" s="86">
        <f>ROUND(((SUM(BF122:BF176))*I36),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ROUND((SUM(BG122:BG176)),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ROUND((SUM(BH122:BH176)),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ROUND((SUM(BI122:BI176)),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2705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D.1.01.4d_8 - Aktivní prvky PC sítě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J122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3074</v>
      </c>
      <c r="E99" s="110"/>
      <c r="F99" s="110"/>
      <c r="G99" s="110"/>
      <c r="H99" s="110"/>
      <c r="I99" s="110"/>
      <c r="J99" s="111">
        <f>J123</f>
        <v>0</v>
      </c>
      <c r="L99" s="108"/>
    </row>
    <row r="100" spans="2:47" s="8" customFormat="1" ht="24.95" customHeight="1">
      <c r="B100" s="108"/>
      <c r="D100" s="109" t="s">
        <v>3075</v>
      </c>
      <c r="E100" s="110"/>
      <c r="F100" s="110"/>
      <c r="G100" s="110"/>
      <c r="H100" s="110"/>
      <c r="I100" s="110"/>
      <c r="J100" s="111">
        <f>J174</f>
        <v>0</v>
      </c>
      <c r="L100" s="108"/>
    </row>
    <row r="101" spans="2:47" s="1" customFormat="1" ht="21.75" customHeight="1">
      <c r="B101" s="32"/>
      <c r="L101" s="32"/>
    </row>
    <row r="102" spans="2:47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47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47" s="1" customFormat="1" ht="24.95" customHeight="1">
      <c r="B107" s="32"/>
      <c r="C107" s="21" t="s">
        <v>206</v>
      </c>
      <c r="L107" s="32"/>
    </row>
    <row r="108" spans="2:47" s="1" customFormat="1" ht="6.95" customHeight="1">
      <c r="B108" s="32"/>
      <c r="L108" s="32"/>
    </row>
    <row r="109" spans="2:47" s="1" customFormat="1" ht="12" customHeight="1">
      <c r="B109" s="32"/>
      <c r="C109" s="27" t="s">
        <v>16</v>
      </c>
      <c r="L109" s="32"/>
    </row>
    <row r="110" spans="2:47" s="1" customFormat="1" ht="26.25" customHeight="1">
      <c r="B110" s="32"/>
      <c r="E110" s="244" t="str">
        <f>E7</f>
        <v>REKONSTRUKCE KORONÁRNÍ JEDNOTKY IKK - Fakultní nemocnice Brno</v>
      </c>
      <c r="F110" s="245"/>
      <c r="G110" s="245"/>
      <c r="H110" s="245"/>
      <c r="L110" s="32"/>
    </row>
    <row r="111" spans="2:47" ht="12" customHeight="1">
      <c r="B111" s="20"/>
      <c r="C111" s="27" t="s">
        <v>176</v>
      </c>
      <c r="L111" s="20"/>
    </row>
    <row r="112" spans="2:47" s="1" customFormat="1" ht="16.5" customHeight="1">
      <c r="B112" s="32"/>
      <c r="E112" s="244" t="s">
        <v>2705</v>
      </c>
      <c r="F112" s="243"/>
      <c r="G112" s="243"/>
      <c r="H112" s="243"/>
      <c r="L112" s="32"/>
    </row>
    <row r="113" spans="2:65" s="1" customFormat="1" ht="12" customHeight="1">
      <c r="B113" s="32"/>
      <c r="C113" s="27" t="s">
        <v>178</v>
      </c>
      <c r="L113" s="32"/>
    </row>
    <row r="114" spans="2:65" s="1" customFormat="1" ht="16.5" customHeight="1">
      <c r="B114" s="32"/>
      <c r="E114" s="240" t="str">
        <f>E11</f>
        <v>D.1.01.4d_8 - Aktivní prvky PC sítě</v>
      </c>
      <c r="F114" s="243"/>
      <c r="G114" s="243"/>
      <c r="H114" s="243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F14</f>
        <v xml:space="preserve"> </v>
      </c>
      <c r="I116" s="27" t="s">
        <v>22</v>
      </c>
      <c r="J116" s="52" t="str">
        <f>IF(J14="","",J14)</f>
        <v>15. 9. 2025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E17</f>
        <v xml:space="preserve"> </v>
      </c>
      <c r="I118" s="27" t="s">
        <v>29</v>
      </c>
      <c r="J118" s="30" t="str">
        <f>E23</f>
        <v xml:space="preserve"> </v>
      </c>
      <c r="L118" s="32"/>
    </row>
    <row r="119" spans="2:65" s="1" customFormat="1" ht="15.2" customHeight="1">
      <c r="B119" s="32"/>
      <c r="C119" s="27" t="s">
        <v>27</v>
      </c>
      <c r="F119" s="25" t="str">
        <f>IF(E20="","",E20)</f>
        <v>Vyplň údaj</v>
      </c>
      <c r="I119" s="27" t="s">
        <v>31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207</v>
      </c>
      <c r="D121" s="118" t="s">
        <v>58</v>
      </c>
      <c r="E121" s="118" t="s">
        <v>54</v>
      </c>
      <c r="F121" s="118" t="s">
        <v>55</v>
      </c>
      <c r="G121" s="118" t="s">
        <v>208</v>
      </c>
      <c r="H121" s="118" t="s">
        <v>209</v>
      </c>
      <c r="I121" s="118" t="s">
        <v>210</v>
      </c>
      <c r="J121" s="118" t="s">
        <v>183</v>
      </c>
      <c r="K121" s="119" t="s">
        <v>211</v>
      </c>
      <c r="L121" s="116"/>
      <c r="M121" s="59" t="s">
        <v>1</v>
      </c>
      <c r="N121" s="60" t="s">
        <v>37</v>
      </c>
      <c r="O121" s="60" t="s">
        <v>212</v>
      </c>
      <c r="P121" s="60" t="s">
        <v>213</v>
      </c>
      <c r="Q121" s="60" t="s">
        <v>214</v>
      </c>
      <c r="R121" s="60" t="s">
        <v>215</v>
      </c>
      <c r="S121" s="60" t="s">
        <v>216</v>
      </c>
      <c r="T121" s="61" t="s">
        <v>217</v>
      </c>
    </row>
    <row r="122" spans="2:65" s="1" customFormat="1" ht="22.9" customHeight="1">
      <c r="B122" s="32"/>
      <c r="C122" s="64" t="s">
        <v>218</v>
      </c>
      <c r="J122" s="120">
        <f>BK122</f>
        <v>0</v>
      </c>
      <c r="L122" s="32"/>
      <c r="M122" s="62"/>
      <c r="N122" s="53"/>
      <c r="O122" s="53"/>
      <c r="P122" s="121">
        <f>P123+P174</f>
        <v>0</v>
      </c>
      <c r="Q122" s="53"/>
      <c r="R122" s="121">
        <f>R123+R174</f>
        <v>0</v>
      </c>
      <c r="S122" s="53"/>
      <c r="T122" s="122">
        <f>T123+T174</f>
        <v>0</v>
      </c>
      <c r="AT122" s="17" t="s">
        <v>72</v>
      </c>
      <c r="AU122" s="17" t="s">
        <v>185</v>
      </c>
      <c r="BK122" s="123">
        <f>BK123+BK174</f>
        <v>0</v>
      </c>
    </row>
    <row r="123" spans="2:65" s="11" customFormat="1" ht="25.9" customHeight="1">
      <c r="B123" s="124"/>
      <c r="D123" s="125" t="s">
        <v>72</v>
      </c>
      <c r="E123" s="126" t="s">
        <v>82</v>
      </c>
      <c r="F123" s="126" t="s">
        <v>2710</v>
      </c>
      <c r="I123" s="127"/>
      <c r="J123" s="128">
        <f>BK123</f>
        <v>0</v>
      </c>
      <c r="L123" s="124"/>
      <c r="M123" s="129"/>
      <c r="P123" s="130">
        <f>SUM(P124:P173)</f>
        <v>0</v>
      </c>
      <c r="R123" s="130">
        <f>SUM(R124:R173)</f>
        <v>0</v>
      </c>
      <c r="T123" s="131">
        <f>SUM(T124:T173)</f>
        <v>0</v>
      </c>
      <c r="AR123" s="125" t="s">
        <v>80</v>
      </c>
      <c r="AT123" s="132" t="s">
        <v>72</v>
      </c>
      <c r="AU123" s="132" t="s">
        <v>73</v>
      </c>
      <c r="AY123" s="125" t="s">
        <v>221</v>
      </c>
      <c r="BK123" s="133">
        <f>SUM(BK124:BK173)</f>
        <v>0</v>
      </c>
    </row>
    <row r="124" spans="2:65" s="1" customFormat="1" ht="49.15" customHeight="1">
      <c r="B124" s="136"/>
      <c r="C124" s="137" t="s">
        <v>80</v>
      </c>
      <c r="D124" s="137" t="s">
        <v>224</v>
      </c>
      <c r="E124" s="138" t="s">
        <v>3076</v>
      </c>
      <c r="F124" s="139" t="s">
        <v>3077</v>
      </c>
      <c r="G124" s="140" t="s">
        <v>2137</v>
      </c>
      <c r="H124" s="141">
        <v>1</v>
      </c>
      <c r="I124" s="142"/>
      <c r="J124" s="143">
        <f>ROUND(I124*H124,2)</f>
        <v>0</v>
      </c>
      <c r="K124" s="139" t="s">
        <v>2442</v>
      </c>
      <c r="L124" s="32"/>
      <c r="M124" s="144" t="s">
        <v>1</v>
      </c>
      <c r="N124" s="145" t="s">
        <v>38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229</v>
      </c>
      <c r="AT124" s="148" t="s">
        <v>224</v>
      </c>
      <c r="AU124" s="148" t="s">
        <v>80</v>
      </c>
      <c r="AY124" s="17" t="s">
        <v>221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80</v>
      </c>
      <c r="BK124" s="149">
        <f>ROUND(I124*H124,2)</f>
        <v>0</v>
      </c>
      <c r="BL124" s="17" t="s">
        <v>229</v>
      </c>
      <c r="BM124" s="148" t="s">
        <v>82</v>
      </c>
    </row>
    <row r="125" spans="2:65" s="1" customFormat="1">
      <c r="B125" s="32"/>
      <c r="D125" s="151" t="s">
        <v>272</v>
      </c>
      <c r="F125" s="181" t="s">
        <v>2777</v>
      </c>
      <c r="I125" s="182"/>
      <c r="L125" s="32"/>
      <c r="M125" s="183"/>
      <c r="T125" s="56"/>
      <c r="AT125" s="17" t="s">
        <v>272</v>
      </c>
      <c r="AU125" s="17" t="s">
        <v>80</v>
      </c>
    </row>
    <row r="126" spans="2:65" s="1" customFormat="1" ht="55.5" customHeight="1">
      <c r="B126" s="136"/>
      <c r="C126" s="137" t="s">
        <v>82</v>
      </c>
      <c r="D126" s="137" t="s">
        <v>224</v>
      </c>
      <c r="E126" s="138" t="s">
        <v>3078</v>
      </c>
      <c r="F126" s="139" t="s">
        <v>3079</v>
      </c>
      <c r="G126" s="140" t="s">
        <v>2137</v>
      </c>
      <c r="H126" s="141">
        <v>1</v>
      </c>
      <c r="I126" s="142"/>
      <c r="J126" s="143">
        <f>ROUND(I126*H126,2)</f>
        <v>0</v>
      </c>
      <c r="K126" s="139" t="s">
        <v>2442</v>
      </c>
      <c r="L126" s="32"/>
      <c r="M126" s="144" t="s">
        <v>1</v>
      </c>
      <c r="N126" s="145" t="s">
        <v>38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229</v>
      </c>
      <c r="AT126" s="148" t="s">
        <v>224</v>
      </c>
      <c r="AU126" s="148" t="s">
        <v>80</v>
      </c>
      <c r="AY126" s="17" t="s">
        <v>221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80</v>
      </c>
      <c r="BK126" s="149">
        <f>ROUND(I126*H126,2)</f>
        <v>0</v>
      </c>
      <c r="BL126" s="17" t="s">
        <v>229</v>
      </c>
      <c r="BM126" s="148" t="s">
        <v>229</v>
      </c>
    </row>
    <row r="127" spans="2:65" s="1" customFormat="1">
      <c r="B127" s="32"/>
      <c r="D127" s="151" t="s">
        <v>272</v>
      </c>
      <c r="F127" s="181" t="s">
        <v>2777</v>
      </c>
      <c r="I127" s="182"/>
      <c r="L127" s="32"/>
      <c r="M127" s="183"/>
      <c r="T127" s="56"/>
      <c r="AT127" s="17" t="s">
        <v>272</v>
      </c>
      <c r="AU127" s="17" t="s">
        <v>80</v>
      </c>
    </row>
    <row r="128" spans="2:65" s="1" customFormat="1" ht="44.25" customHeight="1">
      <c r="B128" s="136"/>
      <c r="C128" s="137" t="s">
        <v>222</v>
      </c>
      <c r="D128" s="137" t="s">
        <v>224</v>
      </c>
      <c r="E128" s="138" t="s">
        <v>3080</v>
      </c>
      <c r="F128" s="139" t="s">
        <v>3081</v>
      </c>
      <c r="G128" s="140" t="s">
        <v>2137</v>
      </c>
      <c r="H128" s="141">
        <v>2</v>
      </c>
      <c r="I128" s="142"/>
      <c r="J128" s="143">
        <f>ROUND(I128*H128,2)</f>
        <v>0</v>
      </c>
      <c r="K128" s="139" t="s">
        <v>2442</v>
      </c>
      <c r="L128" s="32"/>
      <c r="M128" s="144" t="s">
        <v>1</v>
      </c>
      <c r="N128" s="145" t="s">
        <v>38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229</v>
      </c>
      <c r="AT128" s="148" t="s">
        <v>224</v>
      </c>
      <c r="AU128" s="148" t="s">
        <v>80</v>
      </c>
      <c r="AY128" s="17" t="s">
        <v>221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80</v>
      </c>
      <c r="BK128" s="149">
        <f>ROUND(I128*H128,2)</f>
        <v>0</v>
      </c>
      <c r="BL128" s="17" t="s">
        <v>229</v>
      </c>
      <c r="BM128" s="148" t="s">
        <v>266</v>
      </c>
    </row>
    <row r="129" spans="2:65" s="1" customFormat="1">
      <c r="B129" s="32"/>
      <c r="D129" s="151" t="s">
        <v>272</v>
      </c>
      <c r="F129" s="181" t="s">
        <v>2723</v>
      </c>
      <c r="I129" s="182"/>
      <c r="L129" s="32"/>
      <c r="M129" s="183"/>
      <c r="T129" s="56"/>
      <c r="AT129" s="17" t="s">
        <v>272</v>
      </c>
      <c r="AU129" s="17" t="s">
        <v>80</v>
      </c>
    </row>
    <row r="130" spans="2:65" s="1" customFormat="1" ht="49.15" customHeight="1">
      <c r="B130" s="136"/>
      <c r="C130" s="137" t="s">
        <v>229</v>
      </c>
      <c r="D130" s="137" t="s">
        <v>224</v>
      </c>
      <c r="E130" s="138" t="s">
        <v>3082</v>
      </c>
      <c r="F130" s="139" t="s">
        <v>3083</v>
      </c>
      <c r="G130" s="140" t="s">
        <v>2137</v>
      </c>
      <c r="H130" s="141">
        <v>1</v>
      </c>
      <c r="I130" s="142"/>
      <c r="J130" s="143">
        <f>ROUND(I130*H130,2)</f>
        <v>0</v>
      </c>
      <c r="K130" s="139" t="s">
        <v>2442</v>
      </c>
      <c r="L130" s="32"/>
      <c r="M130" s="144" t="s">
        <v>1</v>
      </c>
      <c r="N130" s="145" t="s">
        <v>38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229</v>
      </c>
      <c r="AT130" s="148" t="s">
        <v>224</v>
      </c>
      <c r="AU130" s="148" t="s">
        <v>80</v>
      </c>
      <c r="AY130" s="17" t="s">
        <v>221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80</v>
      </c>
      <c r="BK130" s="149">
        <f>ROUND(I130*H130,2)</f>
        <v>0</v>
      </c>
      <c r="BL130" s="17" t="s">
        <v>229</v>
      </c>
      <c r="BM130" s="148" t="s">
        <v>270</v>
      </c>
    </row>
    <row r="131" spans="2:65" s="1" customFormat="1">
      <c r="B131" s="32"/>
      <c r="D131" s="151" t="s">
        <v>272</v>
      </c>
      <c r="F131" s="181" t="s">
        <v>2777</v>
      </c>
      <c r="I131" s="182"/>
      <c r="L131" s="32"/>
      <c r="M131" s="183"/>
      <c r="T131" s="56"/>
      <c r="AT131" s="17" t="s">
        <v>272</v>
      </c>
      <c r="AU131" s="17" t="s">
        <v>80</v>
      </c>
    </row>
    <row r="132" spans="2:65" s="1" customFormat="1" ht="55.5" customHeight="1">
      <c r="B132" s="136"/>
      <c r="C132" s="137" t="s">
        <v>253</v>
      </c>
      <c r="D132" s="137" t="s">
        <v>224</v>
      </c>
      <c r="E132" s="138" t="s">
        <v>3084</v>
      </c>
      <c r="F132" s="139" t="s">
        <v>3085</v>
      </c>
      <c r="G132" s="140" t="s">
        <v>2137</v>
      </c>
      <c r="H132" s="141">
        <v>4</v>
      </c>
      <c r="I132" s="142"/>
      <c r="J132" s="143">
        <f>ROUND(I132*H132,2)</f>
        <v>0</v>
      </c>
      <c r="K132" s="139" t="s">
        <v>2442</v>
      </c>
      <c r="L132" s="32"/>
      <c r="M132" s="144" t="s">
        <v>1</v>
      </c>
      <c r="N132" s="145" t="s">
        <v>38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229</v>
      </c>
      <c r="AT132" s="148" t="s">
        <v>224</v>
      </c>
      <c r="AU132" s="148" t="s">
        <v>80</v>
      </c>
      <c r="AY132" s="17" t="s">
        <v>221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80</v>
      </c>
      <c r="BK132" s="149">
        <f>ROUND(I132*H132,2)</f>
        <v>0</v>
      </c>
      <c r="BL132" s="17" t="s">
        <v>229</v>
      </c>
      <c r="BM132" s="148" t="s">
        <v>304</v>
      </c>
    </row>
    <row r="133" spans="2:65" s="1" customFormat="1">
      <c r="B133" s="32"/>
      <c r="D133" s="151" t="s">
        <v>272</v>
      </c>
      <c r="F133" s="181" t="s">
        <v>2768</v>
      </c>
      <c r="I133" s="182"/>
      <c r="L133" s="32"/>
      <c r="M133" s="183"/>
      <c r="T133" s="56"/>
      <c r="AT133" s="17" t="s">
        <v>272</v>
      </c>
      <c r="AU133" s="17" t="s">
        <v>80</v>
      </c>
    </row>
    <row r="134" spans="2:65" s="1" customFormat="1" ht="62.65" customHeight="1">
      <c r="B134" s="136"/>
      <c r="C134" s="137" t="s">
        <v>266</v>
      </c>
      <c r="D134" s="137" t="s">
        <v>224</v>
      </c>
      <c r="E134" s="138" t="s">
        <v>3086</v>
      </c>
      <c r="F134" s="139" t="s">
        <v>3087</v>
      </c>
      <c r="G134" s="140" t="s">
        <v>2137</v>
      </c>
      <c r="H134" s="141">
        <v>1</v>
      </c>
      <c r="I134" s="142"/>
      <c r="J134" s="143">
        <f>ROUND(I134*H134,2)</f>
        <v>0</v>
      </c>
      <c r="K134" s="139" t="s">
        <v>2442</v>
      </c>
      <c r="L134" s="32"/>
      <c r="M134" s="144" t="s">
        <v>1</v>
      </c>
      <c r="N134" s="145" t="s">
        <v>38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229</v>
      </c>
      <c r="AT134" s="148" t="s">
        <v>224</v>
      </c>
      <c r="AU134" s="148" t="s">
        <v>80</v>
      </c>
      <c r="AY134" s="17" t="s">
        <v>221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80</v>
      </c>
      <c r="BK134" s="149">
        <f>ROUND(I134*H134,2)</f>
        <v>0</v>
      </c>
      <c r="BL134" s="17" t="s">
        <v>229</v>
      </c>
      <c r="BM134" s="148" t="s">
        <v>8</v>
      </c>
    </row>
    <row r="135" spans="2:65" s="1" customFormat="1">
      <c r="B135" s="32"/>
      <c r="D135" s="151" t="s">
        <v>272</v>
      </c>
      <c r="F135" s="181" t="s">
        <v>2777</v>
      </c>
      <c r="I135" s="182"/>
      <c r="L135" s="32"/>
      <c r="M135" s="183"/>
      <c r="T135" s="56"/>
      <c r="AT135" s="17" t="s">
        <v>272</v>
      </c>
      <c r="AU135" s="17" t="s">
        <v>80</v>
      </c>
    </row>
    <row r="136" spans="2:65" s="1" customFormat="1" ht="37.9" customHeight="1">
      <c r="B136" s="136"/>
      <c r="C136" s="137" t="s">
        <v>275</v>
      </c>
      <c r="D136" s="137" t="s">
        <v>224</v>
      </c>
      <c r="E136" s="138" t="s">
        <v>3088</v>
      </c>
      <c r="F136" s="139" t="s">
        <v>3089</v>
      </c>
      <c r="G136" s="140" t="s">
        <v>2137</v>
      </c>
      <c r="H136" s="141">
        <v>4</v>
      </c>
      <c r="I136" s="142"/>
      <c r="J136" s="143">
        <f>ROUND(I136*H136,2)</f>
        <v>0</v>
      </c>
      <c r="K136" s="139" t="s">
        <v>2442</v>
      </c>
      <c r="L136" s="32"/>
      <c r="M136" s="144" t="s">
        <v>1</v>
      </c>
      <c r="N136" s="145" t="s">
        <v>38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229</v>
      </c>
      <c r="AT136" s="148" t="s">
        <v>224</v>
      </c>
      <c r="AU136" s="148" t="s">
        <v>80</v>
      </c>
      <c r="AY136" s="17" t="s">
        <v>221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80</v>
      </c>
      <c r="BK136" s="149">
        <f>ROUND(I136*H136,2)</f>
        <v>0</v>
      </c>
      <c r="BL136" s="17" t="s">
        <v>229</v>
      </c>
      <c r="BM136" s="148" t="s">
        <v>322</v>
      </c>
    </row>
    <row r="137" spans="2:65" s="1" customFormat="1">
      <c r="B137" s="32"/>
      <c r="D137" s="151" t="s">
        <v>272</v>
      </c>
      <c r="F137" s="181" t="s">
        <v>2768</v>
      </c>
      <c r="I137" s="182"/>
      <c r="L137" s="32"/>
      <c r="M137" s="183"/>
      <c r="T137" s="56"/>
      <c r="AT137" s="17" t="s">
        <v>272</v>
      </c>
      <c r="AU137" s="17" t="s">
        <v>80</v>
      </c>
    </row>
    <row r="138" spans="2:65" s="1" customFormat="1" ht="21.75" customHeight="1">
      <c r="B138" s="136"/>
      <c r="C138" s="137" t="s">
        <v>270</v>
      </c>
      <c r="D138" s="137" t="s">
        <v>224</v>
      </c>
      <c r="E138" s="138" t="s">
        <v>3090</v>
      </c>
      <c r="F138" s="139" t="s">
        <v>3091</v>
      </c>
      <c r="G138" s="140" t="s">
        <v>2137</v>
      </c>
      <c r="H138" s="141">
        <v>4</v>
      </c>
      <c r="I138" s="142"/>
      <c r="J138" s="143">
        <f>ROUND(I138*H138,2)</f>
        <v>0</v>
      </c>
      <c r="K138" s="139" t="s">
        <v>2442</v>
      </c>
      <c r="L138" s="32"/>
      <c r="M138" s="144" t="s">
        <v>1</v>
      </c>
      <c r="N138" s="145" t="s">
        <v>38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229</v>
      </c>
      <c r="AT138" s="148" t="s">
        <v>224</v>
      </c>
      <c r="AU138" s="148" t="s">
        <v>80</v>
      </c>
      <c r="AY138" s="17" t="s">
        <v>221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80</v>
      </c>
      <c r="BK138" s="149">
        <f>ROUND(I138*H138,2)</f>
        <v>0</v>
      </c>
      <c r="BL138" s="17" t="s">
        <v>229</v>
      </c>
      <c r="BM138" s="148" t="s">
        <v>332</v>
      </c>
    </row>
    <row r="139" spans="2:65" s="1" customFormat="1">
      <c r="B139" s="32"/>
      <c r="D139" s="151" t="s">
        <v>272</v>
      </c>
      <c r="F139" s="181" t="s">
        <v>2768</v>
      </c>
      <c r="I139" s="182"/>
      <c r="L139" s="32"/>
      <c r="M139" s="183"/>
      <c r="T139" s="56"/>
      <c r="AT139" s="17" t="s">
        <v>272</v>
      </c>
      <c r="AU139" s="17" t="s">
        <v>80</v>
      </c>
    </row>
    <row r="140" spans="2:65" s="1" customFormat="1" ht="24.2" customHeight="1">
      <c r="B140" s="136"/>
      <c r="C140" s="137" t="s">
        <v>294</v>
      </c>
      <c r="D140" s="137" t="s">
        <v>224</v>
      </c>
      <c r="E140" s="138" t="s">
        <v>3092</v>
      </c>
      <c r="F140" s="139" t="s">
        <v>3093</v>
      </c>
      <c r="G140" s="140" t="s">
        <v>2137</v>
      </c>
      <c r="H140" s="141">
        <v>1</v>
      </c>
      <c r="I140" s="142"/>
      <c r="J140" s="143">
        <f>ROUND(I140*H140,2)</f>
        <v>0</v>
      </c>
      <c r="K140" s="139" t="s">
        <v>2442</v>
      </c>
      <c r="L140" s="32"/>
      <c r="M140" s="144" t="s">
        <v>1</v>
      </c>
      <c r="N140" s="145" t="s">
        <v>38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229</v>
      </c>
      <c r="AT140" s="148" t="s">
        <v>224</v>
      </c>
      <c r="AU140" s="148" t="s">
        <v>80</v>
      </c>
      <c r="AY140" s="17" t="s">
        <v>221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80</v>
      </c>
      <c r="BK140" s="149">
        <f>ROUND(I140*H140,2)</f>
        <v>0</v>
      </c>
      <c r="BL140" s="17" t="s">
        <v>229</v>
      </c>
      <c r="BM140" s="148" t="s">
        <v>340</v>
      </c>
    </row>
    <row r="141" spans="2:65" s="1" customFormat="1">
      <c r="B141" s="32"/>
      <c r="D141" s="151" t="s">
        <v>272</v>
      </c>
      <c r="F141" s="181" t="s">
        <v>2777</v>
      </c>
      <c r="I141" s="182"/>
      <c r="L141" s="32"/>
      <c r="M141" s="183"/>
      <c r="T141" s="56"/>
      <c r="AT141" s="17" t="s">
        <v>272</v>
      </c>
      <c r="AU141" s="17" t="s">
        <v>80</v>
      </c>
    </row>
    <row r="142" spans="2:65" s="1" customFormat="1" ht="21.75" customHeight="1">
      <c r="B142" s="136"/>
      <c r="C142" s="137" t="s">
        <v>304</v>
      </c>
      <c r="D142" s="137" t="s">
        <v>224</v>
      </c>
      <c r="E142" s="138" t="s">
        <v>3094</v>
      </c>
      <c r="F142" s="139" t="s">
        <v>3095</v>
      </c>
      <c r="G142" s="140" t="s">
        <v>2137</v>
      </c>
      <c r="H142" s="141">
        <v>1</v>
      </c>
      <c r="I142" s="142"/>
      <c r="J142" s="143">
        <f>ROUND(I142*H142,2)</f>
        <v>0</v>
      </c>
      <c r="K142" s="139" t="s">
        <v>2442</v>
      </c>
      <c r="L142" s="32"/>
      <c r="M142" s="144" t="s">
        <v>1</v>
      </c>
      <c r="N142" s="145" t="s">
        <v>38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229</v>
      </c>
      <c r="AT142" s="148" t="s">
        <v>224</v>
      </c>
      <c r="AU142" s="148" t="s">
        <v>80</v>
      </c>
      <c r="AY142" s="17" t="s">
        <v>221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80</v>
      </c>
      <c r="BK142" s="149">
        <f>ROUND(I142*H142,2)</f>
        <v>0</v>
      </c>
      <c r="BL142" s="17" t="s">
        <v>229</v>
      </c>
      <c r="BM142" s="148" t="s">
        <v>353</v>
      </c>
    </row>
    <row r="143" spans="2:65" s="1" customFormat="1">
      <c r="B143" s="32"/>
      <c r="D143" s="151" t="s">
        <v>272</v>
      </c>
      <c r="F143" s="181" t="s">
        <v>2777</v>
      </c>
      <c r="I143" s="182"/>
      <c r="L143" s="32"/>
      <c r="M143" s="183"/>
      <c r="T143" s="56"/>
      <c r="AT143" s="17" t="s">
        <v>272</v>
      </c>
      <c r="AU143" s="17" t="s">
        <v>80</v>
      </c>
    </row>
    <row r="144" spans="2:65" s="1" customFormat="1" ht="37.9" customHeight="1">
      <c r="B144" s="136"/>
      <c r="C144" s="137" t="s">
        <v>310</v>
      </c>
      <c r="D144" s="137" t="s">
        <v>224</v>
      </c>
      <c r="E144" s="138" t="s">
        <v>3096</v>
      </c>
      <c r="F144" s="139" t="s">
        <v>3097</v>
      </c>
      <c r="G144" s="140" t="s">
        <v>2137</v>
      </c>
      <c r="H144" s="141">
        <v>1</v>
      </c>
      <c r="I144" s="142"/>
      <c r="J144" s="143">
        <f>ROUND(I144*H144,2)</f>
        <v>0</v>
      </c>
      <c r="K144" s="139" t="s">
        <v>2442</v>
      </c>
      <c r="L144" s="32"/>
      <c r="M144" s="144" t="s">
        <v>1</v>
      </c>
      <c r="N144" s="145" t="s">
        <v>38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229</v>
      </c>
      <c r="AT144" s="148" t="s">
        <v>224</v>
      </c>
      <c r="AU144" s="148" t="s">
        <v>80</v>
      </c>
      <c r="AY144" s="17" t="s">
        <v>221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80</v>
      </c>
      <c r="BK144" s="149">
        <f>ROUND(I144*H144,2)</f>
        <v>0</v>
      </c>
      <c r="BL144" s="17" t="s">
        <v>229</v>
      </c>
      <c r="BM144" s="148" t="s">
        <v>369</v>
      </c>
    </row>
    <row r="145" spans="2:65" s="1" customFormat="1">
      <c r="B145" s="32"/>
      <c r="D145" s="151" t="s">
        <v>272</v>
      </c>
      <c r="F145" s="181" t="s">
        <v>2777</v>
      </c>
      <c r="I145" s="182"/>
      <c r="L145" s="32"/>
      <c r="M145" s="183"/>
      <c r="T145" s="56"/>
      <c r="AT145" s="17" t="s">
        <v>272</v>
      </c>
      <c r="AU145" s="17" t="s">
        <v>80</v>
      </c>
    </row>
    <row r="146" spans="2:65" s="1" customFormat="1" ht="21.75" customHeight="1">
      <c r="B146" s="136"/>
      <c r="C146" s="137" t="s">
        <v>8</v>
      </c>
      <c r="D146" s="137" t="s">
        <v>224</v>
      </c>
      <c r="E146" s="138" t="s">
        <v>3098</v>
      </c>
      <c r="F146" s="139" t="s">
        <v>3099</v>
      </c>
      <c r="G146" s="140" t="s">
        <v>2137</v>
      </c>
      <c r="H146" s="141">
        <v>1</v>
      </c>
      <c r="I146" s="142"/>
      <c r="J146" s="143">
        <f>ROUND(I146*H146,2)</f>
        <v>0</v>
      </c>
      <c r="K146" s="139" t="s">
        <v>2442</v>
      </c>
      <c r="L146" s="32"/>
      <c r="M146" s="144" t="s">
        <v>1</v>
      </c>
      <c r="N146" s="145" t="s">
        <v>38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229</v>
      </c>
      <c r="AT146" s="148" t="s">
        <v>224</v>
      </c>
      <c r="AU146" s="148" t="s">
        <v>80</v>
      </c>
      <c r="AY146" s="17" t="s">
        <v>221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80</v>
      </c>
      <c r="BK146" s="149">
        <f>ROUND(I146*H146,2)</f>
        <v>0</v>
      </c>
      <c r="BL146" s="17" t="s">
        <v>229</v>
      </c>
      <c r="BM146" s="148" t="s">
        <v>379</v>
      </c>
    </row>
    <row r="147" spans="2:65" s="1" customFormat="1">
      <c r="B147" s="32"/>
      <c r="D147" s="151" t="s">
        <v>272</v>
      </c>
      <c r="F147" s="181" t="s">
        <v>2777</v>
      </c>
      <c r="I147" s="182"/>
      <c r="L147" s="32"/>
      <c r="M147" s="183"/>
      <c r="T147" s="56"/>
      <c r="AT147" s="17" t="s">
        <v>272</v>
      </c>
      <c r="AU147" s="17" t="s">
        <v>80</v>
      </c>
    </row>
    <row r="148" spans="2:65" s="1" customFormat="1" ht="55.5" customHeight="1">
      <c r="B148" s="136"/>
      <c r="C148" s="137" t="s">
        <v>318</v>
      </c>
      <c r="D148" s="137" t="s">
        <v>224</v>
      </c>
      <c r="E148" s="138" t="s">
        <v>3100</v>
      </c>
      <c r="F148" s="139" t="s">
        <v>3101</v>
      </c>
      <c r="G148" s="140" t="s">
        <v>2137</v>
      </c>
      <c r="H148" s="141">
        <v>1</v>
      </c>
      <c r="I148" s="142"/>
      <c r="J148" s="143">
        <f>ROUND(I148*H148,2)</f>
        <v>0</v>
      </c>
      <c r="K148" s="139" t="s">
        <v>2442</v>
      </c>
      <c r="L148" s="32"/>
      <c r="M148" s="144" t="s">
        <v>1</v>
      </c>
      <c r="N148" s="145" t="s">
        <v>38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229</v>
      </c>
      <c r="AT148" s="148" t="s">
        <v>224</v>
      </c>
      <c r="AU148" s="148" t="s">
        <v>80</v>
      </c>
      <c r="AY148" s="17" t="s">
        <v>221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80</v>
      </c>
      <c r="BK148" s="149">
        <f>ROUND(I148*H148,2)</f>
        <v>0</v>
      </c>
      <c r="BL148" s="17" t="s">
        <v>229</v>
      </c>
      <c r="BM148" s="148" t="s">
        <v>391</v>
      </c>
    </row>
    <row r="149" spans="2:65" s="1" customFormat="1">
      <c r="B149" s="32"/>
      <c r="D149" s="151" t="s">
        <v>272</v>
      </c>
      <c r="F149" s="181" t="s">
        <v>2777</v>
      </c>
      <c r="I149" s="182"/>
      <c r="L149" s="32"/>
      <c r="M149" s="183"/>
      <c r="T149" s="56"/>
      <c r="AT149" s="17" t="s">
        <v>272</v>
      </c>
      <c r="AU149" s="17" t="s">
        <v>80</v>
      </c>
    </row>
    <row r="150" spans="2:65" s="1" customFormat="1" ht="24.2" customHeight="1">
      <c r="B150" s="136"/>
      <c r="C150" s="137" t="s">
        <v>322</v>
      </c>
      <c r="D150" s="137" t="s">
        <v>224</v>
      </c>
      <c r="E150" s="138" t="s">
        <v>3102</v>
      </c>
      <c r="F150" s="139" t="s">
        <v>3103</v>
      </c>
      <c r="G150" s="140" t="s">
        <v>2137</v>
      </c>
      <c r="H150" s="141">
        <v>1</v>
      </c>
      <c r="I150" s="142"/>
      <c r="J150" s="143">
        <f>ROUND(I150*H150,2)</f>
        <v>0</v>
      </c>
      <c r="K150" s="139" t="s">
        <v>2442</v>
      </c>
      <c r="L150" s="32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229</v>
      </c>
      <c r="AT150" s="148" t="s">
        <v>224</v>
      </c>
      <c r="AU150" s="148" t="s">
        <v>80</v>
      </c>
      <c r="AY150" s="17" t="s">
        <v>221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80</v>
      </c>
      <c r="BK150" s="149">
        <f>ROUND(I150*H150,2)</f>
        <v>0</v>
      </c>
      <c r="BL150" s="17" t="s">
        <v>229</v>
      </c>
      <c r="BM150" s="148" t="s">
        <v>404</v>
      </c>
    </row>
    <row r="151" spans="2:65" s="1" customFormat="1">
      <c r="B151" s="32"/>
      <c r="D151" s="151" t="s">
        <v>272</v>
      </c>
      <c r="F151" s="181" t="s">
        <v>2777</v>
      </c>
      <c r="I151" s="182"/>
      <c r="L151" s="32"/>
      <c r="M151" s="183"/>
      <c r="T151" s="56"/>
      <c r="AT151" s="17" t="s">
        <v>272</v>
      </c>
      <c r="AU151" s="17" t="s">
        <v>80</v>
      </c>
    </row>
    <row r="152" spans="2:65" s="1" customFormat="1" ht="55.5" customHeight="1">
      <c r="B152" s="136"/>
      <c r="C152" s="137" t="s">
        <v>328</v>
      </c>
      <c r="D152" s="137" t="s">
        <v>224</v>
      </c>
      <c r="E152" s="138" t="s">
        <v>3104</v>
      </c>
      <c r="F152" s="139" t="s">
        <v>3105</v>
      </c>
      <c r="G152" s="140" t="s">
        <v>2137</v>
      </c>
      <c r="H152" s="141">
        <v>1</v>
      </c>
      <c r="I152" s="142"/>
      <c r="J152" s="143">
        <f>ROUND(I152*H152,2)</f>
        <v>0</v>
      </c>
      <c r="K152" s="139" t="s">
        <v>2442</v>
      </c>
      <c r="L152" s="32"/>
      <c r="M152" s="144" t="s">
        <v>1</v>
      </c>
      <c r="N152" s="145" t="s">
        <v>38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229</v>
      </c>
      <c r="AT152" s="148" t="s">
        <v>224</v>
      </c>
      <c r="AU152" s="148" t="s">
        <v>80</v>
      </c>
      <c r="AY152" s="17" t="s">
        <v>221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80</v>
      </c>
      <c r="BK152" s="149">
        <f>ROUND(I152*H152,2)</f>
        <v>0</v>
      </c>
      <c r="BL152" s="17" t="s">
        <v>229</v>
      </c>
      <c r="BM152" s="148" t="s">
        <v>445</v>
      </c>
    </row>
    <row r="153" spans="2:65" s="1" customFormat="1">
      <c r="B153" s="32"/>
      <c r="D153" s="151" t="s">
        <v>272</v>
      </c>
      <c r="F153" s="181" t="s">
        <v>2777</v>
      </c>
      <c r="I153" s="182"/>
      <c r="L153" s="32"/>
      <c r="M153" s="183"/>
      <c r="T153" s="56"/>
      <c r="AT153" s="17" t="s">
        <v>272</v>
      </c>
      <c r="AU153" s="17" t="s">
        <v>80</v>
      </c>
    </row>
    <row r="154" spans="2:65" s="1" customFormat="1" ht="21.75" customHeight="1">
      <c r="B154" s="136"/>
      <c r="C154" s="137" t="s">
        <v>332</v>
      </c>
      <c r="D154" s="137" t="s">
        <v>224</v>
      </c>
      <c r="E154" s="138" t="s">
        <v>3106</v>
      </c>
      <c r="F154" s="139" t="s">
        <v>3107</v>
      </c>
      <c r="G154" s="140" t="s">
        <v>2137</v>
      </c>
      <c r="H154" s="141">
        <v>1</v>
      </c>
      <c r="I154" s="142"/>
      <c r="J154" s="143">
        <f>ROUND(I154*H154,2)</f>
        <v>0</v>
      </c>
      <c r="K154" s="139" t="s">
        <v>2442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229</v>
      </c>
      <c r="AT154" s="148" t="s">
        <v>224</v>
      </c>
      <c r="AU154" s="148" t="s">
        <v>80</v>
      </c>
      <c r="AY154" s="17" t="s">
        <v>221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80</v>
      </c>
      <c r="BK154" s="149">
        <f>ROUND(I154*H154,2)</f>
        <v>0</v>
      </c>
      <c r="BL154" s="17" t="s">
        <v>229</v>
      </c>
      <c r="BM154" s="148" t="s">
        <v>460</v>
      </c>
    </row>
    <row r="155" spans="2:65" s="1" customFormat="1">
      <c r="B155" s="32"/>
      <c r="D155" s="151" t="s">
        <v>272</v>
      </c>
      <c r="F155" s="181" t="s">
        <v>2777</v>
      </c>
      <c r="I155" s="182"/>
      <c r="L155" s="32"/>
      <c r="M155" s="183"/>
      <c r="T155" s="56"/>
      <c r="AT155" s="17" t="s">
        <v>272</v>
      </c>
      <c r="AU155" s="17" t="s">
        <v>80</v>
      </c>
    </row>
    <row r="156" spans="2:65" s="1" customFormat="1" ht="62.65" customHeight="1">
      <c r="B156" s="136"/>
      <c r="C156" s="137" t="s">
        <v>336</v>
      </c>
      <c r="D156" s="137" t="s">
        <v>224</v>
      </c>
      <c r="E156" s="138" t="s">
        <v>3108</v>
      </c>
      <c r="F156" s="139" t="s">
        <v>3109</v>
      </c>
      <c r="G156" s="140" t="s">
        <v>2137</v>
      </c>
      <c r="H156" s="141">
        <v>1</v>
      </c>
      <c r="I156" s="142"/>
      <c r="J156" s="143">
        <f>ROUND(I156*H156,2)</f>
        <v>0</v>
      </c>
      <c r="K156" s="139" t="s">
        <v>2442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229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229</v>
      </c>
      <c r="BM156" s="148" t="s">
        <v>470</v>
      </c>
    </row>
    <row r="157" spans="2:65" s="1" customFormat="1">
      <c r="B157" s="32"/>
      <c r="D157" s="151" t="s">
        <v>272</v>
      </c>
      <c r="F157" s="181" t="s">
        <v>2777</v>
      </c>
      <c r="I157" s="182"/>
      <c r="L157" s="32"/>
      <c r="M157" s="183"/>
      <c r="T157" s="56"/>
      <c r="AT157" s="17" t="s">
        <v>272</v>
      </c>
      <c r="AU157" s="17" t="s">
        <v>80</v>
      </c>
    </row>
    <row r="158" spans="2:65" s="1" customFormat="1" ht="21.75" customHeight="1">
      <c r="B158" s="136"/>
      <c r="C158" s="137" t="s">
        <v>340</v>
      </c>
      <c r="D158" s="137" t="s">
        <v>224</v>
      </c>
      <c r="E158" s="138" t="s">
        <v>3110</v>
      </c>
      <c r="F158" s="139" t="s">
        <v>3111</v>
      </c>
      <c r="G158" s="140" t="s">
        <v>2137</v>
      </c>
      <c r="H158" s="141">
        <v>1</v>
      </c>
      <c r="I158" s="142"/>
      <c r="J158" s="143">
        <f>ROUND(I158*H158,2)</f>
        <v>0</v>
      </c>
      <c r="K158" s="139" t="s">
        <v>2442</v>
      </c>
      <c r="L158" s="32"/>
      <c r="M158" s="144" t="s">
        <v>1</v>
      </c>
      <c r="N158" s="145" t="s">
        <v>38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229</v>
      </c>
      <c r="AT158" s="148" t="s">
        <v>224</v>
      </c>
      <c r="AU158" s="148" t="s">
        <v>80</v>
      </c>
      <c r="AY158" s="17" t="s">
        <v>221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80</v>
      </c>
      <c r="BK158" s="149">
        <f>ROUND(I158*H158,2)</f>
        <v>0</v>
      </c>
      <c r="BL158" s="17" t="s">
        <v>229</v>
      </c>
      <c r="BM158" s="148" t="s">
        <v>512</v>
      </c>
    </row>
    <row r="159" spans="2:65" s="1" customFormat="1">
      <c r="B159" s="32"/>
      <c r="D159" s="151" t="s">
        <v>272</v>
      </c>
      <c r="F159" s="181" t="s">
        <v>2777</v>
      </c>
      <c r="I159" s="182"/>
      <c r="L159" s="32"/>
      <c r="M159" s="183"/>
      <c r="T159" s="56"/>
      <c r="AT159" s="17" t="s">
        <v>272</v>
      </c>
      <c r="AU159" s="17" t="s">
        <v>80</v>
      </c>
    </row>
    <row r="160" spans="2:65" s="1" customFormat="1" ht="76.349999999999994" customHeight="1">
      <c r="B160" s="136"/>
      <c r="C160" s="137" t="s">
        <v>347</v>
      </c>
      <c r="D160" s="137" t="s">
        <v>224</v>
      </c>
      <c r="E160" s="138" t="s">
        <v>3112</v>
      </c>
      <c r="F160" s="139" t="s">
        <v>3113</v>
      </c>
      <c r="G160" s="140" t="s">
        <v>2137</v>
      </c>
      <c r="H160" s="141">
        <v>1</v>
      </c>
      <c r="I160" s="142"/>
      <c r="J160" s="143">
        <f>ROUND(I160*H160,2)</f>
        <v>0</v>
      </c>
      <c r="K160" s="139" t="s">
        <v>2442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229</v>
      </c>
      <c r="AT160" s="148" t="s">
        <v>224</v>
      </c>
      <c r="AU160" s="148" t="s">
        <v>80</v>
      </c>
      <c r="AY160" s="17" t="s">
        <v>221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80</v>
      </c>
      <c r="BK160" s="149">
        <f>ROUND(I160*H160,2)</f>
        <v>0</v>
      </c>
      <c r="BL160" s="17" t="s">
        <v>229</v>
      </c>
      <c r="BM160" s="148" t="s">
        <v>523</v>
      </c>
    </row>
    <row r="161" spans="2:65" s="1" customFormat="1">
      <c r="B161" s="32"/>
      <c r="D161" s="151" t="s">
        <v>272</v>
      </c>
      <c r="F161" s="181" t="s">
        <v>2777</v>
      </c>
      <c r="I161" s="182"/>
      <c r="L161" s="32"/>
      <c r="M161" s="183"/>
      <c r="T161" s="56"/>
      <c r="AT161" s="17" t="s">
        <v>272</v>
      </c>
      <c r="AU161" s="17" t="s">
        <v>80</v>
      </c>
    </row>
    <row r="162" spans="2:65" s="1" customFormat="1" ht="66.75" customHeight="1">
      <c r="B162" s="136"/>
      <c r="C162" s="137" t="s">
        <v>353</v>
      </c>
      <c r="D162" s="137" t="s">
        <v>224</v>
      </c>
      <c r="E162" s="138" t="s">
        <v>3114</v>
      </c>
      <c r="F162" s="139" t="s">
        <v>3115</v>
      </c>
      <c r="G162" s="140" t="s">
        <v>2137</v>
      </c>
      <c r="H162" s="141">
        <v>1</v>
      </c>
      <c r="I162" s="142"/>
      <c r="J162" s="143">
        <f>ROUND(I162*H162,2)</f>
        <v>0</v>
      </c>
      <c r="K162" s="139" t="s">
        <v>2442</v>
      </c>
      <c r="L162" s="32"/>
      <c r="M162" s="144" t="s">
        <v>1</v>
      </c>
      <c r="N162" s="145" t="s">
        <v>38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229</v>
      </c>
      <c r="AT162" s="148" t="s">
        <v>224</v>
      </c>
      <c r="AU162" s="148" t="s">
        <v>80</v>
      </c>
      <c r="AY162" s="17" t="s">
        <v>221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80</v>
      </c>
      <c r="BK162" s="149">
        <f>ROUND(I162*H162,2)</f>
        <v>0</v>
      </c>
      <c r="BL162" s="17" t="s">
        <v>229</v>
      </c>
      <c r="BM162" s="148" t="s">
        <v>562</v>
      </c>
    </row>
    <row r="163" spans="2:65" s="1" customFormat="1">
      <c r="B163" s="32"/>
      <c r="D163" s="151" t="s">
        <v>272</v>
      </c>
      <c r="F163" s="181" t="s">
        <v>3116</v>
      </c>
      <c r="I163" s="182"/>
      <c r="L163" s="32"/>
      <c r="M163" s="183"/>
      <c r="T163" s="56"/>
      <c r="AT163" s="17" t="s">
        <v>272</v>
      </c>
      <c r="AU163" s="17" t="s">
        <v>80</v>
      </c>
    </row>
    <row r="164" spans="2:65" s="1" customFormat="1" ht="55.5" customHeight="1">
      <c r="B164" s="136"/>
      <c r="C164" s="137" t="s">
        <v>7</v>
      </c>
      <c r="D164" s="137" t="s">
        <v>224</v>
      </c>
      <c r="E164" s="138" t="s">
        <v>3117</v>
      </c>
      <c r="F164" s="139" t="s">
        <v>3118</v>
      </c>
      <c r="G164" s="140" t="s">
        <v>2137</v>
      </c>
      <c r="H164" s="141">
        <v>1</v>
      </c>
      <c r="I164" s="142"/>
      <c r="J164" s="143">
        <f>ROUND(I164*H164,2)</f>
        <v>0</v>
      </c>
      <c r="K164" s="139" t="s">
        <v>2442</v>
      </c>
      <c r="L164" s="32"/>
      <c r="M164" s="144" t="s">
        <v>1</v>
      </c>
      <c r="N164" s="145" t="s">
        <v>38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229</v>
      </c>
      <c r="AT164" s="148" t="s">
        <v>224</v>
      </c>
      <c r="AU164" s="148" t="s">
        <v>80</v>
      </c>
      <c r="AY164" s="17" t="s">
        <v>221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80</v>
      </c>
      <c r="BK164" s="149">
        <f>ROUND(I164*H164,2)</f>
        <v>0</v>
      </c>
      <c r="BL164" s="17" t="s">
        <v>229</v>
      </c>
      <c r="BM164" s="148" t="s">
        <v>573</v>
      </c>
    </row>
    <row r="165" spans="2:65" s="1" customFormat="1">
      <c r="B165" s="32"/>
      <c r="D165" s="151" t="s">
        <v>272</v>
      </c>
      <c r="F165" s="181" t="s">
        <v>2777</v>
      </c>
      <c r="I165" s="182"/>
      <c r="L165" s="32"/>
      <c r="M165" s="183"/>
      <c r="T165" s="56"/>
      <c r="AT165" s="17" t="s">
        <v>272</v>
      </c>
      <c r="AU165" s="17" t="s">
        <v>80</v>
      </c>
    </row>
    <row r="166" spans="2:65" s="1" customFormat="1" ht="55.5" customHeight="1">
      <c r="B166" s="136"/>
      <c r="C166" s="137" t="s">
        <v>369</v>
      </c>
      <c r="D166" s="137" t="s">
        <v>224</v>
      </c>
      <c r="E166" s="138" t="s">
        <v>3119</v>
      </c>
      <c r="F166" s="139" t="s">
        <v>3120</v>
      </c>
      <c r="G166" s="140" t="s">
        <v>2137</v>
      </c>
      <c r="H166" s="141">
        <v>2</v>
      </c>
      <c r="I166" s="142"/>
      <c r="J166" s="143">
        <f>ROUND(I166*H166,2)</f>
        <v>0</v>
      </c>
      <c r="K166" s="139" t="s">
        <v>2442</v>
      </c>
      <c r="L166" s="32"/>
      <c r="M166" s="144" t="s">
        <v>1</v>
      </c>
      <c r="N166" s="145" t="s">
        <v>38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229</v>
      </c>
      <c r="AT166" s="148" t="s">
        <v>224</v>
      </c>
      <c r="AU166" s="148" t="s">
        <v>80</v>
      </c>
      <c r="AY166" s="17" t="s">
        <v>221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80</v>
      </c>
      <c r="BK166" s="149">
        <f>ROUND(I166*H166,2)</f>
        <v>0</v>
      </c>
      <c r="BL166" s="17" t="s">
        <v>229</v>
      </c>
      <c r="BM166" s="148" t="s">
        <v>605</v>
      </c>
    </row>
    <row r="167" spans="2:65" s="1" customFormat="1">
      <c r="B167" s="32"/>
      <c r="D167" s="151" t="s">
        <v>272</v>
      </c>
      <c r="F167" s="181" t="s">
        <v>2723</v>
      </c>
      <c r="I167" s="182"/>
      <c r="L167" s="32"/>
      <c r="M167" s="183"/>
      <c r="T167" s="56"/>
      <c r="AT167" s="17" t="s">
        <v>272</v>
      </c>
      <c r="AU167" s="17" t="s">
        <v>80</v>
      </c>
    </row>
    <row r="168" spans="2:65" s="1" customFormat="1" ht="76.349999999999994" customHeight="1">
      <c r="B168" s="136"/>
      <c r="C168" s="137" t="s">
        <v>375</v>
      </c>
      <c r="D168" s="137" t="s">
        <v>224</v>
      </c>
      <c r="E168" s="138" t="s">
        <v>3121</v>
      </c>
      <c r="F168" s="139" t="s">
        <v>3122</v>
      </c>
      <c r="G168" s="140" t="s">
        <v>2137</v>
      </c>
      <c r="H168" s="141">
        <v>1</v>
      </c>
      <c r="I168" s="142"/>
      <c r="J168" s="143">
        <f>ROUND(I168*H168,2)</f>
        <v>0</v>
      </c>
      <c r="K168" s="139" t="s">
        <v>2442</v>
      </c>
      <c r="L168" s="32"/>
      <c r="M168" s="144" t="s">
        <v>1</v>
      </c>
      <c r="N168" s="145" t="s">
        <v>38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229</v>
      </c>
      <c r="AT168" s="148" t="s">
        <v>224</v>
      </c>
      <c r="AU168" s="148" t="s">
        <v>80</v>
      </c>
      <c r="AY168" s="17" t="s">
        <v>221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80</v>
      </c>
      <c r="BK168" s="149">
        <f>ROUND(I168*H168,2)</f>
        <v>0</v>
      </c>
      <c r="BL168" s="17" t="s">
        <v>229</v>
      </c>
      <c r="BM168" s="148" t="s">
        <v>632</v>
      </c>
    </row>
    <row r="169" spans="2:65" s="1" customFormat="1">
      <c r="B169" s="32"/>
      <c r="D169" s="151" t="s">
        <v>272</v>
      </c>
      <c r="F169" s="181" t="s">
        <v>2777</v>
      </c>
      <c r="I169" s="182"/>
      <c r="L169" s="32"/>
      <c r="M169" s="183"/>
      <c r="T169" s="56"/>
      <c r="AT169" s="17" t="s">
        <v>272</v>
      </c>
      <c r="AU169" s="17" t="s">
        <v>80</v>
      </c>
    </row>
    <row r="170" spans="2:65" s="1" customFormat="1" ht="62.65" customHeight="1">
      <c r="B170" s="136"/>
      <c r="C170" s="137" t="s">
        <v>379</v>
      </c>
      <c r="D170" s="137" t="s">
        <v>224</v>
      </c>
      <c r="E170" s="138" t="s">
        <v>3123</v>
      </c>
      <c r="F170" s="139" t="s">
        <v>3124</v>
      </c>
      <c r="G170" s="140" t="s">
        <v>2137</v>
      </c>
      <c r="H170" s="141">
        <v>1</v>
      </c>
      <c r="I170" s="142"/>
      <c r="J170" s="143">
        <f>ROUND(I170*H170,2)</f>
        <v>0</v>
      </c>
      <c r="K170" s="139" t="s">
        <v>2442</v>
      </c>
      <c r="L170" s="32"/>
      <c r="M170" s="144" t="s">
        <v>1</v>
      </c>
      <c r="N170" s="145" t="s">
        <v>38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229</v>
      </c>
      <c r="AT170" s="148" t="s">
        <v>224</v>
      </c>
      <c r="AU170" s="148" t="s">
        <v>80</v>
      </c>
      <c r="AY170" s="17" t="s">
        <v>221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80</v>
      </c>
      <c r="BK170" s="149">
        <f>ROUND(I170*H170,2)</f>
        <v>0</v>
      </c>
      <c r="BL170" s="17" t="s">
        <v>229</v>
      </c>
      <c r="BM170" s="148" t="s">
        <v>658</v>
      </c>
    </row>
    <row r="171" spans="2:65" s="1" customFormat="1">
      <c r="B171" s="32"/>
      <c r="D171" s="151" t="s">
        <v>272</v>
      </c>
      <c r="F171" s="181" t="s">
        <v>2777</v>
      </c>
      <c r="I171" s="182"/>
      <c r="L171" s="32"/>
      <c r="M171" s="183"/>
      <c r="T171" s="56"/>
      <c r="AT171" s="17" t="s">
        <v>272</v>
      </c>
      <c r="AU171" s="17" t="s">
        <v>80</v>
      </c>
    </row>
    <row r="172" spans="2:65" s="1" customFormat="1" ht="49.15" customHeight="1">
      <c r="B172" s="136"/>
      <c r="C172" s="137" t="s">
        <v>384</v>
      </c>
      <c r="D172" s="137" t="s">
        <v>224</v>
      </c>
      <c r="E172" s="138" t="s">
        <v>3125</v>
      </c>
      <c r="F172" s="139" t="s">
        <v>3126</v>
      </c>
      <c r="G172" s="140" t="s">
        <v>2137</v>
      </c>
      <c r="H172" s="141">
        <v>3</v>
      </c>
      <c r="I172" s="142"/>
      <c r="J172" s="143">
        <f>ROUND(I172*H172,2)</f>
        <v>0</v>
      </c>
      <c r="K172" s="139" t="s">
        <v>2442</v>
      </c>
      <c r="L172" s="32"/>
      <c r="M172" s="144" t="s">
        <v>1</v>
      </c>
      <c r="N172" s="145" t="s">
        <v>38</v>
      </c>
      <c r="P172" s="146">
        <f>O172*H172</f>
        <v>0</v>
      </c>
      <c r="Q172" s="146">
        <v>0</v>
      </c>
      <c r="R172" s="146">
        <f>Q172*H172</f>
        <v>0</v>
      </c>
      <c r="S172" s="146">
        <v>0</v>
      </c>
      <c r="T172" s="147">
        <f>S172*H172</f>
        <v>0</v>
      </c>
      <c r="AR172" s="148" t="s">
        <v>229</v>
      </c>
      <c r="AT172" s="148" t="s">
        <v>224</v>
      </c>
      <c r="AU172" s="148" t="s">
        <v>80</v>
      </c>
      <c r="AY172" s="17" t="s">
        <v>221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80</v>
      </c>
      <c r="BK172" s="149">
        <f>ROUND(I172*H172,2)</f>
        <v>0</v>
      </c>
      <c r="BL172" s="17" t="s">
        <v>229</v>
      </c>
      <c r="BM172" s="148" t="s">
        <v>680</v>
      </c>
    </row>
    <row r="173" spans="2:65" s="1" customFormat="1">
      <c r="B173" s="32"/>
      <c r="D173" s="151" t="s">
        <v>272</v>
      </c>
      <c r="F173" s="181" t="s">
        <v>2942</v>
      </c>
      <c r="I173" s="182"/>
      <c r="L173" s="32"/>
      <c r="M173" s="183"/>
      <c r="T173" s="56"/>
      <c r="AT173" s="17" t="s">
        <v>272</v>
      </c>
      <c r="AU173" s="17" t="s">
        <v>80</v>
      </c>
    </row>
    <row r="174" spans="2:65" s="11" customFormat="1" ht="25.9" customHeight="1">
      <c r="B174" s="124"/>
      <c r="D174" s="125" t="s">
        <v>72</v>
      </c>
      <c r="E174" s="126" t="s">
        <v>3127</v>
      </c>
      <c r="F174" s="126" t="s">
        <v>1319</v>
      </c>
      <c r="I174" s="127"/>
      <c r="J174" s="128">
        <f>BK174</f>
        <v>0</v>
      </c>
      <c r="L174" s="124"/>
      <c r="M174" s="129"/>
      <c r="P174" s="130">
        <f>SUM(P175:P176)</f>
        <v>0</v>
      </c>
      <c r="R174" s="130">
        <f>SUM(R175:R176)</f>
        <v>0</v>
      </c>
      <c r="T174" s="131">
        <f>SUM(T175:T176)</f>
        <v>0</v>
      </c>
      <c r="AR174" s="125" t="s">
        <v>80</v>
      </c>
      <c r="AT174" s="132" t="s">
        <v>72</v>
      </c>
      <c r="AU174" s="132" t="s">
        <v>73</v>
      </c>
      <c r="AY174" s="125" t="s">
        <v>221</v>
      </c>
      <c r="BK174" s="133">
        <f>SUM(BK175:BK176)</f>
        <v>0</v>
      </c>
    </row>
    <row r="175" spans="2:65" s="1" customFormat="1" ht="21.75" customHeight="1">
      <c r="B175" s="136"/>
      <c r="C175" s="137" t="s">
        <v>398</v>
      </c>
      <c r="D175" s="137" t="s">
        <v>224</v>
      </c>
      <c r="E175" s="138" t="s">
        <v>3128</v>
      </c>
      <c r="F175" s="139" t="s">
        <v>3129</v>
      </c>
      <c r="G175" s="140" t="s">
        <v>2137</v>
      </c>
      <c r="H175" s="141">
        <v>1</v>
      </c>
      <c r="I175" s="142"/>
      <c r="J175" s="143">
        <f>ROUND(I175*H175,2)</f>
        <v>0</v>
      </c>
      <c r="K175" s="139" t="s">
        <v>1</v>
      </c>
      <c r="L175" s="32"/>
      <c r="M175" s="144" t="s">
        <v>1</v>
      </c>
      <c r="N175" s="145" t="s">
        <v>38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229</v>
      </c>
      <c r="AT175" s="148" t="s">
        <v>224</v>
      </c>
      <c r="AU175" s="148" t="s">
        <v>80</v>
      </c>
      <c r="AY175" s="17" t="s">
        <v>221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80</v>
      </c>
      <c r="BK175" s="149">
        <f>ROUND(I175*H175,2)</f>
        <v>0</v>
      </c>
      <c r="BL175" s="17" t="s">
        <v>229</v>
      </c>
      <c r="BM175" s="148" t="s">
        <v>714</v>
      </c>
    </row>
    <row r="176" spans="2:65" s="1" customFormat="1" ht="24.2" customHeight="1">
      <c r="B176" s="136"/>
      <c r="C176" s="137" t="s">
        <v>404</v>
      </c>
      <c r="D176" s="137" t="s">
        <v>224</v>
      </c>
      <c r="E176" s="138" t="s">
        <v>3130</v>
      </c>
      <c r="F176" s="139" t="s">
        <v>3131</v>
      </c>
      <c r="G176" s="140" t="s">
        <v>1624</v>
      </c>
      <c r="H176" s="141">
        <v>20</v>
      </c>
      <c r="I176" s="142"/>
      <c r="J176" s="143">
        <f>ROUND(I176*H176,2)</f>
        <v>0</v>
      </c>
      <c r="K176" s="139" t="s">
        <v>2442</v>
      </c>
      <c r="L176" s="32"/>
      <c r="M176" s="197" t="s">
        <v>1</v>
      </c>
      <c r="N176" s="198" t="s">
        <v>38</v>
      </c>
      <c r="O176" s="195"/>
      <c r="P176" s="199">
        <f>O176*H176</f>
        <v>0</v>
      </c>
      <c r="Q176" s="199">
        <v>0</v>
      </c>
      <c r="R176" s="199">
        <f>Q176*H176</f>
        <v>0</v>
      </c>
      <c r="S176" s="199">
        <v>0</v>
      </c>
      <c r="T176" s="200">
        <f>S176*H176</f>
        <v>0</v>
      </c>
      <c r="AR176" s="148" t="s">
        <v>229</v>
      </c>
      <c r="AT176" s="148" t="s">
        <v>224</v>
      </c>
      <c r="AU176" s="148" t="s">
        <v>80</v>
      </c>
      <c r="AY176" s="17" t="s">
        <v>221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80</v>
      </c>
      <c r="BK176" s="149">
        <f>ROUND(I176*H176,2)</f>
        <v>0</v>
      </c>
      <c r="BL176" s="17" t="s">
        <v>229</v>
      </c>
      <c r="BM176" s="148" t="s">
        <v>727</v>
      </c>
    </row>
    <row r="177" spans="2:12" s="1" customFormat="1" ht="6.95" customHeight="1">
      <c r="B177" s="44"/>
      <c r="C177" s="45"/>
      <c r="D177" s="45"/>
      <c r="E177" s="45"/>
      <c r="F177" s="45"/>
      <c r="G177" s="45"/>
      <c r="H177" s="45"/>
      <c r="I177" s="45"/>
      <c r="J177" s="45"/>
      <c r="K177" s="45"/>
      <c r="L177" s="32"/>
    </row>
  </sheetData>
  <autoFilter ref="C121:K176" xr:uid="{00000000-0009-0000-0000-00000F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138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2705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3132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ROUND(J121,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ROUND((SUM(BE121:BE128)),  2)</f>
        <v>0</v>
      </c>
      <c r="I35" s="96">
        <v>0.21</v>
      </c>
      <c r="J35" s="86">
        <f>ROUND(((SUM(BE121:BE128))*I35),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ROUND((SUM(BF121:BF128)),  2)</f>
        <v>0</v>
      </c>
      <c r="I36" s="96">
        <v>0.12</v>
      </c>
      <c r="J36" s="86">
        <f>ROUND(((SUM(BF121:BF128))*I36),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ROUND((SUM(BG121:BG128)),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ROUND((SUM(BH121:BH128)),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ROUND((SUM(BI121:BI128)),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2705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D.1.01.4d_9 - Multimedia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J121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3074</v>
      </c>
      <c r="E99" s="110"/>
      <c r="F99" s="110"/>
      <c r="G99" s="110"/>
      <c r="H99" s="110"/>
      <c r="I99" s="110"/>
      <c r="J99" s="111">
        <f>J122</f>
        <v>0</v>
      </c>
      <c r="L99" s="108"/>
    </row>
    <row r="100" spans="2:47" s="1" customFormat="1" ht="21.75" customHeight="1">
      <c r="B100" s="32"/>
      <c r="L100" s="32"/>
    </row>
    <row r="101" spans="2:47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4.95" customHeight="1">
      <c r="B106" s="32"/>
      <c r="C106" s="21" t="s">
        <v>206</v>
      </c>
      <c r="L106" s="32"/>
    </row>
    <row r="107" spans="2:47" s="1" customFormat="1" ht="6.95" customHeight="1">
      <c r="B107" s="32"/>
      <c r="L107" s="32"/>
    </row>
    <row r="108" spans="2:47" s="1" customFormat="1" ht="12" customHeight="1">
      <c r="B108" s="32"/>
      <c r="C108" s="27" t="s">
        <v>16</v>
      </c>
      <c r="L108" s="32"/>
    </row>
    <row r="109" spans="2:47" s="1" customFormat="1" ht="26.25" customHeight="1">
      <c r="B109" s="32"/>
      <c r="E109" s="244" t="str">
        <f>E7</f>
        <v>REKONSTRUKCE KORONÁRNÍ JEDNOTKY IKK - Fakultní nemocnice Brno</v>
      </c>
      <c r="F109" s="245"/>
      <c r="G109" s="245"/>
      <c r="H109" s="245"/>
      <c r="L109" s="32"/>
    </row>
    <row r="110" spans="2:47" ht="12" customHeight="1">
      <c r="B110" s="20"/>
      <c r="C110" s="27" t="s">
        <v>176</v>
      </c>
      <c r="L110" s="20"/>
    </row>
    <row r="111" spans="2:47" s="1" customFormat="1" ht="16.5" customHeight="1">
      <c r="B111" s="32"/>
      <c r="E111" s="244" t="s">
        <v>2705</v>
      </c>
      <c r="F111" s="243"/>
      <c r="G111" s="243"/>
      <c r="H111" s="243"/>
      <c r="L111" s="32"/>
    </row>
    <row r="112" spans="2:47" s="1" customFormat="1" ht="12" customHeight="1">
      <c r="B112" s="32"/>
      <c r="C112" s="27" t="s">
        <v>178</v>
      </c>
      <c r="L112" s="32"/>
    </row>
    <row r="113" spans="2:65" s="1" customFormat="1" ht="16.5" customHeight="1">
      <c r="B113" s="32"/>
      <c r="E113" s="240" t="str">
        <f>E11</f>
        <v>D.1.01.4d_9 - Multimedia</v>
      </c>
      <c r="F113" s="243"/>
      <c r="G113" s="243"/>
      <c r="H113" s="243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F14</f>
        <v xml:space="preserve"> </v>
      </c>
      <c r="I115" s="27" t="s">
        <v>22</v>
      </c>
      <c r="J115" s="52" t="str">
        <f>IF(J14="","",J14)</f>
        <v>15. 9. 2025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E17</f>
        <v xml:space="preserve"> </v>
      </c>
      <c r="I117" s="27" t="s">
        <v>29</v>
      </c>
      <c r="J117" s="30" t="str">
        <f>E23</f>
        <v xml:space="preserve"> </v>
      </c>
      <c r="L117" s="32"/>
    </row>
    <row r="118" spans="2:65" s="1" customFormat="1" ht="15.2" customHeight="1">
      <c r="B118" s="32"/>
      <c r="C118" s="27" t="s">
        <v>27</v>
      </c>
      <c r="F118" s="25" t="str">
        <f>IF(E20="","",E20)</f>
        <v>Vyplň údaj</v>
      </c>
      <c r="I118" s="27" t="s">
        <v>31</v>
      </c>
      <c r="J118" s="30" t="str">
        <f>E26</f>
        <v xml:space="preserve"> 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6"/>
      <c r="C120" s="117" t="s">
        <v>207</v>
      </c>
      <c r="D120" s="118" t="s">
        <v>58</v>
      </c>
      <c r="E120" s="118" t="s">
        <v>54</v>
      </c>
      <c r="F120" s="118" t="s">
        <v>55</v>
      </c>
      <c r="G120" s="118" t="s">
        <v>208</v>
      </c>
      <c r="H120" s="118" t="s">
        <v>209</v>
      </c>
      <c r="I120" s="118" t="s">
        <v>210</v>
      </c>
      <c r="J120" s="118" t="s">
        <v>183</v>
      </c>
      <c r="K120" s="119" t="s">
        <v>211</v>
      </c>
      <c r="L120" s="116"/>
      <c r="M120" s="59" t="s">
        <v>1</v>
      </c>
      <c r="N120" s="60" t="s">
        <v>37</v>
      </c>
      <c r="O120" s="60" t="s">
        <v>212</v>
      </c>
      <c r="P120" s="60" t="s">
        <v>213</v>
      </c>
      <c r="Q120" s="60" t="s">
        <v>214</v>
      </c>
      <c r="R120" s="60" t="s">
        <v>215</v>
      </c>
      <c r="S120" s="60" t="s">
        <v>216</v>
      </c>
      <c r="T120" s="61" t="s">
        <v>217</v>
      </c>
    </row>
    <row r="121" spans="2:65" s="1" customFormat="1" ht="22.9" customHeight="1">
      <c r="B121" s="32"/>
      <c r="C121" s="64" t="s">
        <v>218</v>
      </c>
      <c r="J121" s="120">
        <f>BK121</f>
        <v>0</v>
      </c>
      <c r="L121" s="32"/>
      <c r="M121" s="62"/>
      <c r="N121" s="53"/>
      <c r="O121" s="53"/>
      <c r="P121" s="121">
        <f>P122</f>
        <v>0</v>
      </c>
      <c r="Q121" s="53"/>
      <c r="R121" s="121">
        <f>R122</f>
        <v>0</v>
      </c>
      <c r="S121" s="53"/>
      <c r="T121" s="122">
        <f>T122</f>
        <v>0</v>
      </c>
      <c r="AT121" s="17" t="s">
        <v>72</v>
      </c>
      <c r="AU121" s="17" t="s">
        <v>185</v>
      </c>
      <c r="BK121" s="123">
        <f>BK122</f>
        <v>0</v>
      </c>
    </row>
    <row r="122" spans="2:65" s="11" customFormat="1" ht="25.9" customHeight="1">
      <c r="B122" s="124"/>
      <c r="D122" s="125" t="s">
        <v>72</v>
      </c>
      <c r="E122" s="126" t="s">
        <v>82</v>
      </c>
      <c r="F122" s="126" t="s">
        <v>2710</v>
      </c>
      <c r="I122" s="127"/>
      <c r="J122" s="128">
        <f>BK122</f>
        <v>0</v>
      </c>
      <c r="L122" s="124"/>
      <c r="M122" s="129"/>
      <c r="P122" s="130">
        <f>SUM(P123:P128)</f>
        <v>0</v>
      </c>
      <c r="R122" s="130">
        <f>SUM(R123:R128)</f>
        <v>0</v>
      </c>
      <c r="T122" s="131">
        <f>SUM(T123:T128)</f>
        <v>0</v>
      </c>
      <c r="AR122" s="125" t="s">
        <v>80</v>
      </c>
      <c r="AT122" s="132" t="s">
        <v>72</v>
      </c>
      <c r="AU122" s="132" t="s">
        <v>73</v>
      </c>
      <c r="AY122" s="125" t="s">
        <v>221</v>
      </c>
      <c r="BK122" s="133">
        <f>SUM(BK123:BK128)</f>
        <v>0</v>
      </c>
    </row>
    <row r="123" spans="2:65" s="1" customFormat="1" ht="16.5" customHeight="1">
      <c r="B123" s="136"/>
      <c r="C123" s="137" t="s">
        <v>80</v>
      </c>
      <c r="D123" s="137" t="s">
        <v>224</v>
      </c>
      <c r="E123" s="138" t="s">
        <v>3076</v>
      </c>
      <c r="F123" s="139" t="s">
        <v>3133</v>
      </c>
      <c r="G123" s="140" t="s">
        <v>2137</v>
      </c>
      <c r="H123" s="141">
        <v>1</v>
      </c>
      <c r="I123" s="142"/>
      <c r="J123" s="143">
        <f>ROUND(I123*H123,2)</f>
        <v>0</v>
      </c>
      <c r="K123" s="139" t="s">
        <v>2442</v>
      </c>
      <c r="L123" s="32"/>
      <c r="M123" s="144" t="s">
        <v>1</v>
      </c>
      <c r="N123" s="145" t="s">
        <v>38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229</v>
      </c>
      <c r="AT123" s="148" t="s">
        <v>224</v>
      </c>
      <c r="AU123" s="148" t="s">
        <v>80</v>
      </c>
      <c r="AY123" s="17" t="s">
        <v>221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80</v>
      </c>
      <c r="BK123" s="149">
        <f>ROUND(I123*H123,2)</f>
        <v>0</v>
      </c>
      <c r="BL123" s="17" t="s">
        <v>229</v>
      </c>
      <c r="BM123" s="148" t="s">
        <v>82</v>
      </c>
    </row>
    <row r="124" spans="2:65" s="1" customFormat="1">
      <c r="B124" s="32"/>
      <c r="D124" s="151" t="s">
        <v>272</v>
      </c>
      <c r="F124" s="181" t="s">
        <v>2777</v>
      </c>
      <c r="I124" s="182"/>
      <c r="L124" s="32"/>
      <c r="M124" s="183"/>
      <c r="T124" s="56"/>
      <c r="AT124" s="17" t="s">
        <v>272</v>
      </c>
      <c r="AU124" s="17" t="s">
        <v>80</v>
      </c>
    </row>
    <row r="125" spans="2:65" s="1" customFormat="1" ht="16.5" customHeight="1">
      <c r="B125" s="136"/>
      <c r="C125" s="137" t="s">
        <v>82</v>
      </c>
      <c r="D125" s="137" t="s">
        <v>224</v>
      </c>
      <c r="E125" s="138" t="s">
        <v>3078</v>
      </c>
      <c r="F125" s="139" t="s">
        <v>3134</v>
      </c>
      <c r="G125" s="140" t="s">
        <v>2137</v>
      </c>
      <c r="H125" s="141">
        <v>1</v>
      </c>
      <c r="I125" s="142"/>
      <c r="J125" s="143">
        <f>ROUND(I125*H125,2)</f>
        <v>0</v>
      </c>
      <c r="K125" s="139" t="s">
        <v>2442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229</v>
      </c>
    </row>
    <row r="126" spans="2:65" s="1" customFormat="1">
      <c r="B126" s="32"/>
      <c r="D126" s="151" t="s">
        <v>272</v>
      </c>
      <c r="F126" s="181" t="s">
        <v>2777</v>
      </c>
      <c r="I126" s="182"/>
      <c r="L126" s="32"/>
      <c r="M126" s="183"/>
      <c r="T126" s="56"/>
      <c r="AT126" s="17" t="s">
        <v>272</v>
      </c>
      <c r="AU126" s="17" t="s">
        <v>80</v>
      </c>
    </row>
    <row r="127" spans="2:65" s="1" customFormat="1" ht="76.349999999999994" customHeight="1">
      <c r="B127" s="136"/>
      <c r="C127" s="137" t="s">
        <v>222</v>
      </c>
      <c r="D127" s="137" t="s">
        <v>224</v>
      </c>
      <c r="E127" s="138" t="s">
        <v>3080</v>
      </c>
      <c r="F127" s="139" t="s">
        <v>3135</v>
      </c>
      <c r="G127" s="140" t="s">
        <v>2137</v>
      </c>
      <c r="H127" s="141">
        <v>1</v>
      </c>
      <c r="I127" s="142"/>
      <c r="J127" s="143">
        <f>ROUND(I127*H127,2)</f>
        <v>0</v>
      </c>
      <c r="K127" s="139" t="s">
        <v>2442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266</v>
      </c>
    </row>
    <row r="128" spans="2:65" s="1" customFormat="1">
      <c r="B128" s="32"/>
      <c r="D128" s="151" t="s">
        <v>272</v>
      </c>
      <c r="F128" s="181" t="s">
        <v>3136</v>
      </c>
      <c r="I128" s="182"/>
      <c r="L128" s="32"/>
      <c r="M128" s="194"/>
      <c r="N128" s="195"/>
      <c r="O128" s="195"/>
      <c r="P128" s="195"/>
      <c r="Q128" s="195"/>
      <c r="R128" s="195"/>
      <c r="S128" s="195"/>
      <c r="T128" s="196"/>
      <c r="AT128" s="17" t="s">
        <v>272</v>
      </c>
      <c r="AU128" s="17" t="s">
        <v>80</v>
      </c>
    </row>
    <row r="129" spans="2:12" s="1" customFormat="1" ht="6.95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autoFilter ref="C120:K128" xr:uid="{00000000-0009-0000-0000-000010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6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141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2705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3137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ROUND(J122,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ROUND((SUM(BE122:BE167)),  2)</f>
        <v>0</v>
      </c>
      <c r="I35" s="96">
        <v>0.21</v>
      </c>
      <c r="J35" s="86">
        <f>ROUND(((SUM(BE122:BE167))*I35),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ROUND((SUM(BF122:BF167)),  2)</f>
        <v>0</v>
      </c>
      <c r="I36" s="96">
        <v>0.12</v>
      </c>
      <c r="J36" s="86">
        <f>ROUND(((SUM(BF122:BF167))*I36),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ROUND((SUM(BG122:BG167)),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ROUND((SUM(BH122:BH167)),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ROUND((SUM(BI122:BI167)),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2705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D.1.01.4d_10 - Hrubé rozvody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J122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3138</v>
      </c>
      <c r="E99" s="110"/>
      <c r="F99" s="110"/>
      <c r="G99" s="110"/>
      <c r="H99" s="110"/>
      <c r="I99" s="110"/>
      <c r="J99" s="111">
        <f>J123</f>
        <v>0</v>
      </c>
      <c r="L99" s="108"/>
    </row>
    <row r="100" spans="2:47" s="8" customFormat="1" ht="24.95" customHeight="1">
      <c r="B100" s="108"/>
      <c r="D100" s="109" t="s">
        <v>3139</v>
      </c>
      <c r="E100" s="110"/>
      <c r="F100" s="110"/>
      <c r="G100" s="110"/>
      <c r="H100" s="110"/>
      <c r="I100" s="110"/>
      <c r="J100" s="111">
        <f>J164</f>
        <v>0</v>
      </c>
      <c r="L100" s="108"/>
    </row>
    <row r="101" spans="2:47" s="1" customFormat="1" ht="21.75" customHeight="1">
      <c r="B101" s="32"/>
      <c r="L101" s="32"/>
    </row>
    <row r="102" spans="2:47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47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47" s="1" customFormat="1" ht="24.95" customHeight="1">
      <c r="B107" s="32"/>
      <c r="C107" s="21" t="s">
        <v>206</v>
      </c>
      <c r="L107" s="32"/>
    </row>
    <row r="108" spans="2:47" s="1" customFormat="1" ht="6.95" customHeight="1">
      <c r="B108" s="32"/>
      <c r="L108" s="32"/>
    </row>
    <row r="109" spans="2:47" s="1" customFormat="1" ht="12" customHeight="1">
      <c r="B109" s="32"/>
      <c r="C109" s="27" t="s">
        <v>16</v>
      </c>
      <c r="L109" s="32"/>
    </row>
    <row r="110" spans="2:47" s="1" customFormat="1" ht="26.25" customHeight="1">
      <c r="B110" s="32"/>
      <c r="E110" s="244" t="str">
        <f>E7</f>
        <v>REKONSTRUKCE KORONÁRNÍ JEDNOTKY IKK - Fakultní nemocnice Brno</v>
      </c>
      <c r="F110" s="245"/>
      <c r="G110" s="245"/>
      <c r="H110" s="245"/>
      <c r="L110" s="32"/>
    </row>
    <row r="111" spans="2:47" ht="12" customHeight="1">
      <c r="B111" s="20"/>
      <c r="C111" s="27" t="s">
        <v>176</v>
      </c>
      <c r="L111" s="20"/>
    </row>
    <row r="112" spans="2:47" s="1" customFormat="1" ht="16.5" customHeight="1">
      <c r="B112" s="32"/>
      <c r="E112" s="244" t="s">
        <v>2705</v>
      </c>
      <c r="F112" s="243"/>
      <c r="G112" s="243"/>
      <c r="H112" s="243"/>
      <c r="L112" s="32"/>
    </row>
    <row r="113" spans="2:65" s="1" customFormat="1" ht="12" customHeight="1">
      <c r="B113" s="32"/>
      <c r="C113" s="27" t="s">
        <v>178</v>
      </c>
      <c r="L113" s="32"/>
    </row>
    <row r="114" spans="2:65" s="1" customFormat="1" ht="16.5" customHeight="1">
      <c r="B114" s="32"/>
      <c r="E114" s="240" t="str">
        <f>E11</f>
        <v>D.1.01.4d_10 - Hrubé rozvody</v>
      </c>
      <c r="F114" s="243"/>
      <c r="G114" s="243"/>
      <c r="H114" s="243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F14</f>
        <v xml:space="preserve"> </v>
      </c>
      <c r="I116" s="27" t="s">
        <v>22</v>
      </c>
      <c r="J116" s="52" t="str">
        <f>IF(J14="","",J14)</f>
        <v>15. 9. 2025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E17</f>
        <v xml:space="preserve"> </v>
      </c>
      <c r="I118" s="27" t="s">
        <v>29</v>
      </c>
      <c r="J118" s="30" t="str">
        <f>E23</f>
        <v xml:space="preserve"> </v>
      </c>
      <c r="L118" s="32"/>
    </row>
    <row r="119" spans="2:65" s="1" customFormat="1" ht="15.2" customHeight="1">
      <c r="B119" s="32"/>
      <c r="C119" s="27" t="s">
        <v>27</v>
      </c>
      <c r="F119" s="25" t="str">
        <f>IF(E20="","",E20)</f>
        <v>Vyplň údaj</v>
      </c>
      <c r="I119" s="27" t="s">
        <v>31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207</v>
      </c>
      <c r="D121" s="118" t="s">
        <v>58</v>
      </c>
      <c r="E121" s="118" t="s">
        <v>54</v>
      </c>
      <c r="F121" s="118" t="s">
        <v>55</v>
      </c>
      <c r="G121" s="118" t="s">
        <v>208</v>
      </c>
      <c r="H121" s="118" t="s">
        <v>209</v>
      </c>
      <c r="I121" s="118" t="s">
        <v>210</v>
      </c>
      <c r="J121" s="118" t="s">
        <v>183</v>
      </c>
      <c r="K121" s="119" t="s">
        <v>211</v>
      </c>
      <c r="L121" s="116"/>
      <c r="M121" s="59" t="s">
        <v>1</v>
      </c>
      <c r="N121" s="60" t="s">
        <v>37</v>
      </c>
      <c r="O121" s="60" t="s">
        <v>212</v>
      </c>
      <c r="P121" s="60" t="s">
        <v>213</v>
      </c>
      <c r="Q121" s="60" t="s">
        <v>214</v>
      </c>
      <c r="R121" s="60" t="s">
        <v>215</v>
      </c>
      <c r="S121" s="60" t="s">
        <v>216</v>
      </c>
      <c r="T121" s="61" t="s">
        <v>217</v>
      </c>
    </row>
    <row r="122" spans="2:65" s="1" customFormat="1" ht="22.9" customHeight="1">
      <c r="B122" s="32"/>
      <c r="C122" s="64" t="s">
        <v>218</v>
      </c>
      <c r="J122" s="120">
        <f>BK122</f>
        <v>0</v>
      </c>
      <c r="L122" s="32"/>
      <c r="M122" s="62"/>
      <c r="N122" s="53"/>
      <c r="O122" s="53"/>
      <c r="P122" s="121">
        <f>P123+P164</f>
        <v>0</v>
      </c>
      <c r="Q122" s="53"/>
      <c r="R122" s="121">
        <f>R123+R164</f>
        <v>0</v>
      </c>
      <c r="S122" s="53"/>
      <c r="T122" s="122">
        <f>T123+T164</f>
        <v>0</v>
      </c>
      <c r="AT122" s="17" t="s">
        <v>72</v>
      </c>
      <c r="AU122" s="17" t="s">
        <v>185</v>
      </c>
      <c r="BK122" s="123">
        <f>BK123+BK164</f>
        <v>0</v>
      </c>
    </row>
    <row r="123" spans="2:65" s="11" customFormat="1" ht="25.9" customHeight="1">
      <c r="B123" s="124"/>
      <c r="D123" s="125" t="s">
        <v>72</v>
      </c>
      <c r="E123" s="126" t="s">
        <v>80</v>
      </c>
      <c r="F123" s="126" t="s">
        <v>2781</v>
      </c>
      <c r="I123" s="127"/>
      <c r="J123" s="128">
        <f>BK123</f>
        <v>0</v>
      </c>
      <c r="L123" s="124"/>
      <c r="M123" s="129"/>
      <c r="P123" s="130">
        <f>SUM(P124:P163)</f>
        <v>0</v>
      </c>
      <c r="R123" s="130">
        <f>SUM(R124:R163)</f>
        <v>0</v>
      </c>
      <c r="T123" s="131">
        <f>SUM(T124:T163)</f>
        <v>0</v>
      </c>
      <c r="AR123" s="125" t="s">
        <v>80</v>
      </c>
      <c r="AT123" s="132" t="s">
        <v>72</v>
      </c>
      <c r="AU123" s="132" t="s">
        <v>73</v>
      </c>
      <c r="AY123" s="125" t="s">
        <v>221</v>
      </c>
      <c r="BK123" s="133">
        <f>SUM(BK124:BK163)</f>
        <v>0</v>
      </c>
    </row>
    <row r="124" spans="2:65" s="1" customFormat="1" ht="24.2" customHeight="1">
      <c r="B124" s="136"/>
      <c r="C124" s="137" t="s">
        <v>80</v>
      </c>
      <c r="D124" s="137" t="s">
        <v>224</v>
      </c>
      <c r="E124" s="138" t="s">
        <v>3140</v>
      </c>
      <c r="F124" s="139" t="s">
        <v>3141</v>
      </c>
      <c r="G124" s="140" t="s">
        <v>350</v>
      </c>
      <c r="H124" s="141">
        <v>40</v>
      </c>
      <c r="I124" s="142"/>
      <c r="J124" s="143">
        <f>ROUND(I124*H124,2)</f>
        <v>0</v>
      </c>
      <c r="K124" s="139" t="s">
        <v>2442</v>
      </c>
      <c r="L124" s="32"/>
      <c r="M124" s="144" t="s">
        <v>1</v>
      </c>
      <c r="N124" s="145" t="s">
        <v>38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229</v>
      </c>
      <c r="AT124" s="148" t="s">
        <v>224</v>
      </c>
      <c r="AU124" s="148" t="s">
        <v>80</v>
      </c>
      <c r="AY124" s="17" t="s">
        <v>221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80</v>
      </c>
      <c r="BK124" s="149">
        <f>ROUND(I124*H124,2)</f>
        <v>0</v>
      </c>
      <c r="BL124" s="17" t="s">
        <v>229</v>
      </c>
      <c r="BM124" s="148" t="s">
        <v>82</v>
      </c>
    </row>
    <row r="125" spans="2:65" s="1" customFormat="1">
      <c r="B125" s="32"/>
      <c r="D125" s="151" t="s">
        <v>272</v>
      </c>
      <c r="F125" s="181" t="s">
        <v>3142</v>
      </c>
      <c r="I125" s="182"/>
      <c r="L125" s="32"/>
      <c r="M125" s="183"/>
      <c r="T125" s="56"/>
      <c r="AT125" s="17" t="s">
        <v>272</v>
      </c>
      <c r="AU125" s="17" t="s">
        <v>80</v>
      </c>
    </row>
    <row r="126" spans="2:65" s="1" customFormat="1" ht="24.2" customHeight="1">
      <c r="B126" s="136"/>
      <c r="C126" s="137" t="s">
        <v>82</v>
      </c>
      <c r="D126" s="137" t="s">
        <v>224</v>
      </c>
      <c r="E126" s="138" t="s">
        <v>3143</v>
      </c>
      <c r="F126" s="139" t="s">
        <v>3144</v>
      </c>
      <c r="G126" s="140" t="s">
        <v>350</v>
      </c>
      <c r="H126" s="141">
        <v>120</v>
      </c>
      <c r="I126" s="142"/>
      <c r="J126" s="143">
        <f>ROUND(I126*H126,2)</f>
        <v>0</v>
      </c>
      <c r="K126" s="139" t="s">
        <v>2442</v>
      </c>
      <c r="L126" s="32"/>
      <c r="M126" s="144" t="s">
        <v>1</v>
      </c>
      <c r="N126" s="145" t="s">
        <v>38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229</v>
      </c>
      <c r="AT126" s="148" t="s">
        <v>224</v>
      </c>
      <c r="AU126" s="148" t="s">
        <v>80</v>
      </c>
      <c r="AY126" s="17" t="s">
        <v>221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80</v>
      </c>
      <c r="BK126" s="149">
        <f>ROUND(I126*H126,2)</f>
        <v>0</v>
      </c>
      <c r="BL126" s="17" t="s">
        <v>229</v>
      </c>
      <c r="BM126" s="148" t="s">
        <v>229</v>
      </c>
    </row>
    <row r="127" spans="2:65" s="1" customFormat="1">
      <c r="B127" s="32"/>
      <c r="D127" s="151" t="s">
        <v>272</v>
      </c>
      <c r="F127" s="181" t="s">
        <v>3145</v>
      </c>
      <c r="I127" s="182"/>
      <c r="L127" s="32"/>
      <c r="M127" s="183"/>
      <c r="T127" s="56"/>
      <c r="AT127" s="17" t="s">
        <v>272</v>
      </c>
      <c r="AU127" s="17" t="s">
        <v>80</v>
      </c>
    </row>
    <row r="128" spans="2:65" s="1" customFormat="1" ht="24.2" customHeight="1">
      <c r="B128" s="136"/>
      <c r="C128" s="137" t="s">
        <v>222</v>
      </c>
      <c r="D128" s="137" t="s">
        <v>224</v>
      </c>
      <c r="E128" s="138" t="s">
        <v>3146</v>
      </c>
      <c r="F128" s="139" t="s">
        <v>3147</v>
      </c>
      <c r="G128" s="140" t="s">
        <v>350</v>
      </c>
      <c r="H128" s="141">
        <v>240</v>
      </c>
      <c r="I128" s="142"/>
      <c r="J128" s="143">
        <f>ROUND(I128*H128,2)</f>
        <v>0</v>
      </c>
      <c r="K128" s="139" t="s">
        <v>2442</v>
      </c>
      <c r="L128" s="32"/>
      <c r="M128" s="144" t="s">
        <v>1</v>
      </c>
      <c r="N128" s="145" t="s">
        <v>38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229</v>
      </c>
      <c r="AT128" s="148" t="s">
        <v>224</v>
      </c>
      <c r="AU128" s="148" t="s">
        <v>80</v>
      </c>
      <c r="AY128" s="17" t="s">
        <v>221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80</v>
      </c>
      <c r="BK128" s="149">
        <f>ROUND(I128*H128,2)</f>
        <v>0</v>
      </c>
      <c r="BL128" s="17" t="s">
        <v>229</v>
      </c>
      <c r="BM128" s="148" t="s">
        <v>266</v>
      </c>
    </row>
    <row r="129" spans="2:65" s="1" customFormat="1">
      <c r="B129" s="32"/>
      <c r="D129" s="151" t="s">
        <v>272</v>
      </c>
      <c r="F129" s="181" t="s">
        <v>3148</v>
      </c>
      <c r="I129" s="182"/>
      <c r="L129" s="32"/>
      <c r="M129" s="183"/>
      <c r="T129" s="56"/>
      <c r="AT129" s="17" t="s">
        <v>272</v>
      </c>
      <c r="AU129" s="17" t="s">
        <v>80</v>
      </c>
    </row>
    <row r="130" spans="2:65" s="1" customFormat="1" ht="16.5" customHeight="1">
      <c r="B130" s="136"/>
      <c r="C130" s="137" t="s">
        <v>229</v>
      </c>
      <c r="D130" s="137" t="s">
        <v>224</v>
      </c>
      <c r="E130" s="138" t="s">
        <v>3149</v>
      </c>
      <c r="F130" s="139" t="s">
        <v>3150</v>
      </c>
      <c r="G130" s="140" t="s">
        <v>350</v>
      </c>
      <c r="H130" s="141">
        <v>100</v>
      </c>
      <c r="I130" s="142"/>
      <c r="J130" s="143">
        <f>ROUND(I130*H130,2)</f>
        <v>0</v>
      </c>
      <c r="K130" s="139" t="s">
        <v>2442</v>
      </c>
      <c r="L130" s="32"/>
      <c r="M130" s="144" t="s">
        <v>1</v>
      </c>
      <c r="N130" s="145" t="s">
        <v>38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229</v>
      </c>
      <c r="AT130" s="148" t="s">
        <v>224</v>
      </c>
      <c r="AU130" s="148" t="s">
        <v>80</v>
      </c>
      <c r="AY130" s="17" t="s">
        <v>221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80</v>
      </c>
      <c r="BK130" s="149">
        <f>ROUND(I130*H130,2)</f>
        <v>0</v>
      </c>
      <c r="BL130" s="17" t="s">
        <v>229</v>
      </c>
      <c r="BM130" s="148" t="s">
        <v>270</v>
      </c>
    </row>
    <row r="131" spans="2:65" s="1" customFormat="1">
      <c r="B131" s="32"/>
      <c r="D131" s="151" t="s">
        <v>272</v>
      </c>
      <c r="F131" s="181" t="s">
        <v>3151</v>
      </c>
      <c r="I131" s="182"/>
      <c r="L131" s="32"/>
      <c r="M131" s="183"/>
      <c r="T131" s="56"/>
      <c r="AT131" s="17" t="s">
        <v>272</v>
      </c>
      <c r="AU131" s="17" t="s">
        <v>80</v>
      </c>
    </row>
    <row r="132" spans="2:65" s="1" customFormat="1" ht="16.5" customHeight="1">
      <c r="B132" s="136"/>
      <c r="C132" s="137" t="s">
        <v>253</v>
      </c>
      <c r="D132" s="137" t="s">
        <v>224</v>
      </c>
      <c r="E132" s="138" t="s">
        <v>3152</v>
      </c>
      <c r="F132" s="139" t="s">
        <v>3153</v>
      </c>
      <c r="G132" s="140" t="s">
        <v>350</v>
      </c>
      <c r="H132" s="141">
        <v>100</v>
      </c>
      <c r="I132" s="142"/>
      <c r="J132" s="143">
        <f>ROUND(I132*H132,2)</f>
        <v>0</v>
      </c>
      <c r="K132" s="139" t="s">
        <v>2442</v>
      </c>
      <c r="L132" s="32"/>
      <c r="M132" s="144" t="s">
        <v>1</v>
      </c>
      <c r="N132" s="145" t="s">
        <v>38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229</v>
      </c>
      <c r="AT132" s="148" t="s">
        <v>224</v>
      </c>
      <c r="AU132" s="148" t="s">
        <v>80</v>
      </c>
      <c r="AY132" s="17" t="s">
        <v>221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80</v>
      </c>
      <c r="BK132" s="149">
        <f>ROUND(I132*H132,2)</f>
        <v>0</v>
      </c>
      <c r="BL132" s="17" t="s">
        <v>229</v>
      </c>
      <c r="BM132" s="148" t="s">
        <v>304</v>
      </c>
    </row>
    <row r="133" spans="2:65" s="1" customFormat="1">
      <c r="B133" s="32"/>
      <c r="D133" s="151" t="s">
        <v>272</v>
      </c>
      <c r="F133" s="181" t="s">
        <v>3151</v>
      </c>
      <c r="I133" s="182"/>
      <c r="L133" s="32"/>
      <c r="M133" s="183"/>
      <c r="T133" s="56"/>
      <c r="AT133" s="17" t="s">
        <v>272</v>
      </c>
      <c r="AU133" s="17" t="s">
        <v>80</v>
      </c>
    </row>
    <row r="134" spans="2:65" s="1" customFormat="1" ht="16.5" customHeight="1">
      <c r="B134" s="136"/>
      <c r="C134" s="137" t="s">
        <v>266</v>
      </c>
      <c r="D134" s="137" t="s">
        <v>224</v>
      </c>
      <c r="E134" s="138" t="s">
        <v>3154</v>
      </c>
      <c r="F134" s="139" t="s">
        <v>3155</v>
      </c>
      <c r="G134" s="140" t="s">
        <v>350</v>
      </c>
      <c r="H134" s="141">
        <v>140</v>
      </c>
      <c r="I134" s="142"/>
      <c r="J134" s="143">
        <f>ROUND(I134*H134,2)</f>
        <v>0</v>
      </c>
      <c r="K134" s="139" t="s">
        <v>2442</v>
      </c>
      <c r="L134" s="32"/>
      <c r="M134" s="144" t="s">
        <v>1</v>
      </c>
      <c r="N134" s="145" t="s">
        <v>38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229</v>
      </c>
      <c r="AT134" s="148" t="s">
        <v>224</v>
      </c>
      <c r="AU134" s="148" t="s">
        <v>80</v>
      </c>
      <c r="AY134" s="17" t="s">
        <v>221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80</v>
      </c>
      <c r="BK134" s="149">
        <f>ROUND(I134*H134,2)</f>
        <v>0</v>
      </c>
      <c r="BL134" s="17" t="s">
        <v>229</v>
      </c>
      <c r="BM134" s="148" t="s">
        <v>8</v>
      </c>
    </row>
    <row r="135" spans="2:65" s="1" customFormat="1">
      <c r="B135" s="32"/>
      <c r="D135" s="151" t="s">
        <v>272</v>
      </c>
      <c r="F135" s="181" t="s">
        <v>3156</v>
      </c>
      <c r="I135" s="182"/>
      <c r="L135" s="32"/>
      <c r="M135" s="183"/>
      <c r="T135" s="56"/>
      <c r="AT135" s="17" t="s">
        <v>272</v>
      </c>
      <c r="AU135" s="17" t="s">
        <v>80</v>
      </c>
    </row>
    <row r="136" spans="2:65" s="1" customFormat="1" ht="16.5" customHeight="1">
      <c r="B136" s="136"/>
      <c r="C136" s="137" t="s">
        <v>275</v>
      </c>
      <c r="D136" s="137" t="s">
        <v>224</v>
      </c>
      <c r="E136" s="138" t="s">
        <v>3157</v>
      </c>
      <c r="F136" s="139" t="s">
        <v>3158</v>
      </c>
      <c r="G136" s="140" t="s">
        <v>350</v>
      </c>
      <c r="H136" s="141">
        <v>120</v>
      </c>
      <c r="I136" s="142"/>
      <c r="J136" s="143">
        <f>ROUND(I136*H136,2)</f>
        <v>0</v>
      </c>
      <c r="K136" s="139" t="s">
        <v>2442</v>
      </c>
      <c r="L136" s="32"/>
      <c r="M136" s="144" t="s">
        <v>1</v>
      </c>
      <c r="N136" s="145" t="s">
        <v>38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229</v>
      </c>
      <c r="AT136" s="148" t="s">
        <v>224</v>
      </c>
      <c r="AU136" s="148" t="s">
        <v>80</v>
      </c>
      <c r="AY136" s="17" t="s">
        <v>221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80</v>
      </c>
      <c r="BK136" s="149">
        <f>ROUND(I136*H136,2)</f>
        <v>0</v>
      </c>
      <c r="BL136" s="17" t="s">
        <v>229</v>
      </c>
      <c r="BM136" s="148" t="s">
        <v>322</v>
      </c>
    </row>
    <row r="137" spans="2:65" s="1" customFormat="1">
      <c r="B137" s="32"/>
      <c r="D137" s="151" t="s">
        <v>272</v>
      </c>
      <c r="F137" s="181" t="s">
        <v>3159</v>
      </c>
      <c r="I137" s="182"/>
      <c r="L137" s="32"/>
      <c r="M137" s="183"/>
      <c r="T137" s="56"/>
      <c r="AT137" s="17" t="s">
        <v>272</v>
      </c>
      <c r="AU137" s="17" t="s">
        <v>80</v>
      </c>
    </row>
    <row r="138" spans="2:65" s="1" customFormat="1" ht="16.5" customHeight="1">
      <c r="B138" s="136"/>
      <c r="C138" s="137" t="s">
        <v>270</v>
      </c>
      <c r="D138" s="137" t="s">
        <v>224</v>
      </c>
      <c r="E138" s="138" t="s">
        <v>3160</v>
      </c>
      <c r="F138" s="139" t="s">
        <v>3161</v>
      </c>
      <c r="G138" s="140" t="s">
        <v>350</v>
      </c>
      <c r="H138" s="141">
        <v>80</v>
      </c>
      <c r="I138" s="142"/>
      <c r="J138" s="143">
        <f>ROUND(I138*H138,2)</f>
        <v>0</v>
      </c>
      <c r="K138" s="139" t="s">
        <v>2442</v>
      </c>
      <c r="L138" s="32"/>
      <c r="M138" s="144" t="s">
        <v>1</v>
      </c>
      <c r="N138" s="145" t="s">
        <v>38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229</v>
      </c>
      <c r="AT138" s="148" t="s">
        <v>224</v>
      </c>
      <c r="AU138" s="148" t="s">
        <v>80</v>
      </c>
      <c r="AY138" s="17" t="s">
        <v>221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80</v>
      </c>
      <c r="BK138" s="149">
        <f>ROUND(I138*H138,2)</f>
        <v>0</v>
      </c>
      <c r="BL138" s="17" t="s">
        <v>229</v>
      </c>
      <c r="BM138" s="148" t="s">
        <v>332</v>
      </c>
    </row>
    <row r="139" spans="2:65" s="1" customFormat="1">
      <c r="B139" s="32"/>
      <c r="D139" s="151" t="s">
        <v>272</v>
      </c>
      <c r="F139" s="181" t="s">
        <v>3162</v>
      </c>
      <c r="I139" s="182"/>
      <c r="L139" s="32"/>
      <c r="M139" s="183"/>
      <c r="T139" s="56"/>
      <c r="AT139" s="17" t="s">
        <v>272</v>
      </c>
      <c r="AU139" s="17" t="s">
        <v>80</v>
      </c>
    </row>
    <row r="140" spans="2:65" s="1" customFormat="1" ht="16.5" customHeight="1">
      <c r="B140" s="136"/>
      <c r="C140" s="137" t="s">
        <v>294</v>
      </c>
      <c r="D140" s="137" t="s">
        <v>224</v>
      </c>
      <c r="E140" s="138" t="s">
        <v>3163</v>
      </c>
      <c r="F140" s="139" t="s">
        <v>3164</v>
      </c>
      <c r="G140" s="140" t="s">
        <v>2137</v>
      </c>
      <c r="H140" s="141">
        <v>142</v>
      </c>
      <c r="I140" s="142"/>
      <c r="J140" s="143">
        <f>ROUND(I140*H140,2)</f>
        <v>0</v>
      </c>
      <c r="K140" s="139" t="s">
        <v>2442</v>
      </c>
      <c r="L140" s="32"/>
      <c r="M140" s="144" t="s">
        <v>1</v>
      </c>
      <c r="N140" s="145" t="s">
        <v>38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229</v>
      </c>
      <c r="AT140" s="148" t="s">
        <v>224</v>
      </c>
      <c r="AU140" s="148" t="s">
        <v>80</v>
      </c>
      <c r="AY140" s="17" t="s">
        <v>221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80</v>
      </c>
      <c r="BK140" s="149">
        <f>ROUND(I140*H140,2)</f>
        <v>0</v>
      </c>
      <c r="BL140" s="17" t="s">
        <v>229</v>
      </c>
      <c r="BM140" s="148" t="s">
        <v>340</v>
      </c>
    </row>
    <row r="141" spans="2:65" s="1" customFormat="1">
      <c r="B141" s="32"/>
      <c r="D141" s="151" t="s">
        <v>272</v>
      </c>
      <c r="F141" s="181" t="s">
        <v>3165</v>
      </c>
      <c r="I141" s="182"/>
      <c r="L141" s="32"/>
      <c r="M141" s="183"/>
      <c r="T141" s="56"/>
      <c r="AT141" s="17" t="s">
        <v>272</v>
      </c>
      <c r="AU141" s="17" t="s">
        <v>80</v>
      </c>
    </row>
    <row r="142" spans="2:65" s="1" customFormat="1" ht="16.5" customHeight="1">
      <c r="B142" s="136"/>
      <c r="C142" s="137" t="s">
        <v>304</v>
      </c>
      <c r="D142" s="137" t="s">
        <v>224</v>
      </c>
      <c r="E142" s="138" t="s">
        <v>3166</v>
      </c>
      <c r="F142" s="139" t="s">
        <v>3167</v>
      </c>
      <c r="G142" s="140" t="s">
        <v>2137</v>
      </c>
      <c r="H142" s="141">
        <v>68</v>
      </c>
      <c r="I142" s="142"/>
      <c r="J142" s="143">
        <f>ROUND(I142*H142,2)</f>
        <v>0</v>
      </c>
      <c r="K142" s="139" t="s">
        <v>2442</v>
      </c>
      <c r="L142" s="32"/>
      <c r="M142" s="144" t="s">
        <v>1</v>
      </c>
      <c r="N142" s="145" t="s">
        <v>38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229</v>
      </c>
      <c r="AT142" s="148" t="s">
        <v>224</v>
      </c>
      <c r="AU142" s="148" t="s">
        <v>80</v>
      </c>
      <c r="AY142" s="17" t="s">
        <v>221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80</v>
      </c>
      <c r="BK142" s="149">
        <f>ROUND(I142*H142,2)</f>
        <v>0</v>
      </c>
      <c r="BL142" s="17" t="s">
        <v>229</v>
      </c>
      <c r="BM142" s="148" t="s">
        <v>353</v>
      </c>
    </row>
    <row r="143" spans="2:65" s="1" customFormat="1">
      <c r="B143" s="32"/>
      <c r="D143" s="151" t="s">
        <v>272</v>
      </c>
      <c r="F143" s="181" t="s">
        <v>3168</v>
      </c>
      <c r="I143" s="182"/>
      <c r="L143" s="32"/>
      <c r="M143" s="183"/>
      <c r="T143" s="56"/>
      <c r="AT143" s="17" t="s">
        <v>272</v>
      </c>
      <c r="AU143" s="17" t="s">
        <v>80</v>
      </c>
    </row>
    <row r="144" spans="2:65" s="1" customFormat="1" ht="16.5" customHeight="1">
      <c r="B144" s="136"/>
      <c r="C144" s="137" t="s">
        <v>310</v>
      </c>
      <c r="D144" s="137" t="s">
        <v>224</v>
      </c>
      <c r="E144" s="138" t="s">
        <v>3169</v>
      </c>
      <c r="F144" s="139" t="s">
        <v>3170</v>
      </c>
      <c r="G144" s="140" t="s">
        <v>2137</v>
      </c>
      <c r="H144" s="141">
        <v>34</v>
      </c>
      <c r="I144" s="142"/>
      <c r="J144" s="143">
        <f>ROUND(I144*H144,2)</f>
        <v>0</v>
      </c>
      <c r="K144" s="139" t="s">
        <v>2442</v>
      </c>
      <c r="L144" s="32"/>
      <c r="M144" s="144" t="s">
        <v>1</v>
      </c>
      <c r="N144" s="145" t="s">
        <v>38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229</v>
      </c>
      <c r="AT144" s="148" t="s">
        <v>224</v>
      </c>
      <c r="AU144" s="148" t="s">
        <v>80</v>
      </c>
      <c r="AY144" s="17" t="s">
        <v>221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80</v>
      </c>
      <c r="BK144" s="149">
        <f>ROUND(I144*H144,2)</f>
        <v>0</v>
      </c>
      <c r="BL144" s="17" t="s">
        <v>229</v>
      </c>
      <c r="BM144" s="148" t="s">
        <v>369</v>
      </c>
    </row>
    <row r="145" spans="2:65" s="1" customFormat="1">
      <c r="B145" s="32"/>
      <c r="D145" s="151" t="s">
        <v>272</v>
      </c>
      <c r="F145" s="181" t="s">
        <v>3171</v>
      </c>
      <c r="I145" s="182"/>
      <c r="L145" s="32"/>
      <c r="M145" s="183"/>
      <c r="T145" s="56"/>
      <c r="AT145" s="17" t="s">
        <v>272</v>
      </c>
      <c r="AU145" s="17" t="s">
        <v>80</v>
      </c>
    </row>
    <row r="146" spans="2:65" s="1" customFormat="1" ht="24.2" customHeight="1">
      <c r="B146" s="136"/>
      <c r="C146" s="137" t="s">
        <v>8</v>
      </c>
      <c r="D146" s="137" t="s">
        <v>224</v>
      </c>
      <c r="E146" s="138" t="s">
        <v>3172</v>
      </c>
      <c r="F146" s="139" t="s">
        <v>3173</v>
      </c>
      <c r="G146" s="140" t="s">
        <v>350</v>
      </c>
      <c r="H146" s="141">
        <v>110</v>
      </c>
      <c r="I146" s="142"/>
      <c r="J146" s="143">
        <f>ROUND(I146*H146,2)</f>
        <v>0</v>
      </c>
      <c r="K146" s="139" t="s">
        <v>2442</v>
      </c>
      <c r="L146" s="32"/>
      <c r="M146" s="144" t="s">
        <v>1</v>
      </c>
      <c r="N146" s="145" t="s">
        <v>38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229</v>
      </c>
      <c r="AT146" s="148" t="s">
        <v>224</v>
      </c>
      <c r="AU146" s="148" t="s">
        <v>80</v>
      </c>
      <c r="AY146" s="17" t="s">
        <v>221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80</v>
      </c>
      <c r="BK146" s="149">
        <f>ROUND(I146*H146,2)</f>
        <v>0</v>
      </c>
      <c r="BL146" s="17" t="s">
        <v>229</v>
      </c>
      <c r="BM146" s="148" t="s">
        <v>379</v>
      </c>
    </row>
    <row r="147" spans="2:65" s="1" customFormat="1">
      <c r="B147" s="32"/>
      <c r="D147" s="151" t="s">
        <v>272</v>
      </c>
      <c r="F147" s="181" t="s">
        <v>3174</v>
      </c>
      <c r="I147" s="182"/>
      <c r="L147" s="32"/>
      <c r="M147" s="183"/>
      <c r="T147" s="56"/>
      <c r="AT147" s="17" t="s">
        <v>272</v>
      </c>
      <c r="AU147" s="17" t="s">
        <v>80</v>
      </c>
    </row>
    <row r="148" spans="2:65" s="1" customFormat="1" ht="24.2" customHeight="1">
      <c r="B148" s="136"/>
      <c r="C148" s="137" t="s">
        <v>318</v>
      </c>
      <c r="D148" s="137" t="s">
        <v>224</v>
      </c>
      <c r="E148" s="138" t="s">
        <v>3175</v>
      </c>
      <c r="F148" s="139" t="s">
        <v>3176</v>
      </c>
      <c r="G148" s="140" t="s">
        <v>350</v>
      </c>
      <c r="H148" s="141">
        <v>60</v>
      </c>
      <c r="I148" s="142"/>
      <c r="J148" s="143">
        <f>ROUND(I148*H148,2)</f>
        <v>0</v>
      </c>
      <c r="K148" s="139" t="s">
        <v>2442</v>
      </c>
      <c r="L148" s="32"/>
      <c r="M148" s="144" t="s">
        <v>1</v>
      </c>
      <c r="N148" s="145" t="s">
        <v>38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229</v>
      </c>
      <c r="AT148" s="148" t="s">
        <v>224</v>
      </c>
      <c r="AU148" s="148" t="s">
        <v>80</v>
      </c>
      <c r="AY148" s="17" t="s">
        <v>221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80</v>
      </c>
      <c r="BK148" s="149">
        <f>ROUND(I148*H148,2)</f>
        <v>0</v>
      </c>
      <c r="BL148" s="17" t="s">
        <v>229</v>
      </c>
      <c r="BM148" s="148" t="s">
        <v>391</v>
      </c>
    </row>
    <row r="149" spans="2:65" s="1" customFormat="1">
      <c r="B149" s="32"/>
      <c r="D149" s="151" t="s">
        <v>272</v>
      </c>
      <c r="F149" s="181" t="s">
        <v>3177</v>
      </c>
      <c r="I149" s="182"/>
      <c r="L149" s="32"/>
      <c r="M149" s="183"/>
      <c r="T149" s="56"/>
      <c r="AT149" s="17" t="s">
        <v>272</v>
      </c>
      <c r="AU149" s="17" t="s">
        <v>80</v>
      </c>
    </row>
    <row r="150" spans="2:65" s="1" customFormat="1" ht="24.2" customHeight="1">
      <c r="B150" s="136"/>
      <c r="C150" s="137" t="s">
        <v>322</v>
      </c>
      <c r="D150" s="137" t="s">
        <v>224</v>
      </c>
      <c r="E150" s="138" t="s">
        <v>3178</v>
      </c>
      <c r="F150" s="139" t="s">
        <v>3179</v>
      </c>
      <c r="G150" s="140" t="s">
        <v>350</v>
      </c>
      <c r="H150" s="141">
        <v>20</v>
      </c>
      <c r="I150" s="142"/>
      <c r="J150" s="143">
        <f>ROUND(I150*H150,2)</f>
        <v>0</v>
      </c>
      <c r="K150" s="139" t="s">
        <v>2442</v>
      </c>
      <c r="L150" s="32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229</v>
      </c>
      <c r="AT150" s="148" t="s">
        <v>224</v>
      </c>
      <c r="AU150" s="148" t="s">
        <v>80</v>
      </c>
      <c r="AY150" s="17" t="s">
        <v>221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80</v>
      </c>
      <c r="BK150" s="149">
        <f>ROUND(I150*H150,2)</f>
        <v>0</v>
      </c>
      <c r="BL150" s="17" t="s">
        <v>229</v>
      </c>
      <c r="BM150" s="148" t="s">
        <v>404</v>
      </c>
    </row>
    <row r="151" spans="2:65" s="1" customFormat="1">
      <c r="B151" s="32"/>
      <c r="D151" s="151" t="s">
        <v>272</v>
      </c>
      <c r="F151" s="181" t="s">
        <v>2801</v>
      </c>
      <c r="I151" s="182"/>
      <c r="L151" s="32"/>
      <c r="M151" s="183"/>
      <c r="T151" s="56"/>
      <c r="AT151" s="17" t="s">
        <v>272</v>
      </c>
      <c r="AU151" s="17" t="s">
        <v>80</v>
      </c>
    </row>
    <row r="152" spans="2:65" s="1" customFormat="1" ht="21.75" customHeight="1">
      <c r="B152" s="136"/>
      <c r="C152" s="137" t="s">
        <v>328</v>
      </c>
      <c r="D152" s="137" t="s">
        <v>224</v>
      </c>
      <c r="E152" s="138" t="s">
        <v>3180</v>
      </c>
      <c r="F152" s="139" t="s">
        <v>3181</v>
      </c>
      <c r="G152" s="140" t="s">
        <v>983</v>
      </c>
      <c r="H152" s="141">
        <v>1</v>
      </c>
      <c r="I152" s="142"/>
      <c r="J152" s="143">
        <f>ROUND(I152*H152,2)</f>
        <v>0</v>
      </c>
      <c r="K152" s="139" t="s">
        <v>2442</v>
      </c>
      <c r="L152" s="32"/>
      <c r="M152" s="144" t="s">
        <v>1</v>
      </c>
      <c r="N152" s="145" t="s">
        <v>38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229</v>
      </c>
      <c r="AT152" s="148" t="s">
        <v>224</v>
      </c>
      <c r="AU152" s="148" t="s">
        <v>80</v>
      </c>
      <c r="AY152" s="17" t="s">
        <v>221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80</v>
      </c>
      <c r="BK152" s="149">
        <f>ROUND(I152*H152,2)</f>
        <v>0</v>
      </c>
      <c r="BL152" s="17" t="s">
        <v>229</v>
      </c>
      <c r="BM152" s="148" t="s">
        <v>445</v>
      </c>
    </row>
    <row r="153" spans="2:65" s="1" customFormat="1">
      <c r="B153" s="32"/>
      <c r="D153" s="151" t="s">
        <v>272</v>
      </c>
      <c r="F153" s="181" t="s">
        <v>2777</v>
      </c>
      <c r="I153" s="182"/>
      <c r="L153" s="32"/>
      <c r="M153" s="183"/>
      <c r="T153" s="56"/>
      <c r="AT153" s="17" t="s">
        <v>272</v>
      </c>
      <c r="AU153" s="17" t="s">
        <v>80</v>
      </c>
    </row>
    <row r="154" spans="2:65" s="1" customFormat="1" ht="16.5" customHeight="1">
      <c r="B154" s="136"/>
      <c r="C154" s="137" t="s">
        <v>332</v>
      </c>
      <c r="D154" s="137" t="s">
        <v>224</v>
      </c>
      <c r="E154" s="138" t="s">
        <v>3182</v>
      </c>
      <c r="F154" s="139" t="s">
        <v>3183</v>
      </c>
      <c r="G154" s="140" t="s">
        <v>2137</v>
      </c>
      <c r="H154" s="141">
        <v>42</v>
      </c>
      <c r="I154" s="142"/>
      <c r="J154" s="143">
        <f>ROUND(I154*H154,2)</f>
        <v>0</v>
      </c>
      <c r="K154" s="139" t="s">
        <v>2442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229</v>
      </c>
      <c r="AT154" s="148" t="s">
        <v>224</v>
      </c>
      <c r="AU154" s="148" t="s">
        <v>80</v>
      </c>
      <c r="AY154" s="17" t="s">
        <v>221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80</v>
      </c>
      <c r="BK154" s="149">
        <f>ROUND(I154*H154,2)</f>
        <v>0</v>
      </c>
      <c r="BL154" s="17" t="s">
        <v>229</v>
      </c>
      <c r="BM154" s="148" t="s">
        <v>460</v>
      </c>
    </row>
    <row r="155" spans="2:65" s="1" customFormat="1">
      <c r="B155" s="32"/>
      <c r="D155" s="151" t="s">
        <v>272</v>
      </c>
      <c r="F155" s="181" t="s">
        <v>3184</v>
      </c>
      <c r="I155" s="182"/>
      <c r="L155" s="32"/>
      <c r="M155" s="183"/>
      <c r="T155" s="56"/>
      <c r="AT155" s="17" t="s">
        <v>272</v>
      </c>
      <c r="AU155" s="17" t="s">
        <v>80</v>
      </c>
    </row>
    <row r="156" spans="2:65" s="1" customFormat="1" ht="16.5" customHeight="1">
      <c r="B156" s="136"/>
      <c r="C156" s="137" t="s">
        <v>336</v>
      </c>
      <c r="D156" s="137" t="s">
        <v>224</v>
      </c>
      <c r="E156" s="138" t="s">
        <v>3185</v>
      </c>
      <c r="F156" s="139" t="s">
        <v>3186</v>
      </c>
      <c r="G156" s="140" t="s">
        <v>2137</v>
      </c>
      <c r="H156" s="141">
        <v>12</v>
      </c>
      <c r="I156" s="142"/>
      <c r="J156" s="143">
        <f>ROUND(I156*H156,2)</f>
        <v>0</v>
      </c>
      <c r="K156" s="139" t="s">
        <v>2442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229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229</v>
      </c>
      <c r="BM156" s="148" t="s">
        <v>470</v>
      </c>
    </row>
    <row r="157" spans="2:65" s="1" customFormat="1">
      <c r="B157" s="32"/>
      <c r="D157" s="151" t="s">
        <v>272</v>
      </c>
      <c r="F157" s="181" t="s">
        <v>3050</v>
      </c>
      <c r="I157" s="182"/>
      <c r="L157" s="32"/>
      <c r="M157" s="183"/>
      <c r="T157" s="56"/>
      <c r="AT157" s="17" t="s">
        <v>272</v>
      </c>
      <c r="AU157" s="17" t="s">
        <v>80</v>
      </c>
    </row>
    <row r="158" spans="2:65" s="1" customFormat="1" ht="24.2" customHeight="1">
      <c r="B158" s="136"/>
      <c r="C158" s="137" t="s">
        <v>340</v>
      </c>
      <c r="D158" s="137" t="s">
        <v>224</v>
      </c>
      <c r="E158" s="138" t="s">
        <v>3187</v>
      </c>
      <c r="F158" s="139" t="s">
        <v>3188</v>
      </c>
      <c r="G158" s="140" t="s">
        <v>2137</v>
      </c>
      <c r="H158" s="141">
        <v>14</v>
      </c>
      <c r="I158" s="142"/>
      <c r="J158" s="143">
        <f>ROUND(I158*H158,2)</f>
        <v>0</v>
      </c>
      <c r="K158" s="139" t="s">
        <v>2442</v>
      </c>
      <c r="L158" s="32"/>
      <c r="M158" s="144" t="s">
        <v>1</v>
      </c>
      <c r="N158" s="145" t="s">
        <v>38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229</v>
      </c>
      <c r="AT158" s="148" t="s">
        <v>224</v>
      </c>
      <c r="AU158" s="148" t="s">
        <v>80</v>
      </c>
      <c r="AY158" s="17" t="s">
        <v>221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80</v>
      </c>
      <c r="BK158" s="149">
        <f>ROUND(I158*H158,2)</f>
        <v>0</v>
      </c>
      <c r="BL158" s="17" t="s">
        <v>229</v>
      </c>
      <c r="BM158" s="148" t="s">
        <v>512</v>
      </c>
    </row>
    <row r="159" spans="2:65" s="1" customFormat="1">
      <c r="B159" s="32"/>
      <c r="D159" s="151" t="s">
        <v>272</v>
      </c>
      <c r="F159" s="181" t="s">
        <v>2833</v>
      </c>
      <c r="I159" s="182"/>
      <c r="L159" s="32"/>
      <c r="M159" s="183"/>
      <c r="T159" s="56"/>
      <c r="AT159" s="17" t="s">
        <v>272</v>
      </c>
      <c r="AU159" s="17" t="s">
        <v>80</v>
      </c>
    </row>
    <row r="160" spans="2:65" s="1" customFormat="1" ht="37.9" customHeight="1">
      <c r="B160" s="136"/>
      <c r="C160" s="137" t="s">
        <v>347</v>
      </c>
      <c r="D160" s="137" t="s">
        <v>224</v>
      </c>
      <c r="E160" s="138" t="s">
        <v>3189</v>
      </c>
      <c r="F160" s="139" t="s">
        <v>3190</v>
      </c>
      <c r="G160" s="140" t="s">
        <v>983</v>
      </c>
      <c r="H160" s="141">
        <v>1</v>
      </c>
      <c r="I160" s="142"/>
      <c r="J160" s="143">
        <f>ROUND(I160*H160,2)</f>
        <v>0</v>
      </c>
      <c r="K160" s="139" t="s">
        <v>2442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229</v>
      </c>
      <c r="AT160" s="148" t="s">
        <v>224</v>
      </c>
      <c r="AU160" s="148" t="s">
        <v>80</v>
      </c>
      <c r="AY160" s="17" t="s">
        <v>221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80</v>
      </c>
      <c r="BK160" s="149">
        <f>ROUND(I160*H160,2)</f>
        <v>0</v>
      </c>
      <c r="BL160" s="17" t="s">
        <v>229</v>
      </c>
      <c r="BM160" s="148" t="s">
        <v>523</v>
      </c>
    </row>
    <row r="161" spans="2:65" s="1" customFormat="1">
      <c r="B161" s="32"/>
      <c r="D161" s="151" t="s">
        <v>272</v>
      </c>
      <c r="F161" s="181" t="s">
        <v>2777</v>
      </c>
      <c r="I161" s="182"/>
      <c r="L161" s="32"/>
      <c r="M161" s="183"/>
      <c r="T161" s="56"/>
      <c r="AT161" s="17" t="s">
        <v>272</v>
      </c>
      <c r="AU161" s="17" t="s">
        <v>80</v>
      </c>
    </row>
    <row r="162" spans="2:65" s="1" customFormat="1" ht="24.2" customHeight="1">
      <c r="B162" s="136"/>
      <c r="C162" s="137" t="s">
        <v>353</v>
      </c>
      <c r="D162" s="137" t="s">
        <v>224</v>
      </c>
      <c r="E162" s="138" t="s">
        <v>3191</v>
      </c>
      <c r="F162" s="139" t="s">
        <v>3192</v>
      </c>
      <c r="G162" s="140" t="s">
        <v>1624</v>
      </c>
      <c r="H162" s="141">
        <v>100</v>
      </c>
      <c r="I162" s="142"/>
      <c r="J162" s="143">
        <f>ROUND(I162*H162,2)</f>
        <v>0</v>
      </c>
      <c r="K162" s="139" t="s">
        <v>2442</v>
      </c>
      <c r="L162" s="32"/>
      <c r="M162" s="144" t="s">
        <v>1</v>
      </c>
      <c r="N162" s="145" t="s">
        <v>38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229</v>
      </c>
      <c r="AT162" s="148" t="s">
        <v>224</v>
      </c>
      <c r="AU162" s="148" t="s">
        <v>80</v>
      </c>
      <c r="AY162" s="17" t="s">
        <v>221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80</v>
      </c>
      <c r="BK162" s="149">
        <f>ROUND(I162*H162,2)</f>
        <v>0</v>
      </c>
      <c r="BL162" s="17" t="s">
        <v>229</v>
      </c>
      <c r="BM162" s="148" t="s">
        <v>562</v>
      </c>
    </row>
    <row r="163" spans="2:65" s="1" customFormat="1">
      <c r="B163" s="32"/>
      <c r="D163" s="151" t="s">
        <v>272</v>
      </c>
      <c r="F163" s="181" t="s">
        <v>3193</v>
      </c>
      <c r="I163" s="182"/>
      <c r="L163" s="32"/>
      <c r="M163" s="183"/>
      <c r="T163" s="56"/>
      <c r="AT163" s="17" t="s">
        <v>272</v>
      </c>
      <c r="AU163" s="17" t="s">
        <v>80</v>
      </c>
    </row>
    <row r="164" spans="2:65" s="11" customFormat="1" ht="25.9" customHeight="1">
      <c r="B164" s="124"/>
      <c r="D164" s="125" t="s">
        <v>72</v>
      </c>
      <c r="E164" s="126" t="s">
        <v>82</v>
      </c>
      <c r="F164" s="126" t="s">
        <v>1319</v>
      </c>
      <c r="I164" s="127"/>
      <c r="J164" s="128">
        <f>BK164</f>
        <v>0</v>
      </c>
      <c r="L164" s="124"/>
      <c r="M164" s="129"/>
      <c r="P164" s="130">
        <f>SUM(P165:P167)</f>
        <v>0</v>
      </c>
      <c r="R164" s="130">
        <f>SUM(R165:R167)</f>
        <v>0</v>
      </c>
      <c r="T164" s="131">
        <f>SUM(T165:T167)</f>
        <v>0</v>
      </c>
      <c r="AR164" s="125" t="s">
        <v>80</v>
      </c>
      <c r="AT164" s="132" t="s">
        <v>72</v>
      </c>
      <c r="AU164" s="132" t="s">
        <v>73</v>
      </c>
      <c r="AY164" s="125" t="s">
        <v>221</v>
      </c>
      <c r="BK164" s="133">
        <f>SUM(BK165:BK167)</f>
        <v>0</v>
      </c>
    </row>
    <row r="165" spans="2:65" s="1" customFormat="1" ht="16.5" customHeight="1">
      <c r="B165" s="136"/>
      <c r="C165" s="137" t="s">
        <v>7</v>
      </c>
      <c r="D165" s="137" t="s">
        <v>224</v>
      </c>
      <c r="E165" s="138" t="s">
        <v>3194</v>
      </c>
      <c r="F165" s="139" t="s">
        <v>2820</v>
      </c>
      <c r="G165" s="140" t="s">
        <v>1624</v>
      </c>
      <c r="H165" s="141">
        <v>50</v>
      </c>
      <c r="I165" s="142"/>
      <c r="J165" s="143">
        <f>ROUND(I165*H165,2)</f>
        <v>0</v>
      </c>
      <c r="K165" s="139" t="s">
        <v>2442</v>
      </c>
      <c r="L165" s="32"/>
      <c r="M165" s="144" t="s">
        <v>1</v>
      </c>
      <c r="N165" s="145" t="s">
        <v>38</v>
      </c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AR165" s="148" t="s">
        <v>229</v>
      </c>
      <c r="AT165" s="148" t="s">
        <v>224</v>
      </c>
      <c r="AU165" s="148" t="s">
        <v>80</v>
      </c>
      <c r="AY165" s="17" t="s">
        <v>221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80</v>
      </c>
      <c r="BK165" s="149">
        <f>ROUND(I165*H165,2)</f>
        <v>0</v>
      </c>
      <c r="BL165" s="17" t="s">
        <v>229</v>
      </c>
      <c r="BM165" s="148" t="s">
        <v>573</v>
      </c>
    </row>
    <row r="166" spans="2:65" s="1" customFormat="1" ht="16.5" customHeight="1">
      <c r="B166" s="136"/>
      <c r="C166" s="137" t="s">
        <v>369</v>
      </c>
      <c r="D166" s="137" t="s">
        <v>224</v>
      </c>
      <c r="E166" s="138" t="s">
        <v>3195</v>
      </c>
      <c r="F166" s="139" t="s">
        <v>2982</v>
      </c>
      <c r="G166" s="140" t="s">
        <v>983</v>
      </c>
      <c r="H166" s="141">
        <v>1</v>
      </c>
      <c r="I166" s="142"/>
      <c r="J166" s="143">
        <f>ROUND(I166*H166,2)</f>
        <v>0</v>
      </c>
      <c r="K166" s="139" t="s">
        <v>2442</v>
      </c>
      <c r="L166" s="32"/>
      <c r="M166" s="144" t="s">
        <v>1</v>
      </c>
      <c r="N166" s="145" t="s">
        <v>38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229</v>
      </c>
      <c r="AT166" s="148" t="s">
        <v>224</v>
      </c>
      <c r="AU166" s="148" t="s">
        <v>80</v>
      </c>
      <c r="AY166" s="17" t="s">
        <v>221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80</v>
      </c>
      <c r="BK166" s="149">
        <f>ROUND(I166*H166,2)</f>
        <v>0</v>
      </c>
      <c r="BL166" s="17" t="s">
        <v>229</v>
      </c>
      <c r="BM166" s="148" t="s">
        <v>605</v>
      </c>
    </row>
    <row r="167" spans="2:65" s="1" customFormat="1" ht="16.5" customHeight="1">
      <c r="B167" s="136"/>
      <c r="C167" s="137" t="s">
        <v>375</v>
      </c>
      <c r="D167" s="137" t="s">
        <v>224</v>
      </c>
      <c r="E167" s="138" t="s">
        <v>3196</v>
      </c>
      <c r="F167" s="139" t="s">
        <v>2822</v>
      </c>
      <c r="G167" s="140" t="s">
        <v>983</v>
      </c>
      <c r="H167" s="141">
        <v>1</v>
      </c>
      <c r="I167" s="142"/>
      <c r="J167" s="143">
        <f>ROUND(I167*H167,2)</f>
        <v>0</v>
      </c>
      <c r="K167" s="139" t="s">
        <v>2442</v>
      </c>
      <c r="L167" s="32"/>
      <c r="M167" s="197" t="s">
        <v>1</v>
      </c>
      <c r="N167" s="198" t="s">
        <v>38</v>
      </c>
      <c r="O167" s="195"/>
      <c r="P167" s="199">
        <f>O167*H167</f>
        <v>0</v>
      </c>
      <c r="Q167" s="199">
        <v>0</v>
      </c>
      <c r="R167" s="199">
        <f>Q167*H167</f>
        <v>0</v>
      </c>
      <c r="S167" s="199">
        <v>0</v>
      </c>
      <c r="T167" s="200">
        <f>S167*H167</f>
        <v>0</v>
      </c>
      <c r="AR167" s="148" t="s">
        <v>229</v>
      </c>
      <c r="AT167" s="148" t="s">
        <v>224</v>
      </c>
      <c r="AU167" s="148" t="s">
        <v>80</v>
      </c>
      <c r="AY167" s="17" t="s">
        <v>221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80</v>
      </c>
      <c r="BK167" s="149">
        <f>ROUND(I167*H167,2)</f>
        <v>0</v>
      </c>
      <c r="BL167" s="17" t="s">
        <v>229</v>
      </c>
      <c r="BM167" s="148" t="s">
        <v>632</v>
      </c>
    </row>
    <row r="168" spans="2:65" s="1" customFormat="1" ht="6.95" customHeight="1">
      <c r="B168" s="44"/>
      <c r="C168" s="45"/>
      <c r="D168" s="45"/>
      <c r="E168" s="45"/>
      <c r="F168" s="45"/>
      <c r="G168" s="45"/>
      <c r="H168" s="45"/>
      <c r="I168" s="45"/>
      <c r="J168" s="45"/>
      <c r="K168" s="45"/>
      <c r="L168" s="32"/>
    </row>
  </sheetData>
  <autoFilter ref="C121:K167" xr:uid="{00000000-0009-0000-0000-000011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6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144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s="1" customFormat="1" ht="12" customHeight="1">
      <c r="B8" s="32"/>
      <c r="D8" s="27" t="s">
        <v>176</v>
      </c>
      <c r="L8" s="32"/>
    </row>
    <row r="9" spans="2:46" s="1" customFormat="1" ht="16.5" customHeight="1">
      <c r="B9" s="32"/>
      <c r="E9" s="240" t="s">
        <v>3197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15. 9. 2025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09"/>
      <c r="G18" s="209"/>
      <c r="H18" s="20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4"/>
      <c r="E27" s="213" t="s">
        <v>1</v>
      </c>
      <c r="F27" s="213"/>
      <c r="G27" s="213"/>
      <c r="H27" s="21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33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86">
        <f>ROUND((SUM(BE117:BE161)),  2)</f>
        <v>0</v>
      </c>
      <c r="I33" s="96">
        <v>0.21</v>
      </c>
      <c r="J33" s="86">
        <f>ROUND(((SUM(BE117:BE161))*I33),  2)</f>
        <v>0</v>
      </c>
      <c r="L33" s="32"/>
    </row>
    <row r="34" spans="2:12" s="1" customFormat="1" ht="14.45" customHeight="1">
      <c r="B34" s="32"/>
      <c r="E34" s="27" t="s">
        <v>39</v>
      </c>
      <c r="F34" s="86">
        <f>ROUND((SUM(BF117:BF161)),  2)</f>
        <v>0</v>
      </c>
      <c r="I34" s="96">
        <v>0.12</v>
      </c>
      <c r="J34" s="86">
        <f>ROUND(((SUM(BF117:BF161))*I34),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ROUND((SUM(BG117:BG161)),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ROUND((SUM(BH117:BH161)),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ROUND((SUM(BI117:BI161)),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176</v>
      </c>
      <c r="L86" s="32"/>
    </row>
    <row r="87" spans="2:47" s="1" customFormat="1" ht="16.5" customHeight="1">
      <c r="B87" s="32"/>
      <c r="E87" s="240" t="str">
        <f>E9</f>
        <v>D.1.01.4e - Medicinální plyny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15. 9. 2025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182</v>
      </c>
      <c r="D94" s="97"/>
      <c r="E94" s="97"/>
      <c r="F94" s="97"/>
      <c r="G94" s="97"/>
      <c r="H94" s="97"/>
      <c r="I94" s="97"/>
      <c r="J94" s="106" t="s">
        <v>183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184</v>
      </c>
      <c r="J96" s="66">
        <f>J117</f>
        <v>0</v>
      </c>
      <c r="L96" s="32"/>
      <c r="AU96" s="17" t="s">
        <v>185</v>
      </c>
    </row>
    <row r="97" spans="2:12" s="8" customFormat="1" ht="24.95" customHeight="1">
      <c r="B97" s="108"/>
      <c r="D97" s="109" t="s">
        <v>3198</v>
      </c>
      <c r="E97" s="110"/>
      <c r="F97" s="110"/>
      <c r="G97" s="110"/>
      <c r="H97" s="110"/>
      <c r="I97" s="110"/>
      <c r="J97" s="111">
        <f>J118</f>
        <v>0</v>
      </c>
      <c r="L97" s="108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206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44" t="str">
        <f>E7</f>
        <v>REKONSTRUKCE KORONÁRNÍ JEDNOTKY IKK - Fakultní nemocnice Brno</v>
      </c>
      <c r="F107" s="245"/>
      <c r="G107" s="245"/>
      <c r="H107" s="245"/>
      <c r="L107" s="32"/>
    </row>
    <row r="108" spans="2:12" s="1" customFormat="1" ht="12" customHeight="1">
      <c r="B108" s="32"/>
      <c r="C108" s="27" t="s">
        <v>176</v>
      </c>
      <c r="L108" s="32"/>
    </row>
    <row r="109" spans="2:12" s="1" customFormat="1" ht="16.5" customHeight="1">
      <c r="B109" s="32"/>
      <c r="E109" s="240" t="str">
        <f>E9</f>
        <v>D.1.01.4e - Medicinální plyny</v>
      </c>
      <c r="F109" s="243"/>
      <c r="G109" s="243"/>
      <c r="H109" s="243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15. 9. 2025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 xml:space="preserve"> </v>
      </c>
      <c r="I113" s="27" t="s">
        <v>29</v>
      </c>
      <c r="J113" s="30" t="str">
        <f>E21</f>
        <v xml:space="preserve"> </v>
      </c>
      <c r="L113" s="32"/>
    </row>
    <row r="114" spans="2:65" s="1" customFormat="1" ht="15.2" customHeight="1">
      <c r="B114" s="32"/>
      <c r="C114" s="27" t="s">
        <v>27</v>
      </c>
      <c r="F114" s="25" t="str">
        <f>IF(E18="","",E18)</f>
        <v>Vyplň údaj</v>
      </c>
      <c r="I114" s="27" t="s">
        <v>31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6"/>
      <c r="C116" s="117" t="s">
        <v>207</v>
      </c>
      <c r="D116" s="118" t="s">
        <v>58</v>
      </c>
      <c r="E116" s="118" t="s">
        <v>54</v>
      </c>
      <c r="F116" s="118" t="s">
        <v>55</v>
      </c>
      <c r="G116" s="118" t="s">
        <v>208</v>
      </c>
      <c r="H116" s="118" t="s">
        <v>209</v>
      </c>
      <c r="I116" s="118" t="s">
        <v>210</v>
      </c>
      <c r="J116" s="118" t="s">
        <v>183</v>
      </c>
      <c r="K116" s="119" t="s">
        <v>211</v>
      </c>
      <c r="L116" s="116"/>
      <c r="M116" s="59" t="s">
        <v>1</v>
      </c>
      <c r="N116" s="60" t="s">
        <v>37</v>
      </c>
      <c r="O116" s="60" t="s">
        <v>212</v>
      </c>
      <c r="P116" s="60" t="s">
        <v>213</v>
      </c>
      <c r="Q116" s="60" t="s">
        <v>214</v>
      </c>
      <c r="R116" s="60" t="s">
        <v>215</v>
      </c>
      <c r="S116" s="60" t="s">
        <v>216</v>
      </c>
      <c r="T116" s="61" t="s">
        <v>217</v>
      </c>
    </row>
    <row r="117" spans="2:65" s="1" customFormat="1" ht="22.9" customHeight="1">
      <c r="B117" s="32"/>
      <c r="C117" s="64" t="s">
        <v>218</v>
      </c>
      <c r="J117" s="120">
        <f>BK117</f>
        <v>0</v>
      </c>
      <c r="L117" s="32"/>
      <c r="M117" s="62"/>
      <c r="N117" s="53"/>
      <c r="O117" s="53"/>
      <c r="P117" s="121">
        <f>P118</f>
        <v>0</v>
      </c>
      <c r="Q117" s="53"/>
      <c r="R117" s="121">
        <f>R118</f>
        <v>0</v>
      </c>
      <c r="S117" s="53"/>
      <c r="T117" s="122">
        <f>T118</f>
        <v>0</v>
      </c>
      <c r="AT117" s="17" t="s">
        <v>72</v>
      </c>
      <c r="AU117" s="17" t="s">
        <v>185</v>
      </c>
      <c r="BK117" s="123">
        <f>BK118</f>
        <v>0</v>
      </c>
    </row>
    <row r="118" spans="2:65" s="11" customFormat="1" ht="25.9" customHeight="1">
      <c r="B118" s="124"/>
      <c r="D118" s="125" t="s">
        <v>72</v>
      </c>
      <c r="E118" s="126" t="s">
        <v>3199</v>
      </c>
      <c r="F118" s="126" t="s">
        <v>3200</v>
      </c>
      <c r="I118" s="127"/>
      <c r="J118" s="128">
        <f>BK118</f>
        <v>0</v>
      </c>
      <c r="L118" s="124"/>
      <c r="M118" s="129"/>
      <c r="P118" s="130">
        <f>SUM(P119:P161)</f>
        <v>0</v>
      </c>
      <c r="R118" s="130">
        <f>SUM(R119:R161)</f>
        <v>0</v>
      </c>
      <c r="T118" s="131">
        <f>SUM(T119:T161)</f>
        <v>0</v>
      </c>
      <c r="AR118" s="125" t="s">
        <v>80</v>
      </c>
      <c r="AT118" s="132" t="s">
        <v>72</v>
      </c>
      <c r="AU118" s="132" t="s">
        <v>73</v>
      </c>
      <c r="AY118" s="125" t="s">
        <v>221</v>
      </c>
      <c r="BK118" s="133">
        <f>SUM(BK119:BK161)</f>
        <v>0</v>
      </c>
    </row>
    <row r="119" spans="2:65" s="1" customFormat="1" ht="16.5" customHeight="1">
      <c r="B119" s="136"/>
      <c r="C119" s="137" t="s">
        <v>80</v>
      </c>
      <c r="D119" s="137" t="s">
        <v>224</v>
      </c>
      <c r="E119" s="138" t="s">
        <v>3201</v>
      </c>
      <c r="F119" s="139" t="s">
        <v>3202</v>
      </c>
      <c r="G119" s="140" t="s">
        <v>350</v>
      </c>
      <c r="H119" s="141">
        <v>60</v>
      </c>
      <c r="I119" s="142"/>
      <c r="J119" s="143">
        <f>ROUND(I119*H119,2)</f>
        <v>0</v>
      </c>
      <c r="K119" s="139" t="s">
        <v>2138</v>
      </c>
      <c r="L119" s="32"/>
      <c r="M119" s="144" t="s">
        <v>1</v>
      </c>
      <c r="N119" s="145" t="s">
        <v>38</v>
      </c>
      <c r="P119" s="146">
        <f>O119*H119</f>
        <v>0</v>
      </c>
      <c r="Q119" s="146">
        <v>0</v>
      </c>
      <c r="R119" s="146">
        <f>Q119*H119</f>
        <v>0</v>
      </c>
      <c r="S119" s="146">
        <v>0</v>
      </c>
      <c r="T119" s="147">
        <f>S119*H119</f>
        <v>0</v>
      </c>
      <c r="AR119" s="148" t="s">
        <v>229</v>
      </c>
      <c r="AT119" s="148" t="s">
        <v>224</v>
      </c>
      <c r="AU119" s="148" t="s">
        <v>80</v>
      </c>
      <c r="AY119" s="17" t="s">
        <v>221</v>
      </c>
      <c r="BE119" s="149">
        <f>IF(N119="základní",J119,0)</f>
        <v>0</v>
      </c>
      <c r="BF119" s="149">
        <f>IF(N119="snížená",J119,0)</f>
        <v>0</v>
      </c>
      <c r="BG119" s="149">
        <f>IF(N119="zákl. přenesená",J119,0)</f>
        <v>0</v>
      </c>
      <c r="BH119" s="149">
        <f>IF(N119="sníž. přenesená",J119,0)</f>
        <v>0</v>
      </c>
      <c r="BI119" s="149">
        <f>IF(N119="nulová",J119,0)</f>
        <v>0</v>
      </c>
      <c r="BJ119" s="17" t="s">
        <v>80</v>
      </c>
      <c r="BK119" s="149">
        <f>ROUND(I119*H119,2)</f>
        <v>0</v>
      </c>
      <c r="BL119" s="17" t="s">
        <v>229</v>
      </c>
      <c r="BM119" s="148" t="s">
        <v>82</v>
      </c>
    </row>
    <row r="120" spans="2:65" s="1" customFormat="1" ht="16.5" customHeight="1">
      <c r="B120" s="136"/>
      <c r="C120" s="137" t="s">
        <v>82</v>
      </c>
      <c r="D120" s="137" t="s">
        <v>224</v>
      </c>
      <c r="E120" s="138" t="s">
        <v>3203</v>
      </c>
      <c r="F120" s="139" t="s">
        <v>3204</v>
      </c>
      <c r="G120" s="140" t="s">
        <v>350</v>
      </c>
      <c r="H120" s="141">
        <v>160</v>
      </c>
      <c r="I120" s="142"/>
      <c r="J120" s="143">
        <f>ROUND(I120*H120,2)</f>
        <v>0</v>
      </c>
      <c r="K120" s="139" t="s">
        <v>2138</v>
      </c>
      <c r="L120" s="32"/>
      <c r="M120" s="144" t="s">
        <v>1</v>
      </c>
      <c r="N120" s="145" t="s">
        <v>38</v>
      </c>
      <c r="P120" s="146">
        <f>O120*H120</f>
        <v>0</v>
      </c>
      <c r="Q120" s="146">
        <v>0</v>
      </c>
      <c r="R120" s="146">
        <f>Q120*H120</f>
        <v>0</v>
      </c>
      <c r="S120" s="146">
        <v>0</v>
      </c>
      <c r="T120" s="147">
        <f>S120*H120</f>
        <v>0</v>
      </c>
      <c r="AR120" s="148" t="s">
        <v>229</v>
      </c>
      <c r="AT120" s="148" t="s">
        <v>224</v>
      </c>
      <c r="AU120" s="148" t="s">
        <v>80</v>
      </c>
      <c r="AY120" s="17" t="s">
        <v>221</v>
      </c>
      <c r="BE120" s="149">
        <f>IF(N120="základní",J120,0)</f>
        <v>0</v>
      </c>
      <c r="BF120" s="149">
        <f>IF(N120="snížená",J120,0)</f>
        <v>0</v>
      </c>
      <c r="BG120" s="149">
        <f>IF(N120="zákl. přenesená",J120,0)</f>
        <v>0</v>
      </c>
      <c r="BH120" s="149">
        <f>IF(N120="sníž. přenesená",J120,0)</f>
        <v>0</v>
      </c>
      <c r="BI120" s="149">
        <f>IF(N120="nulová",J120,0)</f>
        <v>0</v>
      </c>
      <c r="BJ120" s="17" t="s">
        <v>80</v>
      </c>
      <c r="BK120" s="149">
        <f>ROUND(I120*H120,2)</f>
        <v>0</v>
      </c>
      <c r="BL120" s="17" t="s">
        <v>229</v>
      </c>
      <c r="BM120" s="148" t="s">
        <v>229</v>
      </c>
    </row>
    <row r="121" spans="2:65" s="1" customFormat="1" ht="16.5" customHeight="1">
      <c r="B121" s="136"/>
      <c r="C121" s="137" t="s">
        <v>222</v>
      </c>
      <c r="D121" s="137" t="s">
        <v>224</v>
      </c>
      <c r="E121" s="138" t="s">
        <v>3205</v>
      </c>
      <c r="F121" s="139" t="s">
        <v>3206</v>
      </c>
      <c r="G121" s="140" t="s">
        <v>350</v>
      </c>
      <c r="H121" s="141">
        <v>190</v>
      </c>
      <c r="I121" s="142"/>
      <c r="J121" s="143">
        <f>ROUND(I121*H121,2)</f>
        <v>0</v>
      </c>
      <c r="K121" s="139" t="s">
        <v>2138</v>
      </c>
      <c r="L121" s="32"/>
      <c r="M121" s="144" t="s">
        <v>1</v>
      </c>
      <c r="N121" s="145" t="s">
        <v>38</v>
      </c>
      <c r="P121" s="146">
        <f>O121*H121</f>
        <v>0</v>
      </c>
      <c r="Q121" s="146">
        <v>0</v>
      </c>
      <c r="R121" s="146">
        <f>Q121*H121</f>
        <v>0</v>
      </c>
      <c r="S121" s="146">
        <v>0</v>
      </c>
      <c r="T121" s="147">
        <f>S121*H121</f>
        <v>0</v>
      </c>
      <c r="AR121" s="148" t="s">
        <v>229</v>
      </c>
      <c r="AT121" s="148" t="s">
        <v>224</v>
      </c>
      <c r="AU121" s="148" t="s">
        <v>80</v>
      </c>
      <c r="AY121" s="17" t="s">
        <v>221</v>
      </c>
      <c r="BE121" s="149">
        <f>IF(N121="základní",J121,0)</f>
        <v>0</v>
      </c>
      <c r="BF121" s="149">
        <f>IF(N121="snížená",J121,0)</f>
        <v>0</v>
      </c>
      <c r="BG121" s="149">
        <f>IF(N121="zákl. přenesená",J121,0)</f>
        <v>0</v>
      </c>
      <c r="BH121" s="149">
        <f>IF(N121="sníž. přenesená",J121,0)</f>
        <v>0</v>
      </c>
      <c r="BI121" s="149">
        <f>IF(N121="nulová",J121,0)</f>
        <v>0</v>
      </c>
      <c r="BJ121" s="17" t="s">
        <v>80</v>
      </c>
      <c r="BK121" s="149">
        <f>ROUND(I121*H121,2)</f>
        <v>0</v>
      </c>
      <c r="BL121" s="17" t="s">
        <v>229</v>
      </c>
      <c r="BM121" s="148" t="s">
        <v>266</v>
      </c>
    </row>
    <row r="122" spans="2:65" s="1" customFormat="1" ht="16.5" customHeight="1">
      <c r="B122" s="136"/>
      <c r="C122" s="137" t="s">
        <v>229</v>
      </c>
      <c r="D122" s="137" t="s">
        <v>224</v>
      </c>
      <c r="E122" s="138" t="s">
        <v>3207</v>
      </c>
      <c r="F122" s="139" t="s">
        <v>3208</v>
      </c>
      <c r="G122" s="140" t="s">
        <v>350</v>
      </c>
      <c r="H122" s="141">
        <v>120</v>
      </c>
      <c r="I122" s="142"/>
      <c r="J122" s="143">
        <f>ROUND(I122*H122,2)</f>
        <v>0</v>
      </c>
      <c r="K122" s="139" t="s">
        <v>2138</v>
      </c>
      <c r="L122" s="32"/>
      <c r="M122" s="144" t="s">
        <v>1</v>
      </c>
      <c r="N122" s="145" t="s">
        <v>38</v>
      </c>
      <c r="P122" s="146">
        <f>O122*H122</f>
        <v>0</v>
      </c>
      <c r="Q122" s="146">
        <v>0</v>
      </c>
      <c r="R122" s="146">
        <f>Q122*H122</f>
        <v>0</v>
      </c>
      <c r="S122" s="146">
        <v>0</v>
      </c>
      <c r="T122" s="147">
        <f>S122*H122</f>
        <v>0</v>
      </c>
      <c r="AR122" s="148" t="s">
        <v>229</v>
      </c>
      <c r="AT122" s="148" t="s">
        <v>224</v>
      </c>
      <c r="AU122" s="148" t="s">
        <v>80</v>
      </c>
      <c r="AY122" s="17" t="s">
        <v>221</v>
      </c>
      <c r="BE122" s="149">
        <f>IF(N122="základní",J122,0)</f>
        <v>0</v>
      </c>
      <c r="BF122" s="149">
        <f>IF(N122="snížená",J122,0)</f>
        <v>0</v>
      </c>
      <c r="BG122" s="149">
        <f>IF(N122="zákl. přenesená",J122,0)</f>
        <v>0</v>
      </c>
      <c r="BH122" s="149">
        <f>IF(N122="sníž. přenesená",J122,0)</f>
        <v>0</v>
      </c>
      <c r="BI122" s="149">
        <f>IF(N122="nulová",J122,0)</f>
        <v>0</v>
      </c>
      <c r="BJ122" s="17" t="s">
        <v>80</v>
      </c>
      <c r="BK122" s="149">
        <f>ROUND(I122*H122,2)</f>
        <v>0</v>
      </c>
      <c r="BL122" s="17" t="s">
        <v>229</v>
      </c>
      <c r="BM122" s="148" t="s">
        <v>270</v>
      </c>
    </row>
    <row r="123" spans="2:65" s="1" customFormat="1" ht="16.5" customHeight="1">
      <c r="B123" s="136"/>
      <c r="C123" s="137" t="s">
        <v>253</v>
      </c>
      <c r="D123" s="137" t="s">
        <v>224</v>
      </c>
      <c r="E123" s="138" t="s">
        <v>3209</v>
      </c>
      <c r="F123" s="139" t="s">
        <v>3210</v>
      </c>
      <c r="G123" s="140" t="s">
        <v>350</v>
      </c>
      <c r="H123" s="141">
        <v>30</v>
      </c>
      <c r="I123" s="142"/>
      <c r="J123" s="143">
        <f>ROUND(I123*H123,2)</f>
        <v>0</v>
      </c>
      <c r="K123" s="139" t="s">
        <v>2138</v>
      </c>
      <c r="L123" s="32"/>
      <c r="M123" s="144" t="s">
        <v>1</v>
      </c>
      <c r="N123" s="145" t="s">
        <v>38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229</v>
      </c>
      <c r="AT123" s="148" t="s">
        <v>224</v>
      </c>
      <c r="AU123" s="148" t="s">
        <v>80</v>
      </c>
      <c r="AY123" s="17" t="s">
        <v>221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80</v>
      </c>
      <c r="BK123" s="149">
        <f>ROUND(I123*H123,2)</f>
        <v>0</v>
      </c>
      <c r="BL123" s="17" t="s">
        <v>229</v>
      </c>
      <c r="BM123" s="148" t="s">
        <v>304</v>
      </c>
    </row>
    <row r="124" spans="2:65" s="1" customFormat="1" ht="16.5" customHeight="1">
      <c r="B124" s="136"/>
      <c r="C124" s="137" t="s">
        <v>266</v>
      </c>
      <c r="D124" s="137" t="s">
        <v>224</v>
      </c>
      <c r="E124" s="138" t="s">
        <v>3211</v>
      </c>
      <c r="F124" s="139" t="s">
        <v>3212</v>
      </c>
      <c r="G124" s="140" t="s">
        <v>2137</v>
      </c>
      <c r="H124" s="141">
        <v>20</v>
      </c>
      <c r="I124" s="142"/>
      <c r="J124" s="143">
        <f>ROUND(I124*H124,2)</f>
        <v>0</v>
      </c>
      <c r="K124" s="139" t="s">
        <v>2138</v>
      </c>
      <c r="L124" s="32"/>
      <c r="M124" s="144" t="s">
        <v>1</v>
      </c>
      <c r="N124" s="145" t="s">
        <v>38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229</v>
      </c>
      <c r="AT124" s="148" t="s">
        <v>224</v>
      </c>
      <c r="AU124" s="148" t="s">
        <v>80</v>
      </c>
      <c r="AY124" s="17" t="s">
        <v>221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80</v>
      </c>
      <c r="BK124" s="149">
        <f>ROUND(I124*H124,2)</f>
        <v>0</v>
      </c>
      <c r="BL124" s="17" t="s">
        <v>229</v>
      </c>
      <c r="BM124" s="148" t="s">
        <v>8</v>
      </c>
    </row>
    <row r="125" spans="2:65" s="1" customFormat="1" ht="16.5" customHeight="1">
      <c r="B125" s="136"/>
      <c r="C125" s="137" t="s">
        <v>275</v>
      </c>
      <c r="D125" s="137" t="s">
        <v>224</v>
      </c>
      <c r="E125" s="138" t="s">
        <v>3213</v>
      </c>
      <c r="F125" s="139" t="s">
        <v>3214</v>
      </c>
      <c r="G125" s="140" t="s">
        <v>2137</v>
      </c>
      <c r="H125" s="141">
        <v>54</v>
      </c>
      <c r="I125" s="142"/>
      <c r="J125" s="143">
        <f>ROUND(I125*H125,2)</f>
        <v>0</v>
      </c>
      <c r="K125" s="139" t="s">
        <v>2138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322</v>
      </c>
    </row>
    <row r="126" spans="2:65" s="1" customFormat="1" ht="16.5" customHeight="1">
      <c r="B126" s="136"/>
      <c r="C126" s="137" t="s">
        <v>270</v>
      </c>
      <c r="D126" s="137" t="s">
        <v>224</v>
      </c>
      <c r="E126" s="138" t="s">
        <v>3215</v>
      </c>
      <c r="F126" s="139" t="s">
        <v>3216</v>
      </c>
      <c r="G126" s="140" t="s">
        <v>2137</v>
      </c>
      <c r="H126" s="141">
        <v>64</v>
      </c>
      <c r="I126" s="142"/>
      <c r="J126" s="143">
        <f>ROUND(I126*H126,2)</f>
        <v>0</v>
      </c>
      <c r="K126" s="139" t="s">
        <v>2138</v>
      </c>
      <c r="L126" s="32"/>
      <c r="M126" s="144" t="s">
        <v>1</v>
      </c>
      <c r="N126" s="145" t="s">
        <v>38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229</v>
      </c>
      <c r="AT126" s="148" t="s">
        <v>224</v>
      </c>
      <c r="AU126" s="148" t="s">
        <v>80</v>
      </c>
      <c r="AY126" s="17" t="s">
        <v>221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80</v>
      </c>
      <c r="BK126" s="149">
        <f>ROUND(I126*H126,2)</f>
        <v>0</v>
      </c>
      <c r="BL126" s="17" t="s">
        <v>229</v>
      </c>
      <c r="BM126" s="148" t="s">
        <v>332</v>
      </c>
    </row>
    <row r="127" spans="2:65" s="1" customFormat="1" ht="16.5" customHeight="1">
      <c r="B127" s="136"/>
      <c r="C127" s="137" t="s">
        <v>294</v>
      </c>
      <c r="D127" s="137" t="s">
        <v>224</v>
      </c>
      <c r="E127" s="138" t="s">
        <v>3217</v>
      </c>
      <c r="F127" s="139" t="s">
        <v>3218</v>
      </c>
      <c r="G127" s="140" t="s">
        <v>2137</v>
      </c>
      <c r="H127" s="141">
        <v>40</v>
      </c>
      <c r="I127" s="142"/>
      <c r="J127" s="143">
        <f>ROUND(I127*H127,2)</f>
        <v>0</v>
      </c>
      <c r="K127" s="139" t="s">
        <v>2138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340</v>
      </c>
    </row>
    <row r="128" spans="2:65" s="1" customFormat="1" ht="16.5" customHeight="1">
      <c r="B128" s="136"/>
      <c r="C128" s="137" t="s">
        <v>304</v>
      </c>
      <c r="D128" s="137" t="s">
        <v>224</v>
      </c>
      <c r="E128" s="138" t="s">
        <v>3219</v>
      </c>
      <c r="F128" s="139" t="s">
        <v>3220</v>
      </c>
      <c r="G128" s="140" t="s">
        <v>2137</v>
      </c>
      <c r="H128" s="141">
        <v>10</v>
      </c>
      <c r="I128" s="142"/>
      <c r="J128" s="143">
        <f>ROUND(I128*H128,2)</f>
        <v>0</v>
      </c>
      <c r="K128" s="139" t="s">
        <v>2138</v>
      </c>
      <c r="L128" s="32"/>
      <c r="M128" s="144" t="s">
        <v>1</v>
      </c>
      <c r="N128" s="145" t="s">
        <v>38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229</v>
      </c>
      <c r="AT128" s="148" t="s">
        <v>224</v>
      </c>
      <c r="AU128" s="148" t="s">
        <v>80</v>
      </c>
      <c r="AY128" s="17" t="s">
        <v>221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80</v>
      </c>
      <c r="BK128" s="149">
        <f>ROUND(I128*H128,2)</f>
        <v>0</v>
      </c>
      <c r="BL128" s="17" t="s">
        <v>229</v>
      </c>
      <c r="BM128" s="148" t="s">
        <v>353</v>
      </c>
    </row>
    <row r="129" spans="2:65" s="1" customFormat="1" ht="16.5" customHeight="1">
      <c r="B129" s="136"/>
      <c r="C129" s="137" t="s">
        <v>310</v>
      </c>
      <c r="D129" s="137" t="s">
        <v>224</v>
      </c>
      <c r="E129" s="138" t="s">
        <v>3221</v>
      </c>
      <c r="F129" s="139" t="s">
        <v>3222</v>
      </c>
      <c r="G129" s="140" t="s">
        <v>2137</v>
      </c>
      <c r="H129" s="141">
        <v>74</v>
      </c>
      <c r="I129" s="142"/>
      <c r="J129" s="143">
        <f>ROUND(I129*H129,2)</f>
        <v>0</v>
      </c>
      <c r="K129" s="139" t="s">
        <v>2138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369</v>
      </c>
    </row>
    <row r="130" spans="2:65" s="1" customFormat="1" ht="16.5" customHeight="1">
      <c r="B130" s="136"/>
      <c r="C130" s="137" t="s">
        <v>8</v>
      </c>
      <c r="D130" s="137" t="s">
        <v>224</v>
      </c>
      <c r="E130" s="138" t="s">
        <v>3223</v>
      </c>
      <c r="F130" s="139" t="s">
        <v>3224</v>
      </c>
      <c r="G130" s="140" t="s">
        <v>2137</v>
      </c>
      <c r="H130" s="141">
        <v>64</v>
      </c>
      <c r="I130" s="142"/>
      <c r="J130" s="143">
        <f>ROUND(I130*H130,2)</f>
        <v>0</v>
      </c>
      <c r="K130" s="139" t="s">
        <v>2138</v>
      </c>
      <c r="L130" s="32"/>
      <c r="M130" s="144" t="s">
        <v>1</v>
      </c>
      <c r="N130" s="145" t="s">
        <v>38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229</v>
      </c>
      <c r="AT130" s="148" t="s">
        <v>224</v>
      </c>
      <c r="AU130" s="148" t="s">
        <v>80</v>
      </c>
      <c r="AY130" s="17" t="s">
        <v>221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80</v>
      </c>
      <c r="BK130" s="149">
        <f>ROUND(I130*H130,2)</f>
        <v>0</v>
      </c>
      <c r="BL130" s="17" t="s">
        <v>229</v>
      </c>
      <c r="BM130" s="148" t="s">
        <v>379</v>
      </c>
    </row>
    <row r="131" spans="2:65" s="1" customFormat="1" ht="16.5" customHeight="1">
      <c r="B131" s="136"/>
      <c r="C131" s="137" t="s">
        <v>318</v>
      </c>
      <c r="D131" s="137" t="s">
        <v>224</v>
      </c>
      <c r="E131" s="138" t="s">
        <v>3225</v>
      </c>
      <c r="F131" s="139" t="s">
        <v>3226</v>
      </c>
      <c r="G131" s="140" t="s">
        <v>2137</v>
      </c>
      <c r="H131" s="141">
        <v>40</v>
      </c>
      <c r="I131" s="142"/>
      <c r="J131" s="143">
        <f>ROUND(I131*H131,2)</f>
        <v>0</v>
      </c>
      <c r="K131" s="139" t="s">
        <v>2138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391</v>
      </c>
    </row>
    <row r="132" spans="2:65" s="1" customFormat="1" ht="16.5" customHeight="1">
      <c r="B132" s="136"/>
      <c r="C132" s="137" t="s">
        <v>322</v>
      </c>
      <c r="D132" s="137" t="s">
        <v>224</v>
      </c>
      <c r="E132" s="138" t="s">
        <v>3227</v>
      </c>
      <c r="F132" s="139" t="s">
        <v>3228</v>
      </c>
      <c r="G132" s="140" t="s">
        <v>2137</v>
      </c>
      <c r="H132" s="141">
        <v>10</v>
      </c>
      <c r="I132" s="142"/>
      <c r="J132" s="143">
        <f>ROUND(I132*H132,2)</f>
        <v>0</v>
      </c>
      <c r="K132" s="139" t="s">
        <v>2138</v>
      </c>
      <c r="L132" s="32"/>
      <c r="M132" s="144" t="s">
        <v>1</v>
      </c>
      <c r="N132" s="145" t="s">
        <v>38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229</v>
      </c>
      <c r="AT132" s="148" t="s">
        <v>224</v>
      </c>
      <c r="AU132" s="148" t="s">
        <v>80</v>
      </c>
      <c r="AY132" s="17" t="s">
        <v>221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80</v>
      </c>
      <c r="BK132" s="149">
        <f>ROUND(I132*H132,2)</f>
        <v>0</v>
      </c>
      <c r="BL132" s="17" t="s">
        <v>229</v>
      </c>
      <c r="BM132" s="148" t="s">
        <v>404</v>
      </c>
    </row>
    <row r="133" spans="2:65" s="1" customFormat="1" ht="16.5" customHeight="1">
      <c r="B133" s="136"/>
      <c r="C133" s="137" t="s">
        <v>328</v>
      </c>
      <c r="D133" s="137" t="s">
        <v>224</v>
      </c>
      <c r="E133" s="138" t="s">
        <v>3229</v>
      </c>
      <c r="F133" s="139" t="s">
        <v>3230</v>
      </c>
      <c r="G133" s="140" t="s">
        <v>1004</v>
      </c>
      <c r="H133" s="141">
        <v>6.1</v>
      </c>
      <c r="I133" s="142"/>
      <c r="J133" s="143">
        <f>ROUND(I133*H133,2)</f>
        <v>0</v>
      </c>
      <c r="K133" s="139" t="s">
        <v>2138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445</v>
      </c>
    </row>
    <row r="134" spans="2:65" s="1" customFormat="1" ht="16.5" customHeight="1">
      <c r="B134" s="136"/>
      <c r="C134" s="137" t="s">
        <v>332</v>
      </c>
      <c r="D134" s="137" t="s">
        <v>224</v>
      </c>
      <c r="E134" s="138" t="s">
        <v>3231</v>
      </c>
      <c r="F134" s="139" t="s">
        <v>3232</v>
      </c>
      <c r="G134" s="140" t="s">
        <v>350</v>
      </c>
      <c r="H134" s="141">
        <v>560</v>
      </c>
      <c r="I134" s="142"/>
      <c r="J134" s="143">
        <f>ROUND(I134*H134,2)</f>
        <v>0</v>
      </c>
      <c r="K134" s="139" t="s">
        <v>2138</v>
      </c>
      <c r="L134" s="32"/>
      <c r="M134" s="144" t="s">
        <v>1</v>
      </c>
      <c r="N134" s="145" t="s">
        <v>38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229</v>
      </c>
      <c r="AT134" s="148" t="s">
        <v>224</v>
      </c>
      <c r="AU134" s="148" t="s">
        <v>80</v>
      </c>
      <c r="AY134" s="17" t="s">
        <v>221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80</v>
      </c>
      <c r="BK134" s="149">
        <f>ROUND(I134*H134,2)</f>
        <v>0</v>
      </c>
      <c r="BL134" s="17" t="s">
        <v>229</v>
      </c>
      <c r="BM134" s="148" t="s">
        <v>460</v>
      </c>
    </row>
    <row r="135" spans="2:65" s="1" customFormat="1" ht="16.5" customHeight="1">
      <c r="B135" s="136"/>
      <c r="C135" s="137" t="s">
        <v>336</v>
      </c>
      <c r="D135" s="137" t="s">
        <v>224</v>
      </c>
      <c r="E135" s="138" t="s">
        <v>3233</v>
      </c>
      <c r="F135" s="139" t="s">
        <v>3234</v>
      </c>
      <c r="G135" s="140" t="s">
        <v>350</v>
      </c>
      <c r="H135" s="141">
        <v>560</v>
      </c>
      <c r="I135" s="142"/>
      <c r="J135" s="143">
        <f>ROUND(I135*H135,2)</f>
        <v>0</v>
      </c>
      <c r="K135" s="139" t="s">
        <v>2138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470</v>
      </c>
    </row>
    <row r="136" spans="2:65" s="1" customFormat="1" ht="16.5" customHeight="1">
      <c r="B136" s="136"/>
      <c r="C136" s="137" t="s">
        <v>340</v>
      </c>
      <c r="D136" s="137" t="s">
        <v>224</v>
      </c>
      <c r="E136" s="138" t="s">
        <v>3235</v>
      </c>
      <c r="F136" s="139" t="s">
        <v>3236</v>
      </c>
      <c r="G136" s="140" t="s">
        <v>350</v>
      </c>
      <c r="H136" s="141">
        <v>560</v>
      </c>
      <c r="I136" s="142"/>
      <c r="J136" s="143">
        <f>ROUND(I136*H136,2)</f>
        <v>0</v>
      </c>
      <c r="K136" s="139" t="s">
        <v>2138</v>
      </c>
      <c r="L136" s="32"/>
      <c r="M136" s="144" t="s">
        <v>1</v>
      </c>
      <c r="N136" s="145" t="s">
        <v>38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229</v>
      </c>
      <c r="AT136" s="148" t="s">
        <v>224</v>
      </c>
      <c r="AU136" s="148" t="s">
        <v>80</v>
      </c>
      <c r="AY136" s="17" t="s">
        <v>221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80</v>
      </c>
      <c r="BK136" s="149">
        <f>ROUND(I136*H136,2)</f>
        <v>0</v>
      </c>
      <c r="BL136" s="17" t="s">
        <v>229</v>
      </c>
      <c r="BM136" s="148" t="s">
        <v>512</v>
      </c>
    </row>
    <row r="137" spans="2:65" s="1" customFormat="1" ht="16.5" customHeight="1">
      <c r="B137" s="136"/>
      <c r="C137" s="137" t="s">
        <v>347</v>
      </c>
      <c r="D137" s="137" t="s">
        <v>224</v>
      </c>
      <c r="E137" s="138" t="s">
        <v>3237</v>
      </c>
      <c r="F137" s="139" t="s">
        <v>3238</v>
      </c>
      <c r="G137" s="140" t="s">
        <v>350</v>
      </c>
      <c r="H137" s="141">
        <v>5</v>
      </c>
      <c r="I137" s="142"/>
      <c r="J137" s="143">
        <f>ROUND(I137*H137,2)</f>
        <v>0</v>
      </c>
      <c r="K137" s="139" t="s">
        <v>2138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229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229</v>
      </c>
      <c r="BM137" s="148" t="s">
        <v>523</v>
      </c>
    </row>
    <row r="138" spans="2:65" s="1" customFormat="1" ht="16.5" customHeight="1">
      <c r="B138" s="136"/>
      <c r="C138" s="137" t="s">
        <v>353</v>
      </c>
      <c r="D138" s="137" t="s">
        <v>224</v>
      </c>
      <c r="E138" s="138" t="s">
        <v>3239</v>
      </c>
      <c r="F138" s="139" t="s">
        <v>3240</v>
      </c>
      <c r="G138" s="140" t="s">
        <v>350</v>
      </c>
      <c r="H138" s="141">
        <v>2</v>
      </c>
      <c r="I138" s="142"/>
      <c r="J138" s="143">
        <f>ROUND(I138*H138,2)</f>
        <v>0</v>
      </c>
      <c r="K138" s="139" t="s">
        <v>2138</v>
      </c>
      <c r="L138" s="32"/>
      <c r="M138" s="144" t="s">
        <v>1</v>
      </c>
      <c r="N138" s="145" t="s">
        <v>38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229</v>
      </c>
      <c r="AT138" s="148" t="s">
        <v>224</v>
      </c>
      <c r="AU138" s="148" t="s">
        <v>80</v>
      </c>
      <c r="AY138" s="17" t="s">
        <v>221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80</v>
      </c>
      <c r="BK138" s="149">
        <f>ROUND(I138*H138,2)</f>
        <v>0</v>
      </c>
      <c r="BL138" s="17" t="s">
        <v>229</v>
      </c>
      <c r="BM138" s="148" t="s">
        <v>562</v>
      </c>
    </row>
    <row r="139" spans="2:65" s="1" customFormat="1" ht="16.5" customHeight="1">
      <c r="B139" s="136"/>
      <c r="C139" s="137" t="s">
        <v>7</v>
      </c>
      <c r="D139" s="137" t="s">
        <v>224</v>
      </c>
      <c r="E139" s="138" t="s">
        <v>3241</v>
      </c>
      <c r="F139" s="139" t="s">
        <v>3242</v>
      </c>
      <c r="G139" s="140" t="s">
        <v>350</v>
      </c>
      <c r="H139" s="141">
        <v>1</v>
      </c>
      <c r="I139" s="142"/>
      <c r="J139" s="143">
        <f>ROUND(I139*H139,2)</f>
        <v>0</v>
      </c>
      <c r="K139" s="139" t="s">
        <v>2138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229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229</v>
      </c>
      <c r="BM139" s="148" t="s">
        <v>573</v>
      </c>
    </row>
    <row r="140" spans="2:65" s="1" customFormat="1" ht="16.5" customHeight="1">
      <c r="B140" s="136"/>
      <c r="C140" s="137" t="s">
        <v>369</v>
      </c>
      <c r="D140" s="137" t="s">
        <v>224</v>
      </c>
      <c r="E140" s="138" t="s">
        <v>3243</v>
      </c>
      <c r="F140" s="139" t="s">
        <v>3244</v>
      </c>
      <c r="G140" s="140" t="s">
        <v>350</v>
      </c>
      <c r="H140" s="141">
        <v>0.5</v>
      </c>
      <c r="I140" s="142"/>
      <c r="J140" s="143">
        <f>ROUND(I140*H140,2)</f>
        <v>0</v>
      </c>
      <c r="K140" s="139" t="s">
        <v>2138</v>
      </c>
      <c r="L140" s="32"/>
      <c r="M140" s="144" t="s">
        <v>1</v>
      </c>
      <c r="N140" s="145" t="s">
        <v>38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229</v>
      </c>
      <c r="AT140" s="148" t="s">
        <v>224</v>
      </c>
      <c r="AU140" s="148" t="s">
        <v>80</v>
      </c>
      <c r="AY140" s="17" t="s">
        <v>221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80</v>
      </c>
      <c r="BK140" s="149">
        <f>ROUND(I140*H140,2)</f>
        <v>0</v>
      </c>
      <c r="BL140" s="17" t="s">
        <v>229</v>
      </c>
      <c r="BM140" s="148" t="s">
        <v>605</v>
      </c>
    </row>
    <row r="141" spans="2:65" s="1" customFormat="1" ht="16.5" customHeight="1">
      <c r="B141" s="136"/>
      <c r="C141" s="137" t="s">
        <v>375</v>
      </c>
      <c r="D141" s="137" t="s">
        <v>224</v>
      </c>
      <c r="E141" s="138" t="s">
        <v>3245</v>
      </c>
      <c r="F141" s="139" t="s">
        <v>3246</v>
      </c>
      <c r="G141" s="140" t="s">
        <v>2137</v>
      </c>
      <c r="H141" s="141">
        <v>18</v>
      </c>
      <c r="I141" s="142"/>
      <c r="J141" s="143">
        <f>ROUND(I141*H141,2)</f>
        <v>0</v>
      </c>
      <c r="K141" s="139" t="s">
        <v>2138</v>
      </c>
      <c r="L141" s="32"/>
      <c r="M141" s="144" t="s">
        <v>1</v>
      </c>
      <c r="N141" s="145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229</v>
      </c>
      <c r="AT141" s="148" t="s">
        <v>224</v>
      </c>
      <c r="AU141" s="148" t="s">
        <v>80</v>
      </c>
      <c r="AY141" s="17" t="s">
        <v>221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80</v>
      </c>
      <c r="BK141" s="149">
        <f>ROUND(I141*H141,2)</f>
        <v>0</v>
      </c>
      <c r="BL141" s="17" t="s">
        <v>229</v>
      </c>
      <c r="BM141" s="148" t="s">
        <v>632</v>
      </c>
    </row>
    <row r="142" spans="2:65" s="1" customFormat="1" ht="16.5" customHeight="1">
      <c r="B142" s="136"/>
      <c r="C142" s="137" t="s">
        <v>379</v>
      </c>
      <c r="D142" s="137" t="s">
        <v>224</v>
      </c>
      <c r="E142" s="138" t="s">
        <v>3247</v>
      </c>
      <c r="F142" s="139" t="s">
        <v>3248</v>
      </c>
      <c r="G142" s="140" t="s">
        <v>2137</v>
      </c>
      <c r="H142" s="141">
        <v>2</v>
      </c>
      <c r="I142" s="142"/>
      <c r="J142" s="143">
        <f>ROUND(I142*H142,2)</f>
        <v>0</v>
      </c>
      <c r="K142" s="139" t="s">
        <v>2138</v>
      </c>
      <c r="L142" s="32"/>
      <c r="M142" s="144" t="s">
        <v>1</v>
      </c>
      <c r="N142" s="145" t="s">
        <v>38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229</v>
      </c>
      <c r="AT142" s="148" t="s">
        <v>224</v>
      </c>
      <c r="AU142" s="148" t="s">
        <v>80</v>
      </c>
      <c r="AY142" s="17" t="s">
        <v>221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80</v>
      </c>
      <c r="BK142" s="149">
        <f>ROUND(I142*H142,2)</f>
        <v>0</v>
      </c>
      <c r="BL142" s="17" t="s">
        <v>229</v>
      </c>
      <c r="BM142" s="148" t="s">
        <v>658</v>
      </c>
    </row>
    <row r="143" spans="2:65" s="1" customFormat="1" ht="16.5" customHeight="1">
      <c r="B143" s="136"/>
      <c r="C143" s="137" t="s">
        <v>384</v>
      </c>
      <c r="D143" s="137" t="s">
        <v>224</v>
      </c>
      <c r="E143" s="138" t="s">
        <v>3249</v>
      </c>
      <c r="F143" s="139" t="s">
        <v>3250</v>
      </c>
      <c r="G143" s="140" t="s">
        <v>2137</v>
      </c>
      <c r="H143" s="141">
        <v>10</v>
      </c>
      <c r="I143" s="142"/>
      <c r="J143" s="143">
        <f>ROUND(I143*H143,2)</f>
        <v>0</v>
      </c>
      <c r="K143" s="139" t="s">
        <v>2138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229</v>
      </c>
      <c r="AT143" s="148" t="s">
        <v>224</v>
      </c>
      <c r="AU143" s="148" t="s">
        <v>80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229</v>
      </c>
      <c r="BM143" s="148" t="s">
        <v>680</v>
      </c>
    </row>
    <row r="144" spans="2:65" s="1" customFormat="1" ht="24.2" customHeight="1">
      <c r="B144" s="136"/>
      <c r="C144" s="137" t="s">
        <v>391</v>
      </c>
      <c r="D144" s="137" t="s">
        <v>224</v>
      </c>
      <c r="E144" s="138" t="s">
        <v>3251</v>
      </c>
      <c r="F144" s="139" t="s">
        <v>3252</v>
      </c>
      <c r="G144" s="140" t="s">
        <v>2137</v>
      </c>
      <c r="H144" s="141">
        <v>3</v>
      </c>
      <c r="I144" s="142"/>
      <c r="J144" s="143">
        <f>ROUND(I144*H144,2)</f>
        <v>0</v>
      </c>
      <c r="K144" s="139" t="s">
        <v>2138</v>
      </c>
      <c r="L144" s="32"/>
      <c r="M144" s="144" t="s">
        <v>1</v>
      </c>
      <c r="N144" s="145" t="s">
        <v>38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229</v>
      </c>
      <c r="AT144" s="148" t="s">
        <v>224</v>
      </c>
      <c r="AU144" s="148" t="s">
        <v>80</v>
      </c>
      <c r="AY144" s="17" t="s">
        <v>221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80</v>
      </c>
      <c r="BK144" s="149">
        <f>ROUND(I144*H144,2)</f>
        <v>0</v>
      </c>
      <c r="BL144" s="17" t="s">
        <v>229</v>
      </c>
      <c r="BM144" s="148" t="s">
        <v>714</v>
      </c>
    </row>
    <row r="145" spans="2:65" s="1" customFormat="1" ht="16.5" customHeight="1">
      <c r="B145" s="136"/>
      <c r="C145" s="137" t="s">
        <v>398</v>
      </c>
      <c r="D145" s="137" t="s">
        <v>224</v>
      </c>
      <c r="E145" s="138" t="s">
        <v>3253</v>
      </c>
      <c r="F145" s="139" t="s">
        <v>3254</v>
      </c>
      <c r="G145" s="140" t="s">
        <v>983</v>
      </c>
      <c r="H145" s="141">
        <v>4</v>
      </c>
      <c r="I145" s="142"/>
      <c r="J145" s="143">
        <f>ROUND(I145*H145,2)</f>
        <v>0</v>
      </c>
      <c r="K145" s="139" t="s">
        <v>2138</v>
      </c>
      <c r="L145" s="32"/>
      <c r="M145" s="144" t="s">
        <v>1</v>
      </c>
      <c r="N145" s="145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229</v>
      </c>
      <c r="AT145" s="148" t="s">
        <v>224</v>
      </c>
      <c r="AU145" s="148" t="s">
        <v>80</v>
      </c>
      <c r="AY145" s="17" t="s">
        <v>221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80</v>
      </c>
      <c r="BK145" s="149">
        <f>ROUND(I145*H145,2)</f>
        <v>0</v>
      </c>
      <c r="BL145" s="17" t="s">
        <v>229</v>
      </c>
      <c r="BM145" s="148" t="s">
        <v>727</v>
      </c>
    </row>
    <row r="146" spans="2:65" s="1" customFormat="1" ht="16.5" customHeight="1">
      <c r="B146" s="136"/>
      <c r="C146" s="137" t="s">
        <v>404</v>
      </c>
      <c r="D146" s="137" t="s">
        <v>224</v>
      </c>
      <c r="E146" s="138" t="s">
        <v>3255</v>
      </c>
      <c r="F146" s="139" t="s">
        <v>3256</v>
      </c>
      <c r="G146" s="140" t="s">
        <v>983</v>
      </c>
      <c r="H146" s="141">
        <v>7</v>
      </c>
      <c r="I146" s="142"/>
      <c r="J146" s="143">
        <f>ROUND(I146*H146,2)</f>
        <v>0</v>
      </c>
      <c r="K146" s="139" t="s">
        <v>2138</v>
      </c>
      <c r="L146" s="32"/>
      <c r="M146" s="144" t="s">
        <v>1</v>
      </c>
      <c r="N146" s="145" t="s">
        <v>38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229</v>
      </c>
      <c r="AT146" s="148" t="s">
        <v>224</v>
      </c>
      <c r="AU146" s="148" t="s">
        <v>80</v>
      </c>
      <c r="AY146" s="17" t="s">
        <v>221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80</v>
      </c>
      <c r="BK146" s="149">
        <f>ROUND(I146*H146,2)</f>
        <v>0</v>
      </c>
      <c r="BL146" s="17" t="s">
        <v>229</v>
      </c>
      <c r="BM146" s="148" t="s">
        <v>738</v>
      </c>
    </row>
    <row r="147" spans="2:65" s="1" customFormat="1" ht="21.75" customHeight="1">
      <c r="B147" s="136"/>
      <c r="C147" s="137" t="s">
        <v>440</v>
      </c>
      <c r="D147" s="137" t="s">
        <v>224</v>
      </c>
      <c r="E147" s="138" t="s">
        <v>3257</v>
      </c>
      <c r="F147" s="139" t="s">
        <v>3258</v>
      </c>
      <c r="G147" s="140" t="s">
        <v>2137</v>
      </c>
      <c r="H147" s="141">
        <v>5</v>
      </c>
      <c r="I147" s="142"/>
      <c r="J147" s="143">
        <f>ROUND(I147*H147,2)</f>
        <v>0</v>
      </c>
      <c r="K147" s="139" t="s">
        <v>2138</v>
      </c>
      <c r="L147" s="32"/>
      <c r="M147" s="144" t="s">
        <v>1</v>
      </c>
      <c r="N147" s="145" t="s">
        <v>38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229</v>
      </c>
      <c r="AT147" s="148" t="s">
        <v>224</v>
      </c>
      <c r="AU147" s="148" t="s">
        <v>80</v>
      </c>
      <c r="AY147" s="17" t="s">
        <v>221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80</v>
      </c>
      <c r="BK147" s="149">
        <f>ROUND(I147*H147,2)</f>
        <v>0</v>
      </c>
      <c r="BL147" s="17" t="s">
        <v>229</v>
      </c>
      <c r="BM147" s="148" t="s">
        <v>746</v>
      </c>
    </row>
    <row r="148" spans="2:65" s="1" customFormat="1" ht="24.2" customHeight="1">
      <c r="B148" s="136"/>
      <c r="C148" s="137" t="s">
        <v>445</v>
      </c>
      <c r="D148" s="137" t="s">
        <v>224</v>
      </c>
      <c r="E148" s="138" t="s">
        <v>3259</v>
      </c>
      <c r="F148" s="139" t="s">
        <v>3260</v>
      </c>
      <c r="G148" s="140" t="s">
        <v>2137</v>
      </c>
      <c r="H148" s="141">
        <v>1</v>
      </c>
      <c r="I148" s="142"/>
      <c r="J148" s="143">
        <f>ROUND(I148*H148,2)</f>
        <v>0</v>
      </c>
      <c r="K148" s="139" t="s">
        <v>2138</v>
      </c>
      <c r="L148" s="32"/>
      <c r="M148" s="144" t="s">
        <v>1</v>
      </c>
      <c r="N148" s="145" t="s">
        <v>38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229</v>
      </c>
      <c r="AT148" s="148" t="s">
        <v>224</v>
      </c>
      <c r="AU148" s="148" t="s">
        <v>80</v>
      </c>
      <c r="AY148" s="17" t="s">
        <v>221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80</v>
      </c>
      <c r="BK148" s="149">
        <f>ROUND(I148*H148,2)</f>
        <v>0</v>
      </c>
      <c r="BL148" s="17" t="s">
        <v>229</v>
      </c>
      <c r="BM148" s="148" t="s">
        <v>754</v>
      </c>
    </row>
    <row r="149" spans="2:65" s="1" customFormat="1" ht="16.5" customHeight="1">
      <c r="B149" s="136"/>
      <c r="C149" s="137" t="s">
        <v>452</v>
      </c>
      <c r="D149" s="137" t="s">
        <v>224</v>
      </c>
      <c r="E149" s="138" t="s">
        <v>3261</v>
      </c>
      <c r="F149" s="139" t="s">
        <v>3262</v>
      </c>
      <c r="G149" s="140" t="s">
        <v>2137</v>
      </c>
      <c r="H149" s="141">
        <v>1</v>
      </c>
      <c r="I149" s="142"/>
      <c r="J149" s="143">
        <f>ROUND(I149*H149,2)</f>
        <v>0</v>
      </c>
      <c r="K149" s="139" t="s">
        <v>2138</v>
      </c>
      <c r="L149" s="32"/>
      <c r="M149" s="144" t="s">
        <v>1</v>
      </c>
      <c r="N149" s="145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229</v>
      </c>
      <c r="AT149" s="148" t="s">
        <v>224</v>
      </c>
      <c r="AU149" s="148" t="s">
        <v>80</v>
      </c>
      <c r="AY149" s="17" t="s">
        <v>221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80</v>
      </c>
      <c r="BK149" s="149">
        <f>ROUND(I149*H149,2)</f>
        <v>0</v>
      </c>
      <c r="BL149" s="17" t="s">
        <v>229</v>
      </c>
      <c r="BM149" s="148" t="s">
        <v>358</v>
      </c>
    </row>
    <row r="150" spans="2:65" s="1" customFormat="1" ht="24.2" customHeight="1">
      <c r="B150" s="136"/>
      <c r="C150" s="137" t="s">
        <v>460</v>
      </c>
      <c r="D150" s="137" t="s">
        <v>224</v>
      </c>
      <c r="E150" s="138" t="s">
        <v>3263</v>
      </c>
      <c r="F150" s="139" t="s">
        <v>3264</v>
      </c>
      <c r="G150" s="140" t="s">
        <v>2137</v>
      </c>
      <c r="H150" s="141">
        <v>2</v>
      </c>
      <c r="I150" s="142"/>
      <c r="J150" s="143">
        <f>ROUND(I150*H150,2)</f>
        <v>0</v>
      </c>
      <c r="K150" s="139" t="s">
        <v>2138</v>
      </c>
      <c r="L150" s="32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229</v>
      </c>
      <c r="AT150" s="148" t="s">
        <v>224</v>
      </c>
      <c r="AU150" s="148" t="s">
        <v>80</v>
      </c>
      <c r="AY150" s="17" t="s">
        <v>221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80</v>
      </c>
      <c r="BK150" s="149">
        <f>ROUND(I150*H150,2)</f>
        <v>0</v>
      </c>
      <c r="BL150" s="17" t="s">
        <v>229</v>
      </c>
      <c r="BM150" s="148" t="s">
        <v>767</v>
      </c>
    </row>
    <row r="151" spans="2:65" s="1" customFormat="1" ht="24.2" customHeight="1">
      <c r="B151" s="136"/>
      <c r="C151" s="137" t="s">
        <v>464</v>
      </c>
      <c r="D151" s="137" t="s">
        <v>224</v>
      </c>
      <c r="E151" s="138" t="s">
        <v>3265</v>
      </c>
      <c r="F151" s="139" t="s">
        <v>3266</v>
      </c>
      <c r="G151" s="140" t="s">
        <v>2137</v>
      </c>
      <c r="H151" s="141">
        <v>3</v>
      </c>
      <c r="I151" s="142"/>
      <c r="J151" s="143">
        <f>ROUND(I151*H151,2)</f>
        <v>0</v>
      </c>
      <c r="K151" s="139" t="s">
        <v>2138</v>
      </c>
      <c r="L151" s="32"/>
      <c r="M151" s="144" t="s">
        <v>1</v>
      </c>
      <c r="N151" s="145" t="s">
        <v>38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229</v>
      </c>
      <c r="AT151" s="148" t="s">
        <v>224</v>
      </c>
      <c r="AU151" s="148" t="s">
        <v>80</v>
      </c>
      <c r="AY151" s="17" t="s">
        <v>221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80</v>
      </c>
      <c r="BK151" s="149">
        <f>ROUND(I151*H151,2)</f>
        <v>0</v>
      </c>
      <c r="BL151" s="17" t="s">
        <v>229</v>
      </c>
      <c r="BM151" s="148" t="s">
        <v>775</v>
      </c>
    </row>
    <row r="152" spans="2:65" s="1" customFormat="1" ht="24.2" customHeight="1">
      <c r="B152" s="136"/>
      <c r="C152" s="137" t="s">
        <v>470</v>
      </c>
      <c r="D152" s="137" t="s">
        <v>224</v>
      </c>
      <c r="E152" s="138" t="s">
        <v>3267</v>
      </c>
      <c r="F152" s="139" t="s">
        <v>3268</v>
      </c>
      <c r="G152" s="140" t="s">
        <v>2137</v>
      </c>
      <c r="H152" s="141">
        <v>9</v>
      </c>
      <c r="I152" s="142"/>
      <c r="J152" s="143">
        <f>ROUND(I152*H152,2)</f>
        <v>0</v>
      </c>
      <c r="K152" s="139" t="s">
        <v>2138</v>
      </c>
      <c r="L152" s="32"/>
      <c r="M152" s="144" t="s">
        <v>1</v>
      </c>
      <c r="N152" s="145" t="s">
        <v>38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229</v>
      </c>
      <c r="AT152" s="148" t="s">
        <v>224</v>
      </c>
      <c r="AU152" s="148" t="s">
        <v>80</v>
      </c>
      <c r="AY152" s="17" t="s">
        <v>221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80</v>
      </c>
      <c r="BK152" s="149">
        <f>ROUND(I152*H152,2)</f>
        <v>0</v>
      </c>
      <c r="BL152" s="17" t="s">
        <v>229</v>
      </c>
      <c r="BM152" s="148" t="s">
        <v>783</v>
      </c>
    </row>
    <row r="153" spans="2:65" s="1" customFormat="1" ht="24.2" customHeight="1">
      <c r="B153" s="136"/>
      <c r="C153" s="137" t="s">
        <v>478</v>
      </c>
      <c r="D153" s="137" t="s">
        <v>224</v>
      </c>
      <c r="E153" s="138" t="s">
        <v>3269</v>
      </c>
      <c r="F153" s="139" t="s">
        <v>3270</v>
      </c>
      <c r="G153" s="140" t="s">
        <v>2137</v>
      </c>
      <c r="H153" s="141">
        <v>1</v>
      </c>
      <c r="I153" s="142"/>
      <c r="J153" s="143">
        <f>ROUND(I153*H153,2)</f>
        <v>0</v>
      </c>
      <c r="K153" s="139" t="s">
        <v>2138</v>
      </c>
      <c r="L153" s="32"/>
      <c r="M153" s="144" t="s">
        <v>1</v>
      </c>
      <c r="N153" s="145" t="s">
        <v>38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229</v>
      </c>
      <c r="AT153" s="148" t="s">
        <v>224</v>
      </c>
      <c r="AU153" s="148" t="s">
        <v>80</v>
      </c>
      <c r="AY153" s="17" t="s">
        <v>221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80</v>
      </c>
      <c r="BK153" s="149">
        <f>ROUND(I153*H153,2)</f>
        <v>0</v>
      </c>
      <c r="BL153" s="17" t="s">
        <v>229</v>
      </c>
      <c r="BM153" s="148" t="s">
        <v>791</v>
      </c>
    </row>
    <row r="154" spans="2:65" s="1" customFormat="1" ht="16.5" customHeight="1">
      <c r="B154" s="136"/>
      <c r="C154" s="137" t="s">
        <v>512</v>
      </c>
      <c r="D154" s="137" t="s">
        <v>224</v>
      </c>
      <c r="E154" s="138" t="s">
        <v>3271</v>
      </c>
      <c r="F154" s="139" t="s">
        <v>3272</v>
      </c>
      <c r="G154" s="140" t="s">
        <v>983</v>
      </c>
      <c r="H154" s="141">
        <v>9</v>
      </c>
      <c r="I154" s="142"/>
      <c r="J154" s="143">
        <f>ROUND(I154*H154,2)</f>
        <v>0</v>
      </c>
      <c r="K154" s="139" t="s">
        <v>2138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229</v>
      </c>
      <c r="AT154" s="148" t="s">
        <v>224</v>
      </c>
      <c r="AU154" s="148" t="s">
        <v>80</v>
      </c>
      <c r="AY154" s="17" t="s">
        <v>221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80</v>
      </c>
      <c r="BK154" s="149">
        <f>ROUND(I154*H154,2)</f>
        <v>0</v>
      </c>
      <c r="BL154" s="17" t="s">
        <v>229</v>
      </c>
      <c r="BM154" s="148" t="s">
        <v>799</v>
      </c>
    </row>
    <row r="155" spans="2:65" s="1" customFormat="1" ht="16.5" customHeight="1">
      <c r="B155" s="136"/>
      <c r="C155" s="137" t="s">
        <v>517</v>
      </c>
      <c r="D155" s="137" t="s">
        <v>224</v>
      </c>
      <c r="E155" s="138" t="s">
        <v>3273</v>
      </c>
      <c r="F155" s="139" t="s">
        <v>3274</v>
      </c>
      <c r="G155" s="140" t="s">
        <v>983</v>
      </c>
      <c r="H155" s="141">
        <v>3</v>
      </c>
      <c r="I155" s="142"/>
      <c r="J155" s="143">
        <f>ROUND(I155*H155,2)</f>
        <v>0</v>
      </c>
      <c r="K155" s="139" t="s">
        <v>2138</v>
      </c>
      <c r="L155" s="32"/>
      <c r="M155" s="144" t="s">
        <v>1</v>
      </c>
      <c r="N155" s="145" t="s">
        <v>38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229</v>
      </c>
      <c r="AT155" s="148" t="s">
        <v>224</v>
      </c>
      <c r="AU155" s="148" t="s">
        <v>80</v>
      </c>
      <c r="AY155" s="17" t="s">
        <v>221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80</v>
      </c>
      <c r="BK155" s="149">
        <f>ROUND(I155*H155,2)</f>
        <v>0</v>
      </c>
      <c r="BL155" s="17" t="s">
        <v>229</v>
      </c>
      <c r="BM155" s="148" t="s">
        <v>807</v>
      </c>
    </row>
    <row r="156" spans="2:65" s="1" customFormat="1" ht="16.5" customHeight="1">
      <c r="B156" s="136"/>
      <c r="C156" s="137" t="s">
        <v>523</v>
      </c>
      <c r="D156" s="137" t="s">
        <v>224</v>
      </c>
      <c r="E156" s="138" t="s">
        <v>3275</v>
      </c>
      <c r="F156" s="139" t="s">
        <v>3276</v>
      </c>
      <c r="G156" s="140" t="s">
        <v>983</v>
      </c>
      <c r="H156" s="141">
        <v>1</v>
      </c>
      <c r="I156" s="142"/>
      <c r="J156" s="143">
        <f>ROUND(I156*H156,2)</f>
        <v>0</v>
      </c>
      <c r="K156" s="139" t="s">
        <v>2138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229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229</v>
      </c>
      <c r="BM156" s="148" t="s">
        <v>815</v>
      </c>
    </row>
    <row r="157" spans="2:65" s="1" customFormat="1" ht="16.5" customHeight="1">
      <c r="B157" s="136"/>
      <c r="C157" s="137" t="s">
        <v>539</v>
      </c>
      <c r="D157" s="137" t="s">
        <v>224</v>
      </c>
      <c r="E157" s="138" t="s">
        <v>3277</v>
      </c>
      <c r="F157" s="139" t="s">
        <v>3278</v>
      </c>
      <c r="G157" s="140" t="s">
        <v>983</v>
      </c>
      <c r="H157" s="141">
        <v>1</v>
      </c>
      <c r="I157" s="142"/>
      <c r="J157" s="143">
        <f>ROUND(I157*H157,2)</f>
        <v>0</v>
      </c>
      <c r="K157" s="139" t="s">
        <v>2138</v>
      </c>
      <c r="L157" s="32"/>
      <c r="M157" s="144" t="s">
        <v>1</v>
      </c>
      <c r="N157" s="145" t="s">
        <v>38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229</v>
      </c>
      <c r="AT157" s="148" t="s">
        <v>224</v>
      </c>
      <c r="AU157" s="148" t="s">
        <v>80</v>
      </c>
      <c r="AY157" s="17" t="s">
        <v>221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80</v>
      </c>
      <c r="BK157" s="149">
        <f>ROUND(I157*H157,2)</f>
        <v>0</v>
      </c>
      <c r="BL157" s="17" t="s">
        <v>229</v>
      </c>
      <c r="BM157" s="148" t="s">
        <v>823</v>
      </c>
    </row>
    <row r="158" spans="2:65" s="1" customFormat="1" ht="16.5" customHeight="1">
      <c r="B158" s="136"/>
      <c r="C158" s="137" t="s">
        <v>562</v>
      </c>
      <c r="D158" s="137" t="s">
        <v>224</v>
      </c>
      <c r="E158" s="138" t="s">
        <v>3279</v>
      </c>
      <c r="F158" s="139" t="s">
        <v>3280</v>
      </c>
      <c r="G158" s="140" t="s">
        <v>983</v>
      </c>
      <c r="H158" s="141">
        <v>1</v>
      </c>
      <c r="I158" s="142"/>
      <c r="J158" s="143">
        <f>ROUND(I158*H158,2)</f>
        <v>0</v>
      </c>
      <c r="K158" s="139" t="s">
        <v>2138</v>
      </c>
      <c r="L158" s="32"/>
      <c r="M158" s="144" t="s">
        <v>1</v>
      </c>
      <c r="N158" s="145" t="s">
        <v>38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229</v>
      </c>
      <c r="AT158" s="148" t="s">
        <v>224</v>
      </c>
      <c r="AU158" s="148" t="s">
        <v>80</v>
      </c>
      <c r="AY158" s="17" t="s">
        <v>221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80</v>
      </c>
      <c r="BK158" s="149">
        <f>ROUND(I158*H158,2)</f>
        <v>0</v>
      </c>
      <c r="BL158" s="17" t="s">
        <v>229</v>
      </c>
      <c r="BM158" s="148" t="s">
        <v>831</v>
      </c>
    </row>
    <row r="159" spans="2:65" s="1" customFormat="1" ht="16.5" customHeight="1">
      <c r="B159" s="136"/>
      <c r="C159" s="137" t="s">
        <v>568</v>
      </c>
      <c r="D159" s="137" t="s">
        <v>224</v>
      </c>
      <c r="E159" s="138" t="s">
        <v>3281</v>
      </c>
      <c r="F159" s="139" t="s">
        <v>3282</v>
      </c>
      <c r="G159" s="140" t="s">
        <v>983</v>
      </c>
      <c r="H159" s="141">
        <v>1</v>
      </c>
      <c r="I159" s="142"/>
      <c r="J159" s="143">
        <f>ROUND(I159*H159,2)</f>
        <v>0</v>
      </c>
      <c r="K159" s="139" t="s">
        <v>2138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229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229</v>
      </c>
      <c r="BM159" s="148" t="s">
        <v>839</v>
      </c>
    </row>
    <row r="160" spans="2:65" s="1" customFormat="1" ht="16.5" customHeight="1">
      <c r="B160" s="136"/>
      <c r="C160" s="137" t="s">
        <v>573</v>
      </c>
      <c r="D160" s="137" t="s">
        <v>224</v>
      </c>
      <c r="E160" s="138" t="s">
        <v>3283</v>
      </c>
      <c r="F160" s="139" t="s">
        <v>3284</v>
      </c>
      <c r="G160" s="140" t="s">
        <v>983</v>
      </c>
      <c r="H160" s="141">
        <v>1</v>
      </c>
      <c r="I160" s="142"/>
      <c r="J160" s="143">
        <f>ROUND(I160*H160,2)</f>
        <v>0</v>
      </c>
      <c r="K160" s="139" t="s">
        <v>2138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229</v>
      </c>
      <c r="AT160" s="148" t="s">
        <v>224</v>
      </c>
      <c r="AU160" s="148" t="s">
        <v>80</v>
      </c>
      <c r="AY160" s="17" t="s">
        <v>221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80</v>
      </c>
      <c r="BK160" s="149">
        <f>ROUND(I160*H160,2)</f>
        <v>0</v>
      </c>
      <c r="BL160" s="17" t="s">
        <v>229</v>
      </c>
      <c r="BM160" s="148" t="s">
        <v>847</v>
      </c>
    </row>
    <row r="161" spans="2:65" s="1" customFormat="1" ht="16.5" customHeight="1">
      <c r="B161" s="136"/>
      <c r="C161" s="137" t="s">
        <v>593</v>
      </c>
      <c r="D161" s="137" t="s">
        <v>224</v>
      </c>
      <c r="E161" s="138" t="s">
        <v>3285</v>
      </c>
      <c r="F161" s="139" t="s">
        <v>3286</v>
      </c>
      <c r="G161" s="140" t="s">
        <v>983</v>
      </c>
      <c r="H161" s="141">
        <v>1</v>
      </c>
      <c r="I161" s="142"/>
      <c r="J161" s="143">
        <f>ROUND(I161*H161,2)</f>
        <v>0</v>
      </c>
      <c r="K161" s="139" t="s">
        <v>2138</v>
      </c>
      <c r="L161" s="32"/>
      <c r="M161" s="197" t="s">
        <v>1</v>
      </c>
      <c r="N161" s="198" t="s">
        <v>38</v>
      </c>
      <c r="O161" s="195"/>
      <c r="P161" s="199">
        <f>O161*H161</f>
        <v>0</v>
      </c>
      <c r="Q161" s="199">
        <v>0</v>
      </c>
      <c r="R161" s="199">
        <f>Q161*H161</f>
        <v>0</v>
      </c>
      <c r="S161" s="199">
        <v>0</v>
      </c>
      <c r="T161" s="200">
        <f>S161*H161</f>
        <v>0</v>
      </c>
      <c r="AR161" s="148" t="s">
        <v>229</v>
      </c>
      <c r="AT161" s="148" t="s">
        <v>224</v>
      </c>
      <c r="AU161" s="148" t="s">
        <v>80</v>
      </c>
      <c r="AY161" s="17" t="s">
        <v>221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80</v>
      </c>
      <c r="BK161" s="149">
        <f>ROUND(I161*H161,2)</f>
        <v>0</v>
      </c>
      <c r="BL161" s="17" t="s">
        <v>229</v>
      </c>
      <c r="BM161" s="148" t="s">
        <v>855</v>
      </c>
    </row>
    <row r="162" spans="2:65" s="1" customFormat="1" ht="6.95" customHeight="1">
      <c r="B162" s="44"/>
      <c r="C162" s="45"/>
      <c r="D162" s="45"/>
      <c r="E162" s="45"/>
      <c r="F162" s="45"/>
      <c r="G162" s="45"/>
      <c r="H162" s="45"/>
      <c r="I162" s="45"/>
      <c r="J162" s="45"/>
      <c r="K162" s="45"/>
      <c r="L162" s="32"/>
    </row>
  </sheetData>
  <autoFilter ref="C116:K161" xr:uid="{00000000-0009-0000-0000-000012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02"/>
  <sheetViews>
    <sheetView showGridLines="0" topLeftCell="A27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177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179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71.25" customHeight="1">
      <c r="B29" s="94"/>
      <c r="E29" s="213" t="s">
        <v>180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ROUND(J140,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ROUND((SUM(BE140:BE1101)),  2)</f>
        <v>0</v>
      </c>
      <c r="I35" s="96">
        <v>0.21</v>
      </c>
      <c r="J35" s="86">
        <f>ROUND(((SUM(BE140:BE1101))*I35),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ROUND((SUM(BF140:BF1101)),  2)</f>
        <v>0</v>
      </c>
      <c r="I36" s="96">
        <v>0.12</v>
      </c>
      <c r="J36" s="86">
        <f>ROUND(((SUM(BF140:BF1101))*I36),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ROUND((SUM(BG140:BG1101)),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ROUND((SUM(BH140:BH1101)),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ROUND((SUM(BI140:BI1101)),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177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A01 - Stavebně konstrukční část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J140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186</v>
      </c>
      <c r="E99" s="110"/>
      <c r="F99" s="110"/>
      <c r="G99" s="110"/>
      <c r="H99" s="110"/>
      <c r="I99" s="110"/>
      <c r="J99" s="111">
        <f>J141</f>
        <v>0</v>
      </c>
      <c r="L99" s="108"/>
    </row>
    <row r="100" spans="2:47" s="9" customFormat="1" ht="19.899999999999999" customHeight="1">
      <c r="B100" s="112"/>
      <c r="D100" s="113" t="s">
        <v>187</v>
      </c>
      <c r="E100" s="114"/>
      <c r="F100" s="114"/>
      <c r="G100" s="114"/>
      <c r="H100" s="114"/>
      <c r="I100" s="114"/>
      <c r="J100" s="115">
        <f>J142</f>
        <v>0</v>
      </c>
      <c r="L100" s="112"/>
    </row>
    <row r="101" spans="2:47" s="9" customFormat="1" ht="19.899999999999999" customHeight="1">
      <c r="B101" s="112"/>
      <c r="D101" s="113" t="s">
        <v>188</v>
      </c>
      <c r="E101" s="114"/>
      <c r="F101" s="114"/>
      <c r="G101" s="114"/>
      <c r="H101" s="114"/>
      <c r="I101" s="114"/>
      <c r="J101" s="115">
        <f>J203</f>
        <v>0</v>
      </c>
      <c r="L101" s="112"/>
    </row>
    <row r="102" spans="2:47" s="9" customFormat="1" ht="14.85" customHeight="1">
      <c r="B102" s="112"/>
      <c r="D102" s="113" t="s">
        <v>189</v>
      </c>
      <c r="E102" s="114"/>
      <c r="F102" s="114"/>
      <c r="G102" s="114"/>
      <c r="H102" s="114"/>
      <c r="I102" s="114"/>
      <c r="J102" s="115">
        <f>J204</f>
        <v>0</v>
      </c>
      <c r="L102" s="112"/>
    </row>
    <row r="103" spans="2:47" s="9" customFormat="1" ht="14.85" customHeight="1">
      <c r="B103" s="112"/>
      <c r="D103" s="113" t="s">
        <v>190</v>
      </c>
      <c r="E103" s="114"/>
      <c r="F103" s="114"/>
      <c r="G103" s="114"/>
      <c r="H103" s="114"/>
      <c r="I103" s="114"/>
      <c r="J103" s="115">
        <f>J250</f>
        <v>0</v>
      </c>
      <c r="L103" s="112"/>
    </row>
    <row r="104" spans="2:47" s="9" customFormat="1" ht="14.85" customHeight="1">
      <c r="B104" s="112"/>
      <c r="D104" s="113" t="s">
        <v>191</v>
      </c>
      <c r="E104" s="114"/>
      <c r="F104" s="114"/>
      <c r="G104" s="114"/>
      <c r="H104" s="114"/>
      <c r="I104" s="114"/>
      <c r="J104" s="115">
        <f>J258</f>
        <v>0</v>
      </c>
      <c r="L104" s="112"/>
    </row>
    <row r="105" spans="2:47" s="9" customFormat="1" ht="19.899999999999999" customHeight="1">
      <c r="B105" s="112"/>
      <c r="D105" s="113" t="s">
        <v>192</v>
      </c>
      <c r="E105" s="114"/>
      <c r="F105" s="114"/>
      <c r="G105" s="114"/>
      <c r="H105" s="114"/>
      <c r="I105" s="114"/>
      <c r="J105" s="115">
        <f>J287</f>
        <v>0</v>
      </c>
      <c r="L105" s="112"/>
    </row>
    <row r="106" spans="2:47" s="9" customFormat="1" ht="19.899999999999999" customHeight="1">
      <c r="B106" s="112"/>
      <c r="D106" s="113" t="s">
        <v>193</v>
      </c>
      <c r="E106" s="114"/>
      <c r="F106" s="114"/>
      <c r="G106" s="114"/>
      <c r="H106" s="114"/>
      <c r="I106" s="114"/>
      <c r="J106" s="115">
        <f>J334</f>
        <v>0</v>
      </c>
      <c r="L106" s="112"/>
    </row>
    <row r="107" spans="2:47" s="8" customFormat="1" ht="24.95" customHeight="1">
      <c r="B107" s="108"/>
      <c r="D107" s="109" t="s">
        <v>194</v>
      </c>
      <c r="E107" s="110"/>
      <c r="F107" s="110"/>
      <c r="G107" s="110"/>
      <c r="H107" s="110"/>
      <c r="I107" s="110"/>
      <c r="J107" s="111">
        <f>J336</f>
        <v>0</v>
      </c>
      <c r="L107" s="108"/>
    </row>
    <row r="108" spans="2:47" s="9" customFormat="1" ht="19.899999999999999" customHeight="1">
      <c r="B108" s="112"/>
      <c r="D108" s="113" t="s">
        <v>195</v>
      </c>
      <c r="E108" s="114"/>
      <c r="F108" s="114"/>
      <c r="G108" s="114"/>
      <c r="H108" s="114"/>
      <c r="I108" s="114"/>
      <c r="J108" s="115">
        <f>J337</f>
        <v>0</v>
      </c>
      <c r="L108" s="112"/>
    </row>
    <row r="109" spans="2:47" s="9" customFormat="1" ht="19.899999999999999" customHeight="1">
      <c r="B109" s="112"/>
      <c r="D109" s="113" t="s">
        <v>196</v>
      </c>
      <c r="E109" s="114"/>
      <c r="F109" s="114"/>
      <c r="G109" s="114"/>
      <c r="H109" s="114"/>
      <c r="I109" s="114"/>
      <c r="J109" s="115">
        <f>J393</f>
        <v>0</v>
      </c>
      <c r="L109" s="112"/>
    </row>
    <row r="110" spans="2:47" s="9" customFormat="1" ht="19.899999999999999" customHeight="1">
      <c r="B110" s="112"/>
      <c r="D110" s="113" t="s">
        <v>197</v>
      </c>
      <c r="E110" s="114"/>
      <c r="F110" s="114"/>
      <c r="G110" s="114"/>
      <c r="H110" s="114"/>
      <c r="I110" s="114"/>
      <c r="J110" s="115">
        <f>J624</f>
        <v>0</v>
      </c>
      <c r="L110" s="112"/>
    </row>
    <row r="111" spans="2:47" s="9" customFormat="1" ht="19.899999999999999" customHeight="1">
      <c r="B111" s="112"/>
      <c r="D111" s="113" t="s">
        <v>198</v>
      </c>
      <c r="E111" s="114"/>
      <c r="F111" s="114"/>
      <c r="G111" s="114"/>
      <c r="H111" s="114"/>
      <c r="I111" s="114"/>
      <c r="J111" s="115">
        <f>J627</f>
        <v>0</v>
      </c>
      <c r="L111" s="112"/>
    </row>
    <row r="112" spans="2:47" s="9" customFormat="1" ht="19.899999999999999" customHeight="1">
      <c r="B112" s="112"/>
      <c r="D112" s="113" t="s">
        <v>199</v>
      </c>
      <c r="E112" s="114"/>
      <c r="F112" s="114"/>
      <c r="G112" s="114"/>
      <c r="H112" s="114"/>
      <c r="I112" s="114"/>
      <c r="J112" s="115">
        <f>J662</f>
        <v>0</v>
      </c>
      <c r="L112" s="112"/>
    </row>
    <row r="113" spans="2:12" s="9" customFormat="1" ht="19.899999999999999" customHeight="1">
      <c r="B113" s="112"/>
      <c r="D113" s="113" t="s">
        <v>200</v>
      </c>
      <c r="E113" s="114"/>
      <c r="F113" s="114"/>
      <c r="G113" s="114"/>
      <c r="H113" s="114"/>
      <c r="I113" s="114"/>
      <c r="J113" s="115">
        <f>J696</f>
        <v>0</v>
      </c>
      <c r="L113" s="112"/>
    </row>
    <row r="114" spans="2:12" s="9" customFormat="1" ht="19.899999999999999" customHeight="1">
      <c r="B114" s="112"/>
      <c r="D114" s="113" t="s">
        <v>201</v>
      </c>
      <c r="E114" s="114"/>
      <c r="F114" s="114"/>
      <c r="G114" s="114"/>
      <c r="H114" s="114"/>
      <c r="I114" s="114"/>
      <c r="J114" s="115">
        <f>J702</f>
        <v>0</v>
      </c>
      <c r="L114" s="112"/>
    </row>
    <row r="115" spans="2:12" s="9" customFormat="1" ht="19.899999999999999" customHeight="1">
      <c r="B115" s="112"/>
      <c r="D115" s="113" t="s">
        <v>202</v>
      </c>
      <c r="E115" s="114"/>
      <c r="F115" s="114"/>
      <c r="G115" s="114"/>
      <c r="H115" s="114"/>
      <c r="I115" s="114"/>
      <c r="J115" s="115">
        <f>J818</f>
        <v>0</v>
      </c>
      <c r="L115" s="112"/>
    </row>
    <row r="116" spans="2:12" s="9" customFormat="1" ht="19.899999999999999" customHeight="1">
      <c r="B116" s="112"/>
      <c r="D116" s="113" t="s">
        <v>203</v>
      </c>
      <c r="E116" s="114"/>
      <c r="F116" s="114"/>
      <c r="G116" s="114"/>
      <c r="H116" s="114"/>
      <c r="I116" s="114"/>
      <c r="J116" s="115">
        <f>J970</f>
        <v>0</v>
      </c>
      <c r="L116" s="112"/>
    </row>
    <row r="117" spans="2:12" s="9" customFormat="1" ht="19.899999999999999" customHeight="1">
      <c r="B117" s="112"/>
      <c r="D117" s="113" t="s">
        <v>204</v>
      </c>
      <c r="E117" s="114"/>
      <c r="F117" s="114"/>
      <c r="G117" s="114"/>
      <c r="H117" s="114"/>
      <c r="I117" s="114"/>
      <c r="J117" s="115">
        <f>J1077</f>
        <v>0</v>
      </c>
      <c r="L117" s="112"/>
    </row>
    <row r="118" spans="2:12" s="9" customFormat="1" ht="19.899999999999999" customHeight="1">
      <c r="B118" s="112"/>
      <c r="D118" s="113" t="s">
        <v>205</v>
      </c>
      <c r="E118" s="114"/>
      <c r="F118" s="114"/>
      <c r="G118" s="114"/>
      <c r="H118" s="114"/>
      <c r="I118" s="114"/>
      <c r="J118" s="115">
        <f>J1080</f>
        <v>0</v>
      </c>
      <c r="L118" s="112"/>
    </row>
    <row r="119" spans="2:12" s="1" customFormat="1" ht="21.75" customHeight="1">
      <c r="B119" s="32"/>
      <c r="L119" s="32"/>
    </row>
    <row r="120" spans="2:12" s="1" customFormat="1" ht="6.95" customHeight="1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32"/>
    </row>
    <row r="124" spans="2:12" s="1" customFormat="1" ht="6.95" customHeight="1"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32"/>
    </row>
    <row r="125" spans="2:12" s="1" customFormat="1" ht="24.95" customHeight="1">
      <c r="B125" s="32"/>
      <c r="C125" s="21" t="s">
        <v>206</v>
      </c>
      <c r="L125" s="32"/>
    </row>
    <row r="126" spans="2:12" s="1" customFormat="1" ht="6.95" customHeight="1">
      <c r="B126" s="32"/>
      <c r="L126" s="32"/>
    </row>
    <row r="127" spans="2:12" s="1" customFormat="1" ht="12" customHeight="1">
      <c r="B127" s="32"/>
      <c r="C127" s="27" t="s">
        <v>16</v>
      </c>
      <c r="L127" s="32"/>
    </row>
    <row r="128" spans="2:12" s="1" customFormat="1" ht="26.25" customHeight="1">
      <c r="B128" s="32"/>
      <c r="E128" s="244" t="str">
        <f>E7</f>
        <v>REKONSTRUKCE KORONÁRNÍ JEDNOTKY IKK - Fakultní nemocnice Brno</v>
      </c>
      <c r="F128" s="245"/>
      <c r="G128" s="245"/>
      <c r="H128" s="245"/>
      <c r="L128" s="32"/>
    </row>
    <row r="129" spans="2:65" ht="12" customHeight="1">
      <c r="B129" s="20"/>
      <c r="C129" s="27" t="s">
        <v>176</v>
      </c>
      <c r="L129" s="20"/>
    </row>
    <row r="130" spans="2:65" s="1" customFormat="1" ht="16.5" customHeight="1">
      <c r="B130" s="32"/>
      <c r="E130" s="244" t="s">
        <v>177</v>
      </c>
      <c r="F130" s="243"/>
      <c r="G130" s="243"/>
      <c r="H130" s="243"/>
      <c r="L130" s="32"/>
    </row>
    <row r="131" spans="2:65" s="1" customFormat="1" ht="12" customHeight="1">
      <c r="B131" s="32"/>
      <c r="C131" s="27" t="s">
        <v>178</v>
      </c>
      <c r="L131" s="32"/>
    </row>
    <row r="132" spans="2:65" s="1" customFormat="1" ht="16.5" customHeight="1">
      <c r="B132" s="32"/>
      <c r="E132" s="240" t="str">
        <f>E11</f>
        <v>A01 - Stavebně konstrukční část</v>
      </c>
      <c r="F132" s="243"/>
      <c r="G132" s="243"/>
      <c r="H132" s="243"/>
      <c r="L132" s="32"/>
    </row>
    <row r="133" spans="2:65" s="1" customFormat="1" ht="6.95" customHeight="1">
      <c r="B133" s="32"/>
      <c r="L133" s="32"/>
    </row>
    <row r="134" spans="2:65" s="1" customFormat="1" ht="12" customHeight="1">
      <c r="B134" s="32"/>
      <c r="C134" s="27" t="s">
        <v>20</v>
      </c>
      <c r="F134" s="25" t="str">
        <f>F14</f>
        <v xml:space="preserve"> </v>
      </c>
      <c r="I134" s="27" t="s">
        <v>22</v>
      </c>
      <c r="J134" s="52" t="str">
        <f>IF(J14="","",J14)</f>
        <v>15. 9. 2025</v>
      </c>
      <c r="L134" s="32"/>
    </row>
    <row r="135" spans="2:65" s="1" customFormat="1" ht="6.95" customHeight="1">
      <c r="B135" s="32"/>
      <c r="L135" s="32"/>
    </row>
    <row r="136" spans="2:65" s="1" customFormat="1" ht="15.2" customHeight="1">
      <c r="B136" s="32"/>
      <c r="C136" s="27" t="s">
        <v>24</v>
      </c>
      <c r="F136" s="25" t="str">
        <f>E17</f>
        <v xml:space="preserve"> </v>
      </c>
      <c r="I136" s="27" t="s">
        <v>29</v>
      </c>
      <c r="J136" s="30" t="str">
        <f>E23</f>
        <v xml:space="preserve"> </v>
      </c>
      <c r="L136" s="32"/>
    </row>
    <row r="137" spans="2:65" s="1" customFormat="1" ht="15.2" customHeight="1">
      <c r="B137" s="32"/>
      <c r="C137" s="27" t="s">
        <v>27</v>
      </c>
      <c r="F137" s="25" t="str">
        <f>IF(E20="","",E20)</f>
        <v>Vyplň údaj</v>
      </c>
      <c r="I137" s="27" t="s">
        <v>31</v>
      </c>
      <c r="J137" s="30" t="str">
        <f>E26</f>
        <v xml:space="preserve"> </v>
      </c>
      <c r="L137" s="32"/>
    </row>
    <row r="138" spans="2:65" s="1" customFormat="1" ht="10.35" customHeight="1">
      <c r="B138" s="32"/>
      <c r="L138" s="32"/>
    </row>
    <row r="139" spans="2:65" s="10" customFormat="1" ht="29.25" customHeight="1">
      <c r="B139" s="116"/>
      <c r="C139" s="117" t="s">
        <v>207</v>
      </c>
      <c r="D139" s="118" t="s">
        <v>58</v>
      </c>
      <c r="E139" s="118" t="s">
        <v>54</v>
      </c>
      <c r="F139" s="118" t="s">
        <v>55</v>
      </c>
      <c r="G139" s="118" t="s">
        <v>208</v>
      </c>
      <c r="H139" s="118" t="s">
        <v>209</v>
      </c>
      <c r="I139" s="118" t="s">
        <v>210</v>
      </c>
      <c r="J139" s="118" t="s">
        <v>183</v>
      </c>
      <c r="K139" s="119" t="s">
        <v>211</v>
      </c>
      <c r="L139" s="116"/>
      <c r="M139" s="59" t="s">
        <v>1</v>
      </c>
      <c r="N139" s="60" t="s">
        <v>37</v>
      </c>
      <c r="O139" s="60" t="s">
        <v>212</v>
      </c>
      <c r="P139" s="60" t="s">
        <v>213</v>
      </c>
      <c r="Q139" s="60" t="s">
        <v>214</v>
      </c>
      <c r="R139" s="60" t="s">
        <v>215</v>
      </c>
      <c r="S139" s="60" t="s">
        <v>216</v>
      </c>
      <c r="T139" s="61" t="s">
        <v>217</v>
      </c>
    </row>
    <row r="140" spans="2:65" s="1" customFormat="1" ht="22.9" customHeight="1">
      <c r="B140" s="32"/>
      <c r="C140" s="64" t="s">
        <v>218</v>
      </c>
      <c r="J140" s="120">
        <f>BK140</f>
        <v>0</v>
      </c>
      <c r="L140" s="32"/>
      <c r="M140" s="62"/>
      <c r="N140" s="53"/>
      <c r="O140" s="53"/>
      <c r="P140" s="121">
        <f>P141+P336</f>
        <v>0</v>
      </c>
      <c r="Q140" s="53"/>
      <c r="R140" s="121">
        <f>R141+R336</f>
        <v>170.57430190999997</v>
      </c>
      <c r="S140" s="53"/>
      <c r="T140" s="122">
        <f>T141+T336</f>
        <v>0</v>
      </c>
      <c r="AT140" s="17" t="s">
        <v>72</v>
      </c>
      <c r="AU140" s="17" t="s">
        <v>185</v>
      </c>
      <c r="BK140" s="123">
        <f>BK141+BK336</f>
        <v>0</v>
      </c>
    </row>
    <row r="141" spans="2:65" s="11" customFormat="1" ht="25.9" customHeight="1">
      <c r="B141" s="124"/>
      <c r="D141" s="125" t="s">
        <v>72</v>
      </c>
      <c r="E141" s="126" t="s">
        <v>219</v>
      </c>
      <c r="F141" s="126" t="s">
        <v>220</v>
      </c>
      <c r="I141" s="127"/>
      <c r="J141" s="128">
        <f>BK141</f>
        <v>0</v>
      </c>
      <c r="L141" s="124"/>
      <c r="M141" s="129"/>
      <c r="P141" s="130">
        <f>P142+P203+P287+P334</f>
        <v>0</v>
      </c>
      <c r="R141" s="130">
        <f>R142+R203+R287+R334</f>
        <v>114.08405268999999</v>
      </c>
      <c r="T141" s="131">
        <f>T142+T203+T287+T334</f>
        <v>0</v>
      </c>
      <c r="AR141" s="125" t="s">
        <v>80</v>
      </c>
      <c r="AT141" s="132" t="s">
        <v>72</v>
      </c>
      <c r="AU141" s="132" t="s">
        <v>73</v>
      </c>
      <c r="AY141" s="125" t="s">
        <v>221</v>
      </c>
      <c r="BK141" s="133">
        <f>BK142+BK203+BK287+BK334</f>
        <v>0</v>
      </c>
    </row>
    <row r="142" spans="2:65" s="11" customFormat="1" ht="22.9" customHeight="1">
      <c r="B142" s="124"/>
      <c r="D142" s="125" t="s">
        <v>72</v>
      </c>
      <c r="E142" s="134" t="s">
        <v>222</v>
      </c>
      <c r="F142" s="134" t="s">
        <v>223</v>
      </c>
      <c r="I142" s="127"/>
      <c r="J142" s="135">
        <f>BK142</f>
        <v>0</v>
      </c>
      <c r="L142" s="124"/>
      <c r="M142" s="129"/>
      <c r="P142" s="130">
        <f>SUM(P143:P202)</f>
        <v>0</v>
      </c>
      <c r="R142" s="130">
        <f>SUM(R143:R202)</f>
        <v>6.9590658600000008</v>
      </c>
      <c r="T142" s="131">
        <f>SUM(T143:T202)</f>
        <v>0</v>
      </c>
      <c r="AR142" s="125" t="s">
        <v>80</v>
      </c>
      <c r="AT142" s="132" t="s">
        <v>72</v>
      </c>
      <c r="AU142" s="132" t="s">
        <v>80</v>
      </c>
      <c r="AY142" s="125" t="s">
        <v>221</v>
      </c>
      <c r="BK142" s="133">
        <f>SUM(BK143:BK202)</f>
        <v>0</v>
      </c>
    </row>
    <row r="143" spans="2:65" s="1" customFormat="1" ht="24.2" customHeight="1">
      <c r="B143" s="136"/>
      <c r="C143" s="137" t="s">
        <v>80</v>
      </c>
      <c r="D143" s="137" t="s">
        <v>224</v>
      </c>
      <c r="E143" s="138" t="s">
        <v>225</v>
      </c>
      <c r="F143" s="139" t="s">
        <v>226</v>
      </c>
      <c r="G143" s="140" t="s">
        <v>227</v>
      </c>
      <c r="H143" s="141">
        <v>1.2050000000000001</v>
      </c>
      <c r="I143" s="142"/>
      <c r="J143" s="143">
        <f>ROUND(I143*H143,2)</f>
        <v>0</v>
      </c>
      <c r="K143" s="139" t="s">
        <v>228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1.8774999999999999</v>
      </c>
      <c r="R143" s="146">
        <f>Q143*H143</f>
        <v>2.2623875</v>
      </c>
      <c r="S143" s="146">
        <v>0</v>
      </c>
      <c r="T143" s="147">
        <f>S143*H143</f>
        <v>0</v>
      </c>
      <c r="AR143" s="148" t="s">
        <v>229</v>
      </c>
      <c r="AT143" s="148" t="s">
        <v>224</v>
      </c>
      <c r="AU143" s="148" t="s">
        <v>82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229</v>
      </c>
      <c r="BM143" s="148" t="s">
        <v>230</v>
      </c>
    </row>
    <row r="144" spans="2:65" s="12" customFormat="1">
      <c r="B144" s="150"/>
      <c r="D144" s="151" t="s">
        <v>231</v>
      </c>
      <c r="E144" s="152" t="s">
        <v>1</v>
      </c>
      <c r="F144" s="153" t="s">
        <v>232</v>
      </c>
      <c r="H144" s="152" t="s">
        <v>1</v>
      </c>
      <c r="I144" s="154"/>
      <c r="L144" s="150"/>
      <c r="M144" s="155"/>
      <c r="T144" s="156"/>
      <c r="AT144" s="152" t="s">
        <v>231</v>
      </c>
      <c r="AU144" s="152" t="s">
        <v>82</v>
      </c>
      <c r="AV144" s="12" t="s">
        <v>80</v>
      </c>
      <c r="AW144" s="12" t="s">
        <v>30</v>
      </c>
      <c r="AX144" s="12" t="s">
        <v>73</v>
      </c>
      <c r="AY144" s="152" t="s">
        <v>221</v>
      </c>
    </row>
    <row r="145" spans="2:65" s="12" customFormat="1">
      <c r="B145" s="150"/>
      <c r="D145" s="151" t="s">
        <v>231</v>
      </c>
      <c r="E145" s="152" t="s">
        <v>1</v>
      </c>
      <c r="F145" s="153" t="s">
        <v>233</v>
      </c>
      <c r="H145" s="152" t="s">
        <v>1</v>
      </c>
      <c r="I145" s="154"/>
      <c r="L145" s="150"/>
      <c r="M145" s="155"/>
      <c r="T145" s="156"/>
      <c r="AT145" s="152" t="s">
        <v>231</v>
      </c>
      <c r="AU145" s="152" t="s">
        <v>82</v>
      </c>
      <c r="AV145" s="12" t="s">
        <v>80</v>
      </c>
      <c r="AW145" s="12" t="s">
        <v>30</v>
      </c>
      <c r="AX145" s="12" t="s">
        <v>73</v>
      </c>
      <c r="AY145" s="152" t="s">
        <v>221</v>
      </c>
    </row>
    <row r="146" spans="2:65" s="13" customFormat="1">
      <c r="B146" s="157"/>
      <c r="D146" s="151" t="s">
        <v>231</v>
      </c>
      <c r="E146" s="158" t="s">
        <v>1</v>
      </c>
      <c r="F146" s="159" t="s">
        <v>234</v>
      </c>
      <c r="H146" s="160">
        <v>0.20499999999999999</v>
      </c>
      <c r="I146" s="161"/>
      <c r="L146" s="157"/>
      <c r="M146" s="162"/>
      <c r="T146" s="163"/>
      <c r="AT146" s="158" t="s">
        <v>231</v>
      </c>
      <c r="AU146" s="158" t="s">
        <v>82</v>
      </c>
      <c r="AV146" s="13" t="s">
        <v>82</v>
      </c>
      <c r="AW146" s="13" t="s">
        <v>30</v>
      </c>
      <c r="AX146" s="13" t="s">
        <v>73</v>
      </c>
      <c r="AY146" s="158" t="s">
        <v>221</v>
      </c>
    </row>
    <row r="147" spans="2:65" s="13" customFormat="1">
      <c r="B147" s="157"/>
      <c r="D147" s="151" t="s">
        <v>231</v>
      </c>
      <c r="E147" s="158" t="s">
        <v>1</v>
      </c>
      <c r="F147" s="159" t="s">
        <v>235</v>
      </c>
      <c r="H147" s="160">
        <v>1</v>
      </c>
      <c r="I147" s="161"/>
      <c r="L147" s="157"/>
      <c r="M147" s="162"/>
      <c r="T147" s="163"/>
      <c r="AT147" s="158" t="s">
        <v>231</v>
      </c>
      <c r="AU147" s="158" t="s">
        <v>82</v>
      </c>
      <c r="AV147" s="13" t="s">
        <v>82</v>
      </c>
      <c r="AW147" s="13" t="s">
        <v>30</v>
      </c>
      <c r="AX147" s="13" t="s">
        <v>73</v>
      </c>
      <c r="AY147" s="158" t="s">
        <v>221</v>
      </c>
    </row>
    <row r="148" spans="2:65" s="14" customFormat="1">
      <c r="B148" s="164"/>
      <c r="D148" s="151" t="s">
        <v>231</v>
      </c>
      <c r="E148" s="165" t="s">
        <v>1</v>
      </c>
      <c r="F148" s="166" t="s">
        <v>236</v>
      </c>
      <c r="H148" s="167">
        <v>1.2050000000000001</v>
      </c>
      <c r="I148" s="168"/>
      <c r="L148" s="164"/>
      <c r="M148" s="169"/>
      <c r="T148" s="170"/>
      <c r="AT148" s="165" t="s">
        <v>231</v>
      </c>
      <c r="AU148" s="165" t="s">
        <v>82</v>
      </c>
      <c r="AV148" s="14" t="s">
        <v>229</v>
      </c>
      <c r="AW148" s="14" t="s">
        <v>30</v>
      </c>
      <c r="AX148" s="14" t="s">
        <v>80</v>
      </c>
      <c r="AY148" s="165" t="s">
        <v>221</v>
      </c>
    </row>
    <row r="149" spans="2:65" s="1" customFormat="1" ht="37.9" customHeight="1">
      <c r="B149" s="136"/>
      <c r="C149" s="137" t="s">
        <v>82</v>
      </c>
      <c r="D149" s="137" t="s">
        <v>224</v>
      </c>
      <c r="E149" s="138" t="s">
        <v>237</v>
      </c>
      <c r="F149" s="139" t="s">
        <v>238</v>
      </c>
      <c r="G149" s="140" t="s">
        <v>239</v>
      </c>
      <c r="H149" s="141">
        <v>5.66</v>
      </c>
      <c r="I149" s="142"/>
      <c r="J149" s="143">
        <f>ROUND(I149*H149,2)</f>
        <v>0</v>
      </c>
      <c r="K149" s="139" t="s">
        <v>228</v>
      </c>
      <c r="L149" s="32"/>
      <c r="M149" s="144" t="s">
        <v>1</v>
      </c>
      <c r="N149" s="145" t="s">
        <v>38</v>
      </c>
      <c r="P149" s="146">
        <f>O149*H149</f>
        <v>0</v>
      </c>
      <c r="Q149" s="146">
        <v>0.11928</v>
      </c>
      <c r="R149" s="146">
        <f>Q149*H149</f>
        <v>0.67512479999999997</v>
      </c>
      <c r="S149" s="146">
        <v>0</v>
      </c>
      <c r="T149" s="147">
        <f>S149*H149</f>
        <v>0</v>
      </c>
      <c r="AR149" s="148" t="s">
        <v>229</v>
      </c>
      <c r="AT149" s="148" t="s">
        <v>224</v>
      </c>
      <c r="AU149" s="148" t="s">
        <v>82</v>
      </c>
      <c r="AY149" s="17" t="s">
        <v>221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80</v>
      </c>
      <c r="BK149" s="149">
        <f>ROUND(I149*H149,2)</f>
        <v>0</v>
      </c>
      <c r="BL149" s="17" t="s">
        <v>229</v>
      </c>
      <c r="BM149" s="148" t="s">
        <v>240</v>
      </c>
    </row>
    <row r="150" spans="2:65" s="12" customFormat="1">
      <c r="B150" s="150"/>
      <c r="D150" s="151" t="s">
        <v>231</v>
      </c>
      <c r="E150" s="152" t="s">
        <v>1</v>
      </c>
      <c r="F150" s="153" t="s">
        <v>232</v>
      </c>
      <c r="H150" s="152" t="s">
        <v>1</v>
      </c>
      <c r="I150" s="154"/>
      <c r="L150" s="150"/>
      <c r="M150" s="155"/>
      <c r="T150" s="156"/>
      <c r="AT150" s="152" t="s">
        <v>231</v>
      </c>
      <c r="AU150" s="152" t="s">
        <v>82</v>
      </c>
      <c r="AV150" s="12" t="s">
        <v>80</v>
      </c>
      <c r="AW150" s="12" t="s">
        <v>30</v>
      </c>
      <c r="AX150" s="12" t="s">
        <v>73</v>
      </c>
      <c r="AY150" s="152" t="s">
        <v>221</v>
      </c>
    </row>
    <row r="151" spans="2:65" s="12" customFormat="1">
      <c r="B151" s="150"/>
      <c r="D151" s="151" t="s">
        <v>231</v>
      </c>
      <c r="E151" s="152" t="s">
        <v>1</v>
      </c>
      <c r="F151" s="153" t="s">
        <v>233</v>
      </c>
      <c r="H151" s="152" t="s">
        <v>1</v>
      </c>
      <c r="I151" s="154"/>
      <c r="L151" s="150"/>
      <c r="M151" s="155"/>
      <c r="T151" s="156"/>
      <c r="AT151" s="152" t="s">
        <v>231</v>
      </c>
      <c r="AU151" s="152" t="s">
        <v>82</v>
      </c>
      <c r="AV151" s="12" t="s">
        <v>80</v>
      </c>
      <c r="AW151" s="12" t="s">
        <v>30</v>
      </c>
      <c r="AX151" s="12" t="s">
        <v>73</v>
      </c>
      <c r="AY151" s="152" t="s">
        <v>221</v>
      </c>
    </row>
    <row r="152" spans="2:65" s="13" customFormat="1">
      <c r="B152" s="157"/>
      <c r="D152" s="151" t="s">
        <v>231</v>
      </c>
      <c r="E152" s="158" t="s">
        <v>1</v>
      </c>
      <c r="F152" s="159" t="s">
        <v>241</v>
      </c>
      <c r="H152" s="160">
        <v>0.66</v>
      </c>
      <c r="I152" s="161"/>
      <c r="L152" s="157"/>
      <c r="M152" s="162"/>
      <c r="T152" s="163"/>
      <c r="AT152" s="158" t="s">
        <v>231</v>
      </c>
      <c r="AU152" s="158" t="s">
        <v>82</v>
      </c>
      <c r="AV152" s="13" t="s">
        <v>82</v>
      </c>
      <c r="AW152" s="13" t="s">
        <v>30</v>
      </c>
      <c r="AX152" s="13" t="s">
        <v>73</v>
      </c>
      <c r="AY152" s="158" t="s">
        <v>221</v>
      </c>
    </row>
    <row r="153" spans="2:65" s="13" customFormat="1">
      <c r="B153" s="157"/>
      <c r="D153" s="151" t="s">
        <v>231</v>
      </c>
      <c r="E153" s="158" t="s">
        <v>1</v>
      </c>
      <c r="F153" s="159" t="s">
        <v>242</v>
      </c>
      <c r="H153" s="160">
        <v>5</v>
      </c>
      <c r="I153" s="161"/>
      <c r="L153" s="157"/>
      <c r="M153" s="162"/>
      <c r="T153" s="163"/>
      <c r="AT153" s="158" t="s">
        <v>231</v>
      </c>
      <c r="AU153" s="158" t="s">
        <v>82</v>
      </c>
      <c r="AV153" s="13" t="s">
        <v>82</v>
      </c>
      <c r="AW153" s="13" t="s">
        <v>30</v>
      </c>
      <c r="AX153" s="13" t="s">
        <v>73</v>
      </c>
      <c r="AY153" s="158" t="s">
        <v>221</v>
      </c>
    </row>
    <row r="154" spans="2:65" s="14" customFormat="1">
      <c r="B154" s="164"/>
      <c r="D154" s="151" t="s">
        <v>231</v>
      </c>
      <c r="E154" s="165" t="s">
        <v>1</v>
      </c>
      <c r="F154" s="166" t="s">
        <v>236</v>
      </c>
      <c r="H154" s="167">
        <v>5.66</v>
      </c>
      <c r="I154" s="168"/>
      <c r="L154" s="164"/>
      <c r="M154" s="169"/>
      <c r="T154" s="170"/>
      <c r="AT154" s="165" t="s">
        <v>231</v>
      </c>
      <c r="AU154" s="165" t="s">
        <v>82</v>
      </c>
      <c r="AV154" s="14" t="s">
        <v>229</v>
      </c>
      <c r="AW154" s="14" t="s">
        <v>30</v>
      </c>
      <c r="AX154" s="14" t="s">
        <v>80</v>
      </c>
      <c r="AY154" s="165" t="s">
        <v>221</v>
      </c>
    </row>
    <row r="155" spans="2:65" s="1" customFormat="1" ht="37.9" customHeight="1">
      <c r="B155" s="136"/>
      <c r="C155" s="137" t="s">
        <v>222</v>
      </c>
      <c r="D155" s="137" t="s">
        <v>224</v>
      </c>
      <c r="E155" s="138" t="s">
        <v>243</v>
      </c>
      <c r="F155" s="139" t="s">
        <v>244</v>
      </c>
      <c r="G155" s="140" t="s">
        <v>239</v>
      </c>
      <c r="H155" s="141">
        <v>4.17</v>
      </c>
      <c r="I155" s="142"/>
      <c r="J155" s="143">
        <f>ROUND(I155*H155,2)</f>
        <v>0</v>
      </c>
      <c r="K155" s="139" t="s">
        <v>228</v>
      </c>
      <c r="L155" s="32"/>
      <c r="M155" s="144" t="s">
        <v>1</v>
      </c>
      <c r="N155" s="145" t="s">
        <v>38</v>
      </c>
      <c r="P155" s="146">
        <f>O155*H155</f>
        <v>0</v>
      </c>
      <c r="Q155" s="146">
        <v>0.11715</v>
      </c>
      <c r="R155" s="146">
        <f>Q155*H155</f>
        <v>0.48851549999999999</v>
      </c>
      <c r="S155" s="146">
        <v>0</v>
      </c>
      <c r="T155" s="147">
        <f>S155*H155</f>
        <v>0</v>
      </c>
      <c r="AR155" s="148" t="s">
        <v>229</v>
      </c>
      <c r="AT155" s="148" t="s">
        <v>224</v>
      </c>
      <c r="AU155" s="148" t="s">
        <v>82</v>
      </c>
      <c r="AY155" s="17" t="s">
        <v>221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80</v>
      </c>
      <c r="BK155" s="149">
        <f>ROUND(I155*H155,2)</f>
        <v>0</v>
      </c>
      <c r="BL155" s="17" t="s">
        <v>229</v>
      </c>
      <c r="BM155" s="148" t="s">
        <v>245</v>
      </c>
    </row>
    <row r="156" spans="2:65" s="12" customFormat="1">
      <c r="B156" s="150"/>
      <c r="D156" s="151" t="s">
        <v>231</v>
      </c>
      <c r="E156" s="152" t="s">
        <v>1</v>
      </c>
      <c r="F156" s="153" t="s">
        <v>232</v>
      </c>
      <c r="H156" s="152" t="s">
        <v>1</v>
      </c>
      <c r="I156" s="154"/>
      <c r="L156" s="150"/>
      <c r="M156" s="155"/>
      <c r="T156" s="156"/>
      <c r="AT156" s="152" t="s">
        <v>231</v>
      </c>
      <c r="AU156" s="152" t="s">
        <v>82</v>
      </c>
      <c r="AV156" s="12" t="s">
        <v>80</v>
      </c>
      <c r="AW156" s="12" t="s">
        <v>30</v>
      </c>
      <c r="AX156" s="12" t="s">
        <v>73</v>
      </c>
      <c r="AY156" s="152" t="s">
        <v>221</v>
      </c>
    </row>
    <row r="157" spans="2:65" s="12" customFormat="1">
      <c r="B157" s="150"/>
      <c r="D157" s="151" t="s">
        <v>231</v>
      </c>
      <c r="E157" s="152" t="s">
        <v>1</v>
      </c>
      <c r="F157" s="153" t="s">
        <v>233</v>
      </c>
      <c r="H157" s="152" t="s">
        <v>1</v>
      </c>
      <c r="I157" s="154"/>
      <c r="L157" s="150"/>
      <c r="M157" s="155"/>
      <c r="T157" s="156"/>
      <c r="AT157" s="152" t="s">
        <v>231</v>
      </c>
      <c r="AU157" s="152" t="s">
        <v>82</v>
      </c>
      <c r="AV157" s="12" t="s">
        <v>80</v>
      </c>
      <c r="AW157" s="12" t="s">
        <v>30</v>
      </c>
      <c r="AX157" s="12" t="s">
        <v>73</v>
      </c>
      <c r="AY157" s="152" t="s">
        <v>221</v>
      </c>
    </row>
    <row r="158" spans="2:65" s="13" customFormat="1">
      <c r="B158" s="157"/>
      <c r="D158" s="151" t="s">
        <v>231</v>
      </c>
      <c r="E158" s="158" t="s">
        <v>1</v>
      </c>
      <c r="F158" s="159" t="s">
        <v>246</v>
      </c>
      <c r="H158" s="160">
        <v>2.4</v>
      </c>
      <c r="I158" s="161"/>
      <c r="L158" s="157"/>
      <c r="M158" s="162"/>
      <c r="T158" s="163"/>
      <c r="AT158" s="158" t="s">
        <v>231</v>
      </c>
      <c r="AU158" s="158" t="s">
        <v>82</v>
      </c>
      <c r="AV158" s="13" t="s">
        <v>82</v>
      </c>
      <c r="AW158" s="13" t="s">
        <v>30</v>
      </c>
      <c r="AX158" s="13" t="s">
        <v>73</v>
      </c>
      <c r="AY158" s="158" t="s">
        <v>221</v>
      </c>
    </row>
    <row r="159" spans="2:65" s="13" customFormat="1">
      <c r="B159" s="157"/>
      <c r="D159" s="151" t="s">
        <v>231</v>
      </c>
      <c r="E159" s="158" t="s">
        <v>1</v>
      </c>
      <c r="F159" s="159" t="s">
        <v>247</v>
      </c>
      <c r="H159" s="160">
        <v>1.77</v>
      </c>
      <c r="I159" s="161"/>
      <c r="L159" s="157"/>
      <c r="M159" s="162"/>
      <c r="T159" s="163"/>
      <c r="AT159" s="158" t="s">
        <v>231</v>
      </c>
      <c r="AU159" s="158" t="s">
        <v>82</v>
      </c>
      <c r="AV159" s="13" t="s">
        <v>82</v>
      </c>
      <c r="AW159" s="13" t="s">
        <v>30</v>
      </c>
      <c r="AX159" s="13" t="s">
        <v>73</v>
      </c>
      <c r="AY159" s="158" t="s">
        <v>221</v>
      </c>
    </row>
    <row r="160" spans="2:65" s="14" customFormat="1">
      <c r="B160" s="164"/>
      <c r="D160" s="151" t="s">
        <v>231</v>
      </c>
      <c r="E160" s="165" t="s">
        <v>1</v>
      </c>
      <c r="F160" s="166" t="s">
        <v>236</v>
      </c>
      <c r="H160" s="167">
        <v>4.17</v>
      </c>
      <c r="I160" s="168"/>
      <c r="L160" s="164"/>
      <c r="M160" s="169"/>
      <c r="T160" s="170"/>
      <c r="AT160" s="165" t="s">
        <v>231</v>
      </c>
      <c r="AU160" s="165" t="s">
        <v>82</v>
      </c>
      <c r="AV160" s="14" t="s">
        <v>229</v>
      </c>
      <c r="AW160" s="14" t="s">
        <v>30</v>
      </c>
      <c r="AX160" s="14" t="s">
        <v>80</v>
      </c>
      <c r="AY160" s="165" t="s">
        <v>221</v>
      </c>
    </row>
    <row r="161" spans="2:65" s="1" customFormat="1" ht="24.2" customHeight="1">
      <c r="B161" s="136"/>
      <c r="C161" s="137" t="s">
        <v>229</v>
      </c>
      <c r="D161" s="137" t="s">
        <v>224</v>
      </c>
      <c r="E161" s="138" t="s">
        <v>248</v>
      </c>
      <c r="F161" s="139" t="s">
        <v>249</v>
      </c>
      <c r="G161" s="140" t="s">
        <v>239</v>
      </c>
      <c r="H161" s="141">
        <v>22.207000000000001</v>
      </c>
      <c r="I161" s="142"/>
      <c r="J161" s="143">
        <f>ROUND(I161*H161,2)</f>
        <v>0</v>
      </c>
      <c r="K161" s="139" t="s">
        <v>228</v>
      </c>
      <c r="L161" s="32"/>
      <c r="M161" s="144" t="s">
        <v>1</v>
      </c>
      <c r="N161" s="145" t="s">
        <v>38</v>
      </c>
      <c r="P161" s="146">
        <f>O161*H161</f>
        <v>0</v>
      </c>
      <c r="Q161" s="146">
        <v>0.11396000000000001</v>
      </c>
      <c r="R161" s="146">
        <f>Q161*H161</f>
        <v>2.5307097200000004</v>
      </c>
      <c r="S161" s="146">
        <v>0</v>
      </c>
      <c r="T161" s="147">
        <f>S161*H161</f>
        <v>0</v>
      </c>
      <c r="AR161" s="148" t="s">
        <v>229</v>
      </c>
      <c r="AT161" s="148" t="s">
        <v>224</v>
      </c>
      <c r="AU161" s="148" t="s">
        <v>82</v>
      </c>
      <c r="AY161" s="17" t="s">
        <v>221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80</v>
      </c>
      <c r="BK161" s="149">
        <f>ROUND(I161*H161,2)</f>
        <v>0</v>
      </c>
      <c r="BL161" s="17" t="s">
        <v>229</v>
      </c>
      <c r="BM161" s="148" t="s">
        <v>250</v>
      </c>
    </row>
    <row r="162" spans="2:65" s="12" customFormat="1">
      <c r="B162" s="150"/>
      <c r="D162" s="151" t="s">
        <v>231</v>
      </c>
      <c r="E162" s="152" t="s">
        <v>1</v>
      </c>
      <c r="F162" s="153" t="s">
        <v>232</v>
      </c>
      <c r="H162" s="152" t="s">
        <v>1</v>
      </c>
      <c r="I162" s="154"/>
      <c r="L162" s="150"/>
      <c r="M162" s="155"/>
      <c r="T162" s="156"/>
      <c r="AT162" s="152" t="s">
        <v>231</v>
      </c>
      <c r="AU162" s="152" t="s">
        <v>82</v>
      </c>
      <c r="AV162" s="12" t="s">
        <v>80</v>
      </c>
      <c r="AW162" s="12" t="s">
        <v>30</v>
      </c>
      <c r="AX162" s="12" t="s">
        <v>73</v>
      </c>
      <c r="AY162" s="152" t="s">
        <v>221</v>
      </c>
    </row>
    <row r="163" spans="2:65" s="12" customFormat="1">
      <c r="B163" s="150"/>
      <c r="D163" s="151" t="s">
        <v>231</v>
      </c>
      <c r="E163" s="152" t="s">
        <v>1</v>
      </c>
      <c r="F163" s="153" t="s">
        <v>233</v>
      </c>
      <c r="H163" s="152" t="s">
        <v>1</v>
      </c>
      <c r="I163" s="154"/>
      <c r="L163" s="150"/>
      <c r="M163" s="155"/>
      <c r="T163" s="156"/>
      <c r="AT163" s="152" t="s">
        <v>231</v>
      </c>
      <c r="AU163" s="152" t="s">
        <v>82</v>
      </c>
      <c r="AV163" s="12" t="s">
        <v>80</v>
      </c>
      <c r="AW163" s="12" t="s">
        <v>30</v>
      </c>
      <c r="AX163" s="12" t="s">
        <v>73</v>
      </c>
      <c r="AY163" s="152" t="s">
        <v>221</v>
      </c>
    </row>
    <row r="164" spans="2:65" s="13" customFormat="1">
      <c r="B164" s="157"/>
      <c r="D164" s="151" t="s">
        <v>231</v>
      </c>
      <c r="E164" s="158" t="s">
        <v>1</v>
      </c>
      <c r="F164" s="159" t="s">
        <v>251</v>
      </c>
      <c r="H164" s="160">
        <v>13.007</v>
      </c>
      <c r="I164" s="161"/>
      <c r="L164" s="157"/>
      <c r="M164" s="162"/>
      <c r="T164" s="163"/>
      <c r="AT164" s="158" t="s">
        <v>231</v>
      </c>
      <c r="AU164" s="158" t="s">
        <v>82</v>
      </c>
      <c r="AV164" s="13" t="s">
        <v>82</v>
      </c>
      <c r="AW164" s="13" t="s">
        <v>30</v>
      </c>
      <c r="AX164" s="13" t="s">
        <v>73</v>
      </c>
      <c r="AY164" s="158" t="s">
        <v>221</v>
      </c>
    </row>
    <row r="165" spans="2:65" s="13" customFormat="1">
      <c r="B165" s="157"/>
      <c r="D165" s="151" t="s">
        <v>231</v>
      </c>
      <c r="E165" s="158" t="s">
        <v>1</v>
      </c>
      <c r="F165" s="159" t="s">
        <v>252</v>
      </c>
      <c r="H165" s="160">
        <v>9.1999999999999993</v>
      </c>
      <c r="I165" s="161"/>
      <c r="L165" s="157"/>
      <c r="M165" s="162"/>
      <c r="T165" s="163"/>
      <c r="AT165" s="158" t="s">
        <v>231</v>
      </c>
      <c r="AU165" s="158" t="s">
        <v>82</v>
      </c>
      <c r="AV165" s="13" t="s">
        <v>82</v>
      </c>
      <c r="AW165" s="13" t="s">
        <v>30</v>
      </c>
      <c r="AX165" s="13" t="s">
        <v>73</v>
      </c>
      <c r="AY165" s="158" t="s">
        <v>221</v>
      </c>
    </row>
    <row r="166" spans="2:65" s="14" customFormat="1">
      <c r="B166" s="164"/>
      <c r="D166" s="151" t="s">
        <v>231</v>
      </c>
      <c r="E166" s="165" t="s">
        <v>1</v>
      </c>
      <c r="F166" s="166" t="s">
        <v>236</v>
      </c>
      <c r="H166" s="167">
        <v>22.207000000000001</v>
      </c>
      <c r="I166" s="168"/>
      <c r="L166" s="164"/>
      <c r="M166" s="169"/>
      <c r="T166" s="170"/>
      <c r="AT166" s="165" t="s">
        <v>231</v>
      </c>
      <c r="AU166" s="165" t="s">
        <v>82</v>
      </c>
      <c r="AV166" s="14" t="s">
        <v>229</v>
      </c>
      <c r="AW166" s="14" t="s">
        <v>30</v>
      </c>
      <c r="AX166" s="14" t="s">
        <v>80</v>
      </c>
      <c r="AY166" s="165" t="s">
        <v>221</v>
      </c>
    </row>
    <row r="167" spans="2:65" s="1" customFormat="1" ht="24.2" customHeight="1">
      <c r="B167" s="136"/>
      <c r="C167" s="137" t="s">
        <v>253</v>
      </c>
      <c r="D167" s="137" t="s">
        <v>224</v>
      </c>
      <c r="E167" s="138" t="s">
        <v>254</v>
      </c>
      <c r="F167" s="139" t="s">
        <v>255</v>
      </c>
      <c r="G167" s="140" t="s">
        <v>256</v>
      </c>
      <c r="H167" s="141">
        <v>0.14099999999999999</v>
      </c>
      <c r="I167" s="142"/>
      <c r="J167" s="143">
        <f>ROUND(I167*H167,2)</f>
        <v>0</v>
      </c>
      <c r="K167" s="139" t="s">
        <v>228</v>
      </c>
      <c r="L167" s="32"/>
      <c r="M167" s="144" t="s">
        <v>1</v>
      </c>
      <c r="N167" s="145" t="s">
        <v>38</v>
      </c>
      <c r="P167" s="146">
        <f>O167*H167</f>
        <v>0</v>
      </c>
      <c r="Q167" s="146">
        <v>1.9539999999999998E-2</v>
      </c>
      <c r="R167" s="146">
        <f>Q167*H167</f>
        <v>2.7551399999999997E-3</v>
      </c>
      <c r="S167" s="146">
        <v>0</v>
      </c>
      <c r="T167" s="147">
        <f>S167*H167</f>
        <v>0</v>
      </c>
      <c r="AR167" s="148" t="s">
        <v>229</v>
      </c>
      <c r="AT167" s="148" t="s">
        <v>224</v>
      </c>
      <c r="AU167" s="148" t="s">
        <v>82</v>
      </c>
      <c r="AY167" s="17" t="s">
        <v>221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80</v>
      </c>
      <c r="BK167" s="149">
        <f>ROUND(I167*H167,2)</f>
        <v>0</v>
      </c>
      <c r="BL167" s="17" t="s">
        <v>229</v>
      </c>
      <c r="BM167" s="148" t="s">
        <v>257</v>
      </c>
    </row>
    <row r="168" spans="2:65" s="12" customFormat="1">
      <c r="B168" s="150"/>
      <c r="D168" s="151" t="s">
        <v>231</v>
      </c>
      <c r="E168" s="152" t="s">
        <v>1</v>
      </c>
      <c r="F168" s="153" t="s">
        <v>232</v>
      </c>
      <c r="H168" s="152" t="s">
        <v>1</v>
      </c>
      <c r="I168" s="154"/>
      <c r="L168" s="150"/>
      <c r="M168" s="155"/>
      <c r="T168" s="156"/>
      <c r="AT168" s="152" t="s">
        <v>231</v>
      </c>
      <c r="AU168" s="152" t="s">
        <v>82</v>
      </c>
      <c r="AV168" s="12" t="s">
        <v>80</v>
      </c>
      <c r="AW168" s="12" t="s">
        <v>30</v>
      </c>
      <c r="AX168" s="12" t="s">
        <v>73</v>
      </c>
      <c r="AY168" s="152" t="s">
        <v>221</v>
      </c>
    </row>
    <row r="169" spans="2:65" s="12" customFormat="1">
      <c r="B169" s="150"/>
      <c r="D169" s="151" t="s">
        <v>231</v>
      </c>
      <c r="E169" s="152" t="s">
        <v>1</v>
      </c>
      <c r="F169" s="153" t="s">
        <v>258</v>
      </c>
      <c r="H169" s="152" t="s">
        <v>1</v>
      </c>
      <c r="I169" s="154"/>
      <c r="L169" s="150"/>
      <c r="M169" s="155"/>
      <c r="T169" s="156"/>
      <c r="AT169" s="152" t="s">
        <v>231</v>
      </c>
      <c r="AU169" s="152" t="s">
        <v>82</v>
      </c>
      <c r="AV169" s="12" t="s">
        <v>80</v>
      </c>
      <c r="AW169" s="12" t="s">
        <v>30</v>
      </c>
      <c r="AX169" s="12" t="s">
        <v>73</v>
      </c>
      <c r="AY169" s="152" t="s">
        <v>221</v>
      </c>
    </row>
    <row r="170" spans="2:65" s="13" customFormat="1">
      <c r="B170" s="157"/>
      <c r="D170" s="151" t="s">
        <v>231</v>
      </c>
      <c r="E170" s="158" t="s">
        <v>1</v>
      </c>
      <c r="F170" s="159" t="s">
        <v>259</v>
      </c>
      <c r="H170" s="160">
        <v>4.4999999999999998E-2</v>
      </c>
      <c r="I170" s="161"/>
      <c r="L170" s="157"/>
      <c r="M170" s="162"/>
      <c r="T170" s="163"/>
      <c r="AT170" s="158" t="s">
        <v>231</v>
      </c>
      <c r="AU170" s="158" t="s">
        <v>82</v>
      </c>
      <c r="AV170" s="13" t="s">
        <v>82</v>
      </c>
      <c r="AW170" s="13" t="s">
        <v>30</v>
      </c>
      <c r="AX170" s="13" t="s">
        <v>73</v>
      </c>
      <c r="AY170" s="158" t="s">
        <v>221</v>
      </c>
    </row>
    <row r="171" spans="2:65" s="12" customFormat="1">
      <c r="B171" s="150"/>
      <c r="D171" s="151" t="s">
        <v>231</v>
      </c>
      <c r="E171" s="152" t="s">
        <v>1</v>
      </c>
      <c r="F171" s="153" t="s">
        <v>260</v>
      </c>
      <c r="H171" s="152" t="s">
        <v>1</v>
      </c>
      <c r="I171" s="154"/>
      <c r="L171" s="150"/>
      <c r="M171" s="155"/>
      <c r="T171" s="156"/>
      <c r="AT171" s="152" t="s">
        <v>231</v>
      </c>
      <c r="AU171" s="152" t="s">
        <v>82</v>
      </c>
      <c r="AV171" s="12" t="s">
        <v>80</v>
      </c>
      <c r="AW171" s="12" t="s">
        <v>30</v>
      </c>
      <c r="AX171" s="12" t="s">
        <v>73</v>
      </c>
      <c r="AY171" s="152" t="s">
        <v>221</v>
      </c>
    </row>
    <row r="172" spans="2:65" s="13" customFormat="1">
      <c r="B172" s="157"/>
      <c r="D172" s="151" t="s">
        <v>231</v>
      </c>
      <c r="E172" s="158" t="s">
        <v>1</v>
      </c>
      <c r="F172" s="159" t="s">
        <v>261</v>
      </c>
      <c r="H172" s="160">
        <v>6.4000000000000001E-2</v>
      </c>
      <c r="I172" s="161"/>
      <c r="L172" s="157"/>
      <c r="M172" s="162"/>
      <c r="T172" s="163"/>
      <c r="AT172" s="158" t="s">
        <v>231</v>
      </c>
      <c r="AU172" s="158" t="s">
        <v>82</v>
      </c>
      <c r="AV172" s="13" t="s">
        <v>82</v>
      </c>
      <c r="AW172" s="13" t="s">
        <v>30</v>
      </c>
      <c r="AX172" s="13" t="s">
        <v>73</v>
      </c>
      <c r="AY172" s="158" t="s">
        <v>221</v>
      </c>
    </row>
    <row r="173" spans="2:65" s="12" customFormat="1">
      <c r="B173" s="150"/>
      <c r="D173" s="151" t="s">
        <v>231</v>
      </c>
      <c r="E173" s="152" t="s">
        <v>1</v>
      </c>
      <c r="F173" s="153" t="s">
        <v>262</v>
      </c>
      <c r="H173" s="152" t="s">
        <v>1</v>
      </c>
      <c r="I173" s="154"/>
      <c r="L173" s="150"/>
      <c r="M173" s="155"/>
      <c r="T173" s="156"/>
      <c r="AT173" s="152" t="s">
        <v>231</v>
      </c>
      <c r="AU173" s="152" t="s">
        <v>82</v>
      </c>
      <c r="AV173" s="12" t="s">
        <v>80</v>
      </c>
      <c r="AW173" s="12" t="s">
        <v>30</v>
      </c>
      <c r="AX173" s="12" t="s">
        <v>73</v>
      </c>
      <c r="AY173" s="152" t="s">
        <v>221</v>
      </c>
    </row>
    <row r="174" spans="2:65" s="13" customFormat="1">
      <c r="B174" s="157"/>
      <c r="D174" s="151" t="s">
        <v>231</v>
      </c>
      <c r="E174" s="158" t="s">
        <v>1</v>
      </c>
      <c r="F174" s="159" t="s">
        <v>263</v>
      </c>
      <c r="H174" s="160">
        <v>0.02</v>
      </c>
      <c r="I174" s="161"/>
      <c r="L174" s="157"/>
      <c r="M174" s="162"/>
      <c r="T174" s="163"/>
      <c r="AT174" s="158" t="s">
        <v>231</v>
      </c>
      <c r="AU174" s="158" t="s">
        <v>82</v>
      </c>
      <c r="AV174" s="13" t="s">
        <v>82</v>
      </c>
      <c r="AW174" s="13" t="s">
        <v>30</v>
      </c>
      <c r="AX174" s="13" t="s">
        <v>73</v>
      </c>
      <c r="AY174" s="158" t="s">
        <v>221</v>
      </c>
    </row>
    <row r="175" spans="2:65" s="12" customFormat="1">
      <c r="B175" s="150"/>
      <c r="D175" s="151" t="s">
        <v>231</v>
      </c>
      <c r="E175" s="152" t="s">
        <v>1</v>
      </c>
      <c r="F175" s="153" t="s">
        <v>264</v>
      </c>
      <c r="H175" s="152" t="s">
        <v>1</v>
      </c>
      <c r="I175" s="154"/>
      <c r="L175" s="150"/>
      <c r="M175" s="155"/>
      <c r="T175" s="156"/>
      <c r="AT175" s="152" t="s">
        <v>231</v>
      </c>
      <c r="AU175" s="152" t="s">
        <v>82</v>
      </c>
      <c r="AV175" s="12" t="s">
        <v>80</v>
      </c>
      <c r="AW175" s="12" t="s">
        <v>30</v>
      </c>
      <c r="AX175" s="12" t="s">
        <v>73</v>
      </c>
      <c r="AY175" s="152" t="s">
        <v>221</v>
      </c>
    </row>
    <row r="176" spans="2:65" s="13" customFormat="1">
      <c r="B176" s="157"/>
      <c r="D176" s="151" t="s">
        <v>231</v>
      </c>
      <c r="E176" s="158" t="s">
        <v>1</v>
      </c>
      <c r="F176" s="159" t="s">
        <v>265</v>
      </c>
      <c r="H176" s="160">
        <v>1.2E-2</v>
      </c>
      <c r="I176" s="161"/>
      <c r="L176" s="157"/>
      <c r="M176" s="162"/>
      <c r="T176" s="163"/>
      <c r="AT176" s="158" t="s">
        <v>231</v>
      </c>
      <c r="AU176" s="158" t="s">
        <v>82</v>
      </c>
      <c r="AV176" s="13" t="s">
        <v>82</v>
      </c>
      <c r="AW176" s="13" t="s">
        <v>30</v>
      </c>
      <c r="AX176" s="13" t="s">
        <v>73</v>
      </c>
      <c r="AY176" s="158" t="s">
        <v>221</v>
      </c>
    </row>
    <row r="177" spans="2:65" s="14" customFormat="1">
      <c r="B177" s="164"/>
      <c r="D177" s="151" t="s">
        <v>231</v>
      </c>
      <c r="E177" s="165" t="s">
        <v>1</v>
      </c>
      <c r="F177" s="166" t="s">
        <v>236</v>
      </c>
      <c r="H177" s="167">
        <v>0.14099999999999999</v>
      </c>
      <c r="I177" s="168"/>
      <c r="L177" s="164"/>
      <c r="M177" s="169"/>
      <c r="T177" s="170"/>
      <c r="AT177" s="165" t="s">
        <v>231</v>
      </c>
      <c r="AU177" s="165" t="s">
        <v>82</v>
      </c>
      <c r="AV177" s="14" t="s">
        <v>229</v>
      </c>
      <c r="AW177" s="14" t="s">
        <v>30</v>
      </c>
      <c r="AX177" s="14" t="s">
        <v>80</v>
      </c>
      <c r="AY177" s="165" t="s">
        <v>221</v>
      </c>
    </row>
    <row r="178" spans="2:65" s="1" customFormat="1" ht="21.75" customHeight="1">
      <c r="B178" s="136"/>
      <c r="C178" s="171" t="s">
        <v>266</v>
      </c>
      <c r="D178" s="171" t="s">
        <v>267</v>
      </c>
      <c r="E178" s="172" t="s">
        <v>268</v>
      </c>
      <c r="F178" s="173" t="s">
        <v>269</v>
      </c>
      <c r="G178" s="174" t="s">
        <v>256</v>
      </c>
      <c r="H178" s="175">
        <v>0.155</v>
      </c>
      <c r="I178" s="176"/>
      <c r="J178" s="177">
        <f>ROUND(I178*H178,2)</f>
        <v>0</v>
      </c>
      <c r="K178" s="173" t="s">
        <v>228</v>
      </c>
      <c r="L178" s="178"/>
      <c r="M178" s="179" t="s">
        <v>1</v>
      </c>
      <c r="N178" s="180" t="s">
        <v>38</v>
      </c>
      <c r="P178" s="146">
        <f>O178*H178</f>
        <v>0</v>
      </c>
      <c r="Q178" s="146">
        <v>1</v>
      </c>
      <c r="R178" s="146">
        <f>Q178*H178</f>
        <v>0.155</v>
      </c>
      <c r="S178" s="146">
        <v>0</v>
      </c>
      <c r="T178" s="147">
        <f>S178*H178</f>
        <v>0</v>
      </c>
      <c r="AR178" s="148" t="s">
        <v>270</v>
      </c>
      <c r="AT178" s="148" t="s">
        <v>267</v>
      </c>
      <c r="AU178" s="148" t="s">
        <v>82</v>
      </c>
      <c r="AY178" s="17" t="s">
        <v>221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80</v>
      </c>
      <c r="BK178" s="149">
        <f>ROUND(I178*H178,2)</f>
        <v>0</v>
      </c>
      <c r="BL178" s="17" t="s">
        <v>229</v>
      </c>
      <c r="BM178" s="148" t="s">
        <v>271</v>
      </c>
    </row>
    <row r="179" spans="2:65" s="1" customFormat="1">
      <c r="B179" s="32"/>
      <c r="D179" s="151" t="s">
        <v>272</v>
      </c>
      <c r="F179" s="181" t="s">
        <v>273</v>
      </c>
      <c r="I179" s="182"/>
      <c r="L179" s="32"/>
      <c r="M179" s="183"/>
      <c r="T179" s="56"/>
      <c r="AT179" s="17" t="s">
        <v>272</v>
      </c>
      <c r="AU179" s="17" t="s">
        <v>82</v>
      </c>
    </row>
    <row r="180" spans="2:65" s="13" customFormat="1">
      <c r="B180" s="157"/>
      <c r="D180" s="151" t="s">
        <v>231</v>
      </c>
      <c r="F180" s="159" t="s">
        <v>274</v>
      </c>
      <c r="H180" s="160">
        <v>0.155</v>
      </c>
      <c r="I180" s="161"/>
      <c r="L180" s="157"/>
      <c r="M180" s="162"/>
      <c r="T180" s="163"/>
      <c r="AT180" s="158" t="s">
        <v>231</v>
      </c>
      <c r="AU180" s="158" t="s">
        <v>82</v>
      </c>
      <c r="AV180" s="13" t="s">
        <v>82</v>
      </c>
      <c r="AW180" s="13" t="s">
        <v>3</v>
      </c>
      <c r="AX180" s="13" t="s">
        <v>80</v>
      </c>
      <c r="AY180" s="158" t="s">
        <v>221</v>
      </c>
    </row>
    <row r="181" spans="2:65" s="1" customFormat="1" ht="24.2" customHeight="1">
      <c r="B181" s="136"/>
      <c r="C181" s="137" t="s">
        <v>275</v>
      </c>
      <c r="D181" s="137" t="s">
        <v>224</v>
      </c>
      <c r="E181" s="138" t="s">
        <v>276</v>
      </c>
      <c r="F181" s="139" t="s">
        <v>277</v>
      </c>
      <c r="G181" s="140" t="s">
        <v>239</v>
      </c>
      <c r="H181" s="141">
        <v>4.74</v>
      </c>
      <c r="I181" s="142"/>
      <c r="J181" s="143">
        <f>ROUND(I181*H181,2)</f>
        <v>0</v>
      </c>
      <c r="K181" s="139" t="s">
        <v>228</v>
      </c>
      <c r="L181" s="32"/>
      <c r="M181" s="144" t="s">
        <v>1</v>
      </c>
      <c r="N181" s="145" t="s">
        <v>38</v>
      </c>
      <c r="P181" s="146">
        <f>O181*H181</f>
        <v>0</v>
      </c>
      <c r="Q181" s="146">
        <v>0.17818000000000001</v>
      </c>
      <c r="R181" s="146">
        <f>Q181*H181</f>
        <v>0.84457320000000002</v>
      </c>
      <c r="S181" s="146">
        <v>0</v>
      </c>
      <c r="T181" s="147">
        <f>S181*H181</f>
        <v>0</v>
      </c>
      <c r="AR181" s="148" t="s">
        <v>229</v>
      </c>
      <c r="AT181" s="148" t="s">
        <v>224</v>
      </c>
      <c r="AU181" s="148" t="s">
        <v>82</v>
      </c>
      <c r="AY181" s="17" t="s">
        <v>221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80</v>
      </c>
      <c r="BK181" s="149">
        <f>ROUND(I181*H181,2)</f>
        <v>0</v>
      </c>
      <c r="BL181" s="17" t="s">
        <v>229</v>
      </c>
      <c r="BM181" s="148" t="s">
        <v>278</v>
      </c>
    </row>
    <row r="182" spans="2:65" s="12" customFormat="1">
      <c r="B182" s="150"/>
      <c r="D182" s="151" t="s">
        <v>231</v>
      </c>
      <c r="E182" s="152" t="s">
        <v>1</v>
      </c>
      <c r="F182" s="153" t="s">
        <v>232</v>
      </c>
      <c r="H182" s="152" t="s">
        <v>1</v>
      </c>
      <c r="I182" s="154"/>
      <c r="L182" s="150"/>
      <c r="M182" s="155"/>
      <c r="T182" s="156"/>
      <c r="AT182" s="152" t="s">
        <v>231</v>
      </c>
      <c r="AU182" s="152" t="s">
        <v>82</v>
      </c>
      <c r="AV182" s="12" t="s">
        <v>80</v>
      </c>
      <c r="AW182" s="12" t="s">
        <v>30</v>
      </c>
      <c r="AX182" s="12" t="s">
        <v>73</v>
      </c>
      <c r="AY182" s="152" t="s">
        <v>221</v>
      </c>
    </row>
    <row r="183" spans="2:65" s="12" customFormat="1">
      <c r="B183" s="150"/>
      <c r="D183" s="151" t="s">
        <v>231</v>
      </c>
      <c r="E183" s="152" t="s">
        <v>1</v>
      </c>
      <c r="F183" s="153" t="s">
        <v>258</v>
      </c>
      <c r="H183" s="152" t="s">
        <v>1</v>
      </c>
      <c r="I183" s="154"/>
      <c r="L183" s="150"/>
      <c r="M183" s="155"/>
      <c r="T183" s="156"/>
      <c r="AT183" s="152" t="s">
        <v>231</v>
      </c>
      <c r="AU183" s="152" t="s">
        <v>82</v>
      </c>
      <c r="AV183" s="12" t="s">
        <v>80</v>
      </c>
      <c r="AW183" s="12" t="s">
        <v>30</v>
      </c>
      <c r="AX183" s="12" t="s">
        <v>73</v>
      </c>
      <c r="AY183" s="152" t="s">
        <v>221</v>
      </c>
    </row>
    <row r="184" spans="2:65" s="13" customFormat="1">
      <c r="B184" s="157"/>
      <c r="D184" s="151" t="s">
        <v>231</v>
      </c>
      <c r="E184" s="158" t="s">
        <v>1</v>
      </c>
      <c r="F184" s="159" t="s">
        <v>279</v>
      </c>
      <c r="H184" s="160">
        <v>1.5</v>
      </c>
      <c r="I184" s="161"/>
      <c r="L184" s="157"/>
      <c r="M184" s="162"/>
      <c r="T184" s="163"/>
      <c r="AT184" s="158" t="s">
        <v>231</v>
      </c>
      <c r="AU184" s="158" t="s">
        <v>82</v>
      </c>
      <c r="AV184" s="13" t="s">
        <v>82</v>
      </c>
      <c r="AW184" s="13" t="s">
        <v>30</v>
      </c>
      <c r="AX184" s="13" t="s">
        <v>73</v>
      </c>
      <c r="AY184" s="158" t="s">
        <v>221</v>
      </c>
    </row>
    <row r="185" spans="2:65" s="12" customFormat="1">
      <c r="B185" s="150"/>
      <c r="D185" s="151" t="s">
        <v>231</v>
      </c>
      <c r="E185" s="152" t="s">
        <v>1</v>
      </c>
      <c r="F185" s="153" t="s">
        <v>260</v>
      </c>
      <c r="H185" s="152" t="s">
        <v>1</v>
      </c>
      <c r="I185" s="154"/>
      <c r="L185" s="150"/>
      <c r="M185" s="155"/>
      <c r="T185" s="156"/>
      <c r="AT185" s="152" t="s">
        <v>231</v>
      </c>
      <c r="AU185" s="152" t="s">
        <v>82</v>
      </c>
      <c r="AV185" s="12" t="s">
        <v>80</v>
      </c>
      <c r="AW185" s="12" t="s">
        <v>30</v>
      </c>
      <c r="AX185" s="12" t="s">
        <v>73</v>
      </c>
      <c r="AY185" s="152" t="s">
        <v>221</v>
      </c>
    </row>
    <row r="186" spans="2:65" s="13" customFormat="1">
      <c r="B186" s="157"/>
      <c r="D186" s="151" t="s">
        <v>231</v>
      </c>
      <c r="E186" s="158" t="s">
        <v>1</v>
      </c>
      <c r="F186" s="159" t="s">
        <v>280</v>
      </c>
      <c r="H186" s="160">
        <v>2.16</v>
      </c>
      <c r="I186" s="161"/>
      <c r="L186" s="157"/>
      <c r="M186" s="162"/>
      <c r="T186" s="163"/>
      <c r="AT186" s="158" t="s">
        <v>231</v>
      </c>
      <c r="AU186" s="158" t="s">
        <v>82</v>
      </c>
      <c r="AV186" s="13" t="s">
        <v>82</v>
      </c>
      <c r="AW186" s="13" t="s">
        <v>30</v>
      </c>
      <c r="AX186" s="13" t="s">
        <v>73</v>
      </c>
      <c r="AY186" s="158" t="s">
        <v>221</v>
      </c>
    </row>
    <row r="187" spans="2:65" s="12" customFormat="1">
      <c r="B187" s="150"/>
      <c r="D187" s="151" t="s">
        <v>231</v>
      </c>
      <c r="E187" s="152" t="s">
        <v>1</v>
      </c>
      <c r="F187" s="153" t="s">
        <v>262</v>
      </c>
      <c r="H187" s="152" t="s">
        <v>1</v>
      </c>
      <c r="I187" s="154"/>
      <c r="L187" s="150"/>
      <c r="M187" s="155"/>
      <c r="T187" s="156"/>
      <c r="AT187" s="152" t="s">
        <v>231</v>
      </c>
      <c r="AU187" s="152" t="s">
        <v>82</v>
      </c>
      <c r="AV187" s="12" t="s">
        <v>80</v>
      </c>
      <c r="AW187" s="12" t="s">
        <v>30</v>
      </c>
      <c r="AX187" s="12" t="s">
        <v>73</v>
      </c>
      <c r="AY187" s="152" t="s">
        <v>221</v>
      </c>
    </row>
    <row r="188" spans="2:65" s="13" customFormat="1">
      <c r="B188" s="157"/>
      <c r="D188" s="151" t="s">
        <v>231</v>
      </c>
      <c r="E188" s="158" t="s">
        <v>1</v>
      </c>
      <c r="F188" s="159" t="s">
        <v>281</v>
      </c>
      <c r="H188" s="160">
        <v>0.68</v>
      </c>
      <c r="I188" s="161"/>
      <c r="L188" s="157"/>
      <c r="M188" s="162"/>
      <c r="T188" s="163"/>
      <c r="AT188" s="158" t="s">
        <v>231</v>
      </c>
      <c r="AU188" s="158" t="s">
        <v>82</v>
      </c>
      <c r="AV188" s="13" t="s">
        <v>82</v>
      </c>
      <c r="AW188" s="13" t="s">
        <v>30</v>
      </c>
      <c r="AX188" s="13" t="s">
        <v>73</v>
      </c>
      <c r="AY188" s="158" t="s">
        <v>221</v>
      </c>
    </row>
    <row r="189" spans="2:65" s="12" customFormat="1">
      <c r="B189" s="150"/>
      <c r="D189" s="151" t="s">
        <v>231</v>
      </c>
      <c r="E189" s="152" t="s">
        <v>1</v>
      </c>
      <c r="F189" s="153" t="s">
        <v>264</v>
      </c>
      <c r="H189" s="152" t="s">
        <v>1</v>
      </c>
      <c r="I189" s="154"/>
      <c r="L189" s="150"/>
      <c r="M189" s="155"/>
      <c r="T189" s="156"/>
      <c r="AT189" s="152" t="s">
        <v>231</v>
      </c>
      <c r="AU189" s="152" t="s">
        <v>82</v>
      </c>
      <c r="AV189" s="12" t="s">
        <v>80</v>
      </c>
      <c r="AW189" s="12" t="s">
        <v>30</v>
      </c>
      <c r="AX189" s="12" t="s">
        <v>73</v>
      </c>
      <c r="AY189" s="152" t="s">
        <v>221</v>
      </c>
    </row>
    <row r="190" spans="2:65" s="13" customFormat="1">
      <c r="B190" s="157"/>
      <c r="D190" s="151" t="s">
        <v>231</v>
      </c>
      <c r="E190" s="158" t="s">
        <v>1</v>
      </c>
      <c r="F190" s="159" t="s">
        <v>282</v>
      </c>
      <c r="H190" s="160">
        <v>0.4</v>
      </c>
      <c r="I190" s="161"/>
      <c r="L190" s="157"/>
      <c r="M190" s="162"/>
      <c r="T190" s="163"/>
      <c r="AT190" s="158" t="s">
        <v>231</v>
      </c>
      <c r="AU190" s="158" t="s">
        <v>82</v>
      </c>
      <c r="AV190" s="13" t="s">
        <v>82</v>
      </c>
      <c r="AW190" s="13" t="s">
        <v>30</v>
      </c>
      <c r="AX190" s="13" t="s">
        <v>73</v>
      </c>
      <c r="AY190" s="158" t="s">
        <v>221</v>
      </c>
    </row>
    <row r="191" spans="2:65" s="14" customFormat="1">
      <c r="B191" s="164"/>
      <c r="D191" s="151" t="s">
        <v>231</v>
      </c>
      <c r="E191" s="165" t="s">
        <v>1</v>
      </c>
      <c r="F191" s="166" t="s">
        <v>236</v>
      </c>
      <c r="H191" s="167">
        <v>4.74</v>
      </c>
      <c r="I191" s="168"/>
      <c r="L191" s="164"/>
      <c r="M191" s="169"/>
      <c r="T191" s="170"/>
      <c r="AT191" s="165" t="s">
        <v>231</v>
      </c>
      <c r="AU191" s="165" t="s">
        <v>82</v>
      </c>
      <c r="AV191" s="14" t="s">
        <v>229</v>
      </c>
      <c r="AW191" s="14" t="s">
        <v>30</v>
      </c>
      <c r="AX191" s="14" t="s">
        <v>80</v>
      </c>
      <c r="AY191" s="165" t="s">
        <v>221</v>
      </c>
    </row>
    <row r="192" spans="2:65" s="1" customFormat="1" ht="24.2" customHeight="1">
      <c r="B192" s="136"/>
      <c r="C192" s="137" t="s">
        <v>270</v>
      </c>
      <c r="D192" s="137" t="s">
        <v>224</v>
      </c>
      <c r="E192" s="138" t="s">
        <v>283</v>
      </c>
      <c r="F192" s="139" t="s">
        <v>284</v>
      </c>
      <c r="G192" s="140" t="s">
        <v>285</v>
      </c>
      <c r="H192" s="141">
        <v>41</v>
      </c>
      <c r="I192" s="142"/>
      <c r="J192" s="143">
        <f>ROUND(I192*H192,2)</f>
        <v>0</v>
      </c>
      <c r="K192" s="139" t="s">
        <v>1</v>
      </c>
      <c r="L192" s="32"/>
      <c r="M192" s="144" t="s">
        <v>1</v>
      </c>
      <c r="N192" s="145" t="s">
        <v>38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229</v>
      </c>
      <c r="AT192" s="148" t="s">
        <v>224</v>
      </c>
      <c r="AU192" s="148" t="s">
        <v>82</v>
      </c>
      <c r="AY192" s="17" t="s">
        <v>221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80</v>
      </c>
      <c r="BK192" s="149">
        <f>ROUND(I192*H192,2)</f>
        <v>0</v>
      </c>
      <c r="BL192" s="17" t="s">
        <v>229</v>
      </c>
      <c r="BM192" s="148" t="s">
        <v>286</v>
      </c>
    </row>
    <row r="193" spans="2:65" s="12" customFormat="1">
      <c r="B193" s="150"/>
      <c r="D193" s="151" t="s">
        <v>231</v>
      </c>
      <c r="E193" s="152" t="s">
        <v>1</v>
      </c>
      <c r="F193" s="153" t="s">
        <v>232</v>
      </c>
      <c r="H193" s="152" t="s">
        <v>1</v>
      </c>
      <c r="I193" s="154"/>
      <c r="L193" s="150"/>
      <c r="M193" s="155"/>
      <c r="T193" s="156"/>
      <c r="AT193" s="152" t="s">
        <v>231</v>
      </c>
      <c r="AU193" s="152" t="s">
        <v>82</v>
      </c>
      <c r="AV193" s="12" t="s">
        <v>80</v>
      </c>
      <c r="AW193" s="12" t="s">
        <v>30</v>
      </c>
      <c r="AX193" s="12" t="s">
        <v>73</v>
      </c>
      <c r="AY193" s="152" t="s">
        <v>221</v>
      </c>
    </row>
    <row r="194" spans="2:65" s="12" customFormat="1">
      <c r="B194" s="150"/>
      <c r="D194" s="151" t="s">
        <v>231</v>
      </c>
      <c r="E194" s="152" t="s">
        <v>1</v>
      </c>
      <c r="F194" s="153" t="s">
        <v>258</v>
      </c>
      <c r="H194" s="152" t="s">
        <v>1</v>
      </c>
      <c r="I194" s="154"/>
      <c r="L194" s="150"/>
      <c r="M194" s="155"/>
      <c r="T194" s="156"/>
      <c r="AT194" s="152" t="s">
        <v>231</v>
      </c>
      <c r="AU194" s="152" t="s">
        <v>82</v>
      </c>
      <c r="AV194" s="12" t="s">
        <v>80</v>
      </c>
      <c r="AW194" s="12" t="s">
        <v>30</v>
      </c>
      <c r="AX194" s="12" t="s">
        <v>73</v>
      </c>
      <c r="AY194" s="152" t="s">
        <v>221</v>
      </c>
    </row>
    <row r="195" spans="2:65" s="13" customFormat="1">
      <c r="B195" s="157"/>
      <c r="D195" s="151" t="s">
        <v>231</v>
      </c>
      <c r="E195" s="158" t="s">
        <v>1</v>
      </c>
      <c r="F195" s="159" t="s">
        <v>287</v>
      </c>
      <c r="H195" s="160">
        <v>13</v>
      </c>
      <c r="I195" s="161"/>
      <c r="L195" s="157"/>
      <c r="M195" s="162"/>
      <c r="T195" s="163"/>
      <c r="AT195" s="158" t="s">
        <v>231</v>
      </c>
      <c r="AU195" s="158" t="s">
        <v>82</v>
      </c>
      <c r="AV195" s="13" t="s">
        <v>82</v>
      </c>
      <c r="AW195" s="13" t="s">
        <v>30</v>
      </c>
      <c r="AX195" s="13" t="s">
        <v>73</v>
      </c>
      <c r="AY195" s="158" t="s">
        <v>221</v>
      </c>
    </row>
    <row r="196" spans="2:65" s="12" customFormat="1">
      <c r="B196" s="150"/>
      <c r="D196" s="151" t="s">
        <v>231</v>
      </c>
      <c r="E196" s="152" t="s">
        <v>1</v>
      </c>
      <c r="F196" s="153" t="s">
        <v>260</v>
      </c>
      <c r="H196" s="152" t="s">
        <v>1</v>
      </c>
      <c r="I196" s="154"/>
      <c r="L196" s="150"/>
      <c r="M196" s="155"/>
      <c r="T196" s="156"/>
      <c r="AT196" s="152" t="s">
        <v>231</v>
      </c>
      <c r="AU196" s="152" t="s">
        <v>82</v>
      </c>
      <c r="AV196" s="12" t="s">
        <v>80</v>
      </c>
      <c r="AW196" s="12" t="s">
        <v>30</v>
      </c>
      <c r="AX196" s="12" t="s">
        <v>73</v>
      </c>
      <c r="AY196" s="152" t="s">
        <v>221</v>
      </c>
    </row>
    <row r="197" spans="2:65" s="13" customFormat="1">
      <c r="B197" s="157"/>
      <c r="D197" s="151" t="s">
        <v>231</v>
      </c>
      <c r="E197" s="158" t="s">
        <v>1</v>
      </c>
      <c r="F197" s="159" t="s">
        <v>288</v>
      </c>
      <c r="H197" s="160">
        <v>18</v>
      </c>
      <c r="I197" s="161"/>
      <c r="L197" s="157"/>
      <c r="M197" s="162"/>
      <c r="T197" s="163"/>
      <c r="AT197" s="158" t="s">
        <v>231</v>
      </c>
      <c r="AU197" s="158" t="s">
        <v>82</v>
      </c>
      <c r="AV197" s="13" t="s">
        <v>82</v>
      </c>
      <c r="AW197" s="13" t="s">
        <v>30</v>
      </c>
      <c r="AX197" s="13" t="s">
        <v>73</v>
      </c>
      <c r="AY197" s="158" t="s">
        <v>221</v>
      </c>
    </row>
    <row r="198" spans="2:65" s="12" customFormat="1">
      <c r="B198" s="150"/>
      <c r="D198" s="151" t="s">
        <v>231</v>
      </c>
      <c r="E198" s="152" t="s">
        <v>1</v>
      </c>
      <c r="F198" s="153" t="s">
        <v>262</v>
      </c>
      <c r="H198" s="152" t="s">
        <v>1</v>
      </c>
      <c r="I198" s="154"/>
      <c r="L198" s="150"/>
      <c r="M198" s="155"/>
      <c r="T198" s="156"/>
      <c r="AT198" s="152" t="s">
        <v>231</v>
      </c>
      <c r="AU198" s="152" t="s">
        <v>82</v>
      </c>
      <c r="AV198" s="12" t="s">
        <v>80</v>
      </c>
      <c r="AW198" s="12" t="s">
        <v>30</v>
      </c>
      <c r="AX198" s="12" t="s">
        <v>73</v>
      </c>
      <c r="AY198" s="152" t="s">
        <v>221</v>
      </c>
    </row>
    <row r="199" spans="2:65" s="13" customFormat="1">
      <c r="B199" s="157"/>
      <c r="D199" s="151" t="s">
        <v>231</v>
      </c>
      <c r="E199" s="158" t="s">
        <v>1</v>
      </c>
      <c r="F199" s="159" t="s">
        <v>289</v>
      </c>
      <c r="H199" s="160">
        <v>6</v>
      </c>
      <c r="I199" s="161"/>
      <c r="L199" s="157"/>
      <c r="M199" s="162"/>
      <c r="T199" s="163"/>
      <c r="AT199" s="158" t="s">
        <v>231</v>
      </c>
      <c r="AU199" s="158" t="s">
        <v>82</v>
      </c>
      <c r="AV199" s="13" t="s">
        <v>82</v>
      </c>
      <c r="AW199" s="13" t="s">
        <v>30</v>
      </c>
      <c r="AX199" s="13" t="s">
        <v>73</v>
      </c>
      <c r="AY199" s="158" t="s">
        <v>221</v>
      </c>
    </row>
    <row r="200" spans="2:65" s="12" customFormat="1">
      <c r="B200" s="150"/>
      <c r="D200" s="151" t="s">
        <v>231</v>
      </c>
      <c r="E200" s="152" t="s">
        <v>1</v>
      </c>
      <c r="F200" s="153" t="s">
        <v>264</v>
      </c>
      <c r="H200" s="152" t="s">
        <v>1</v>
      </c>
      <c r="I200" s="154"/>
      <c r="L200" s="150"/>
      <c r="M200" s="155"/>
      <c r="T200" s="156"/>
      <c r="AT200" s="152" t="s">
        <v>231</v>
      </c>
      <c r="AU200" s="152" t="s">
        <v>82</v>
      </c>
      <c r="AV200" s="12" t="s">
        <v>80</v>
      </c>
      <c r="AW200" s="12" t="s">
        <v>30</v>
      </c>
      <c r="AX200" s="12" t="s">
        <v>73</v>
      </c>
      <c r="AY200" s="152" t="s">
        <v>221</v>
      </c>
    </row>
    <row r="201" spans="2:65" s="13" customFormat="1">
      <c r="B201" s="157"/>
      <c r="D201" s="151" t="s">
        <v>231</v>
      </c>
      <c r="E201" s="158" t="s">
        <v>1</v>
      </c>
      <c r="F201" s="159" t="s">
        <v>290</v>
      </c>
      <c r="H201" s="160">
        <v>4</v>
      </c>
      <c r="I201" s="161"/>
      <c r="L201" s="157"/>
      <c r="M201" s="162"/>
      <c r="T201" s="163"/>
      <c r="AT201" s="158" t="s">
        <v>231</v>
      </c>
      <c r="AU201" s="158" t="s">
        <v>82</v>
      </c>
      <c r="AV201" s="13" t="s">
        <v>82</v>
      </c>
      <c r="AW201" s="13" t="s">
        <v>30</v>
      </c>
      <c r="AX201" s="13" t="s">
        <v>73</v>
      </c>
      <c r="AY201" s="158" t="s">
        <v>221</v>
      </c>
    </row>
    <row r="202" spans="2:65" s="14" customFormat="1">
      <c r="B202" s="164"/>
      <c r="D202" s="151" t="s">
        <v>231</v>
      </c>
      <c r="E202" s="165" t="s">
        <v>1</v>
      </c>
      <c r="F202" s="166" t="s">
        <v>236</v>
      </c>
      <c r="H202" s="167">
        <v>41</v>
      </c>
      <c r="I202" s="168"/>
      <c r="L202" s="164"/>
      <c r="M202" s="169"/>
      <c r="T202" s="170"/>
      <c r="AT202" s="165" t="s">
        <v>231</v>
      </c>
      <c r="AU202" s="165" t="s">
        <v>82</v>
      </c>
      <c r="AV202" s="14" t="s">
        <v>229</v>
      </c>
      <c r="AW202" s="14" t="s">
        <v>30</v>
      </c>
      <c r="AX202" s="14" t="s">
        <v>80</v>
      </c>
      <c r="AY202" s="165" t="s">
        <v>221</v>
      </c>
    </row>
    <row r="203" spans="2:65" s="11" customFormat="1" ht="22.9" customHeight="1">
      <c r="B203" s="124"/>
      <c r="D203" s="125" t="s">
        <v>72</v>
      </c>
      <c r="E203" s="134" t="s">
        <v>266</v>
      </c>
      <c r="F203" s="134" t="s">
        <v>291</v>
      </c>
      <c r="I203" s="127"/>
      <c r="J203" s="135">
        <f>BK203</f>
        <v>0</v>
      </c>
      <c r="L203" s="124"/>
      <c r="M203" s="129"/>
      <c r="P203" s="130">
        <f>P204+P250+P258</f>
        <v>0</v>
      </c>
      <c r="R203" s="130">
        <f>R204+R250+R258</f>
        <v>107.09150683</v>
      </c>
      <c r="T203" s="131">
        <f>T204+T250+T258</f>
        <v>0</v>
      </c>
      <c r="AR203" s="125" t="s">
        <v>80</v>
      </c>
      <c r="AT203" s="132" t="s">
        <v>72</v>
      </c>
      <c r="AU203" s="132" t="s">
        <v>80</v>
      </c>
      <c r="AY203" s="125" t="s">
        <v>221</v>
      </c>
      <c r="BK203" s="133">
        <f>BK204+BK250+BK258</f>
        <v>0</v>
      </c>
    </row>
    <row r="204" spans="2:65" s="11" customFormat="1" ht="20.85" customHeight="1">
      <c r="B204" s="124"/>
      <c r="D204" s="125" t="s">
        <v>72</v>
      </c>
      <c r="E204" s="134" t="s">
        <v>292</v>
      </c>
      <c r="F204" s="134" t="s">
        <v>293</v>
      </c>
      <c r="I204" s="127"/>
      <c r="J204" s="135">
        <f>BK204</f>
        <v>0</v>
      </c>
      <c r="L204" s="124"/>
      <c r="M204" s="129"/>
      <c r="P204" s="130">
        <f>SUM(P205:P249)</f>
        <v>0</v>
      </c>
      <c r="R204" s="130">
        <f>SUM(R205:R249)</f>
        <v>30.00472044</v>
      </c>
      <c r="T204" s="131">
        <f>SUM(T205:T249)</f>
        <v>0</v>
      </c>
      <c r="AR204" s="125" t="s">
        <v>80</v>
      </c>
      <c r="AT204" s="132" t="s">
        <v>72</v>
      </c>
      <c r="AU204" s="132" t="s">
        <v>82</v>
      </c>
      <c r="AY204" s="125" t="s">
        <v>221</v>
      </c>
      <c r="BK204" s="133">
        <f>SUM(BK205:BK249)</f>
        <v>0</v>
      </c>
    </row>
    <row r="205" spans="2:65" s="1" customFormat="1" ht="37.9" customHeight="1">
      <c r="B205" s="136"/>
      <c r="C205" s="137" t="s">
        <v>294</v>
      </c>
      <c r="D205" s="137" t="s">
        <v>224</v>
      </c>
      <c r="E205" s="138" t="s">
        <v>295</v>
      </c>
      <c r="F205" s="139" t="s">
        <v>296</v>
      </c>
      <c r="G205" s="140" t="s">
        <v>239</v>
      </c>
      <c r="H205" s="141">
        <v>83.92</v>
      </c>
      <c r="I205" s="142"/>
      <c r="J205" s="143">
        <f>ROUND(I205*H205,2)</f>
        <v>0</v>
      </c>
      <c r="K205" s="139" t="s">
        <v>228</v>
      </c>
      <c r="L205" s="32"/>
      <c r="M205" s="144" t="s">
        <v>1</v>
      </c>
      <c r="N205" s="145" t="s">
        <v>38</v>
      </c>
      <c r="P205" s="146">
        <f>O205*H205</f>
        <v>0</v>
      </c>
      <c r="Q205" s="146">
        <v>1.7399999999999999E-2</v>
      </c>
      <c r="R205" s="146">
        <f>Q205*H205</f>
        <v>1.460208</v>
      </c>
      <c r="S205" s="146">
        <v>0</v>
      </c>
      <c r="T205" s="147">
        <f>S205*H205</f>
        <v>0</v>
      </c>
      <c r="AR205" s="148" t="s">
        <v>229</v>
      </c>
      <c r="AT205" s="148" t="s">
        <v>224</v>
      </c>
      <c r="AU205" s="148" t="s">
        <v>222</v>
      </c>
      <c r="AY205" s="17" t="s">
        <v>221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80</v>
      </c>
      <c r="BK205" s="149">
        <f>ROUND(I205*H205,2)</f>
        <v>0</v>
      </c>
      <c r="BL205" s="17" t="s">
        <v>229</v>
      </c>
      <c r="BM205" s="148" t="s">
        <v>297</v>
      </c>
    </row>
    <row r="206" spans="2:65" s="13" customFormat="1">
      <c r="B206" s="157"/>
      <c r="D206" s="151" t="s">
        <v>231</v>
      </c>
      <c r="E206" s="158" t="s">
        <v>1</v>
      </c>
      <c r="F206" s="159" t="s">
        <v>298</v>
      </c>
      <c r="H206" s="160">
        <v>25.3</v>
      </c>
      <c r="I206" s="161"/>
      <c r="L206" s="157"/>
      <c r="M206" s="162"/>
      <c r="T206" s="163"/>
      <c r="AT206" s="158" t="s">
        <v>231</v>
      </c>
      <c r="AU206" s="158" t="s">
        <v>222</v>
      </c>
      <c r="AV206" s="13" t="s">
        <v>82</v>
      </c>
      <c r="AW206" s="13" t="s">
        <v>30</v>
      </c>
      <c r="AX206" s="13" t="s">
        <v>73</v>
      </c>
      <c r="AY206" s="158" t="s">
        <v>221</v>
      </c>
    </row>
    <row r="207" spans="2:65" s="13" customFormat="1">
      <c r="B207" s="157"/>
      <c r="D207" s="151" t="s">
        <v>231</v>
      </c>
      <c r="E207" s="158" t="s">
        <v>1</v>
      </c>
      <c r="F207" s="159" t="s">
        <v>299</v>
      </c>
      <c r="H207" s="160">
        <v>25.3</v>
      </c>
      <c r="I207" s="161"/>
      <c r="L207" s="157"/>
      <c r="M207" s="162"/>
      <c r="T207" s="163"/>
      <c r="AT207" s="158" t="s">
        <v>231</v>
      </c>
      <c r="AU207" s="158" t="s">
        <v>222</v>
      </c>
      <c r="AV207" s="13" t="s">
        <v>82</v>
      </c>
      <c r="AW207" s="13" t="s">
        <v>30</v>
      </c>
      <c r="AX207" s="13" t="s">
        <v>73</v>
      </c>
      <c r="AY207" s="158" t="s">
        <v>221</v>
      </c>
    </row>
    <row r="208" spans="2:65" s="13" customFormat="1">
      <c r="B208" s="157"/>
      <c r="D208" s="151" t="s">
        <v>231</v>
      </c>
      <c r="E208" s="158" t="s">
        <v>1</v>
      </c>
      <c r="F208" s="159" t="s">
        <v>300</v>
      </c>
      <c r="H208" s="160">
        <v>10.95</v>
      </c>
      <c r="I208" s="161"/>
      <c r="L208" s="157"/>
      <c r="M208" s="162"/>
      <c r="T208" s="163"/>
      <c r="AT208" s="158" t="s">
        <v>231</v>
      </c>
      <c r="AU208" s="158" t="s">
        <v>222</v>
      </c>
      <c r="AV208" s="13" t="s">
        <v>82</v>
      </c>
      <c r="AW208" s="13" t="s">
        <v>30</v>
      </c>
      <c r="AX208" s="13" t="s">
        <v>73</v>
      </c>
      <c r="AY208" s="158" t="s">
        <v>221</v>
      </c>
    </row>
    <row r="209" spans="2:65" s="13" customFormat="1">
      <c r="B209" s="157"/>
      <c r="D209" s="151" t="s">
        <v>231</v>
      </c>
      <c r="E209" s="158" t="s">
        <v>1</v>
      </c>
      <c r="F209" s="159" t="s">
        <v>301</v>
      </c>
      <c r="H209" s="160">
        <v>10.95</v>
      </c>
      <c r="I209" s="161"/>
      <c r="L209" s="157"/>
      <c r="M209" s="162"/>
      <c r="T209" s="163"/>
      <c r="AT209" s="158" t="s">
        <v>231</v>
      </c>
      <c r="AU209" s="158" t="s">
        <v>222</v>
      </c>
      <c r="AV209" s="13" t="s">
        <v>82</v>
      </c>
      <c r="AW209" s="13" t="s">
        <v>30</v>
      </c>
      <c r="AX209" s="13" t="s">
        <v>73</v>
      </c>
      <c r="AY209" s="158" t="s">
        <v>221</v>
      </c>
    </row>
    <row r="210" spans="2:65" s="13" customFormat="1">
      <c r="B210" s="157"/>
      <c r="D210" s="151" t="s">
        <v>231</v>
      </c>
      <c r="E210" s="158" t="s">
        <v>1</v>
      </c>
      <c r="F210" s="159" t="s">
        <v>302</v>
      </c>
      <c r="H210" s="160">
        <v>5.71</v>
      </c>
      <c r="I210" s="161"/>
      <c r="L210" s="157"/>
      <c r="M210" s="162"/>
      <c r="T210" s="163"/>
      <c r="AT210" s="158" t="s">
        <v>231</v>
      </c>
      <c r="AU210" s="158" t="s">
        <v>222</v>
      </c>
      <c r="AV210" s="13" t="s">
        <v>82</v>
      </c>
      <c r="AW210" s="13" t="s">
        <v>30</v>
      </c>
      <c r="AX210" s="13" t="s">
        <v>73</v>
      </c>
      <c r="AY210" s="158" t="s">
        <v>221</v>
      </c>
    </row>
    <row r="211" spans="2:65" s="13" customFormat="1">
      <c r="B211" s="157"/>
      <c r="D211" s="151" t="s">
        <v>231</v>
      </c>
      <c r="E211" s="158" t="s">
        <v>1</v>
      </c>
      <c r="F211" s="159" t="s">
        <v>303</v>
      </c>
      <c r="H211" s="160">
        <v>5.71</v>
      </c>
      <c r="I211" s="161"/>
      <c r="L211" s="157"/>
      <c r="M211" s="162"/>
      <c r="T211" s="163"/>
      <c r="AT211" s="158" t="s">
        <v>231</v>
      </c>
      <c r="AU211" s="158" t="s">
        <v>222</v>
      </c>
      <c r="AV211" s="13" t="s">
        <v>82</v>
      </c>
      <c r="AW211" s="13" t="s">
        <v>30</v>
      </c>
      <c r="AX211" s="13" t="s">
        <v>73</v>
      </c>
      <c r="AY211" s="158" t="s">
        <v>221</v>
      </c>
    </row>
    <row r="212" spans="2:65" s="14" customFormat="1">
      <c r="B212" s="164"/>
      <c r="D212" s="151" t="s">
        <v>231</v>
      </c>
      <c r="E212" s="165" t="s">
        <v>1</v>
      </c>
      <c r="F212" s="166" t="s">
        <v>236</v>
      </c>
      <c r="H212" s="167">
        <v>83.92</v>
      </c>
      <c r="I212" s="168"/>
      <c r="L212" s="164"/>
      <c r="M212" s="169"/>
      <c r="T212" s="170"/>
      <c r="AT212" s="165" t="s">
        <v>231</v>
      </c>
      <c r="AU212" s="165" t="s">
        <v>222</v>
      </c>
      <c r="AV212" s="14" t="s">
        <v>229</v>
      </c>
      <c r="AW212" s="14" t="s">
        <v>30</v>
      </c>
      <c r="AX212" s="14" t="s">
        <v>80</v>
      </c>
      <c r="AY212" s="165" t="s">
        <v>221</v>
      </c>
    </row>
    <row r="213" spans="2:65" s="1" customFormat="1" ht="24.2" customHeight="1">
      <c r="B213" s="136"/>
      <c r="C213" s="137" t="s">
        <v>304</v>
      </c>
      <c r="D213" s="137" t="s">
        <v>224</v>
      </c>
      <c r="E213" s="138" t="s">
        <v>305</v>
      </c>
      <c r="F213" s="139" t="s">
        <v>306</v>
      </c>
      <c r="G213" s="140" t="s">
        <v>239</v>
      </c>
      <c r="H213" s="141">
        <v>688.83600000000001</v>
      </c>
      <c r="I213" s="142"/>
      <c r="J213" s="143">
        <f>ROUND(I213*H213,2)</f>
        <v>0</v>
      </c>
      <c r="K213" s="139" t="s">
        <v>228</v>
      </c>
      <c r="L213" s="32"/>
      <c r="M213" s="144" t="s">
        <v>1</v>
      </c>
      <c r="N213" s="145" t="s">
        <v>38</v>
      </c>
      <c r="P213" s="146">
        <f>O213*H213</f>
        <v>0</v>
      </c>
      <c r="Q213" s="146">
        <v>2.5999999999999998E-4</v>
      </c>
      <c r="R213" s="146">
        <f>Q213*H213</f>
        <v>0.17909735999999998</v>
      </c>
      <c r="S213" s="146">
        <v>0</v>
      </c>
      <c r="T213" s="147">
        <f>S213*H213</f>
        <v>0</v>
      </c>
      <c r="AR213" s="148" t="s">
        <v>229</v>
      </c>
      <c r="AT213" s="148" t="s">
        <v>224</v>
      </c>
      <c r="AU213" s="148" t="s">
        <v>222</v>
      </c>
      <c r="AY213" s="17" t="s">
        <v>221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7" t="s">
        <v>80</v>
      </c>
      <c r="BK213" s="149">
        <f>ROUND(I213*H213,2)</f>
        <v>0</v>
      </c>
      <c r="BL213" s="17" t="s">
        <v>229</v>
      </c>
      <c r="BM213" s="148" t="s">
        <v>307</v>
      </c>
    </row>
    <row r="214" spans="2:65" s="13" customFormat="1">
      <c r="B214" s="157"/>
      <c r="D214" s="151" t="s">
        <v>231</v>
      </c>
      <c r="E214" s="158" t="s">
        <v>1</v>
      </c>
      <c r="F214" s="159" t="s">
        <v>308</v>
      </c>
      <c r="H214" s="160">
        <v>587.31600000000003</v>
      </c>
      <c r="I214" s="161"/>
      <c r="L214" s="157"/>
      <c r="M214" s="162"/>
      <c r="T214" s="163"/>
      <c r="AT214" s="158" t="s">
        <v>231</v>
      </c>
      <c r="AU214" s="158" t="s">
        <v>222</v>
      </c>
      <c r="AV214" s="13" t="s">
        <v>82</v>
      </c>
      <c r="AW214" s="13" t="s">
        <v>30</v>
      </c>
      <c r="AX214" s="13" t="s">
        <v>73</v>
      </c>
      <c r="AY214" s="158" t="s">
        <v>221</v>
      </c>
    </row>
    <row r="215" spans="2:65" s="13" customFormat="1">
      <c r="B215" s="157"/>
      <c r="D215" s="151" t="s">
        <v>231</v>
      </c>
      <c r="E215" s="158" t="s">
        <v>1</v>
      </c>
      <c r="F215" s="159" t="s">
        <v>309</v>
      </c>
      <c r="H215" s="160">
        <v>101.52</v>
      </c>
      <c r="I215" s="161"/>
      <c r="L215" s="157"/>
      <c r="M215" s="162"/>
      <c r="T215" s="163"/>
      <c r="AT215" s="158" t="s">
        <v>231</v>
      </c>
      <c r="AU215" s="158" t="s">
        <v>222</v>
      </c>
      <c r="AV215" s="13" t="s">
        <v>82</v>
      </c>
      <c r="AW215" s="13" t="s">
        <v>30</v>
      </c>
      <c r="AX215" s="13" t="s">
        <v>73</v>
      </c>
      <c r="AY215" s="158" t="s">
        <v>221</v>
      </c>
    </row>
    <row r="216" spans="2:65" s="14" customFormat="1">
      <c r="B216" s="164"/>
      <c r="D216" s="151" t="s">
        <v>231</v>
      </c>
      <c r="E216" s="165" t="s">
        <v>1</v>
      </c>
      <c r="F216" s="166" t="s">
        <v>236</v>
      </c>
      <c r="H216" s="167">
        <v>688.83600000000001</v>
      </c>
      <c r="I216" s="168"/>
      <c r="L216" s="164"/>
      <c r="M216" s="169"/>
      <c r="T216" s="170"/>
      <c r="AT216" s="165" t="s">
        <v>231</v>
      </c>
      <c r="AU216" s="165" t="s">
        <v>222</v>
      </c>
      <c r="AV216" s="14" t="s">
        <v>229</v>
      </c>
      <c r="AW216" s="14" t="s">
        <v>30</v>
      </c>
      <c r="AX216" s="14" t="s">
        <v>80</v>
      </c>
      <c r="AY216" s="165" t="s">
        <v>221</v>
      </c>
    </row>
    <row r="217" spans="2:65" s="1" customFormat="1" ht="16.5" customHeight="1">
      <c r="B217" s="136"/>
      <c r="C217" s="137" t="s">
        <v>310</v>
      </c>
      <c r="D217" s="137" t="s">
        <v>224</v>
      </c>
      <c r="E217" s="138" t="s">
        <v>311</v>
      </c>
      <c r="F217" s="139" t="s">
        <v>312</v>
      </c>
      <c r="G217" s="140" t="s">
        <v>239</v>
      </c>
      <c r="H217" s="141">
        <v>280.7</v>
      </c>
      <c r="I217" s="142"/>
      <c r="J217" s="143">
        <f>ROUND(I217*H217,2)</f>
        <v>0</v>
      </c>
      <c r="K217" s="139" t="s">
        <v>228</v>
      </c>
      <c r="L217" s="32"/>
      <c r="M217" s="144" t="s">
        <v>1</v>
      </c>
      <c r="N217" s="145" t="s">
        <v>38</v>
      </c>
      <c r="P217" s="146">
        <f>O217*H217</f>
        <v>0</v>
      </c>
      <c r="Q217" s="146">
        <v>6.4999999999999997E-3</v>
      </c>
      <c r="R217" s="146">
        <f>Q217*H217</f>
        <v>1.8245499999999999</v>
      </c>
      <c r="S217" s="146">
        <v>0</v>
      </c>
      <c r="T217" s="147">
        <f>S217*H217</f>
        <v>0</v>
      </c>
      <c r="AR217" s="148" t="s">
        <v>229</v>
      </c>
      <c r="AT217" s="148" t="s">
        <v>224</v>
      </c>
      <c r="AU217" s="148" t="s">
        <v>222</v>
      </c>
      <c r="AY217" s="17" t="s">
        <v>221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80</v>
      </c>
      <c r="BK217" s="149">
        <f>ROUND(I217*H217,2)</f>
        <v>0</v>
      </c>
      <c r="BL217" s="17" t="s">
        <v>229</v>
      </c>
      <c r="BM217" s="148" t="s">
        <v>313</v>
      </c>
    </row>
    <row r="218" spans="2:65" s="13" customFormat="1">
      <c r="B218" s="157"/>
      <c r="D218" s="151" t="s">
        <v>231</v>
      </c>
      <c r="E218" s="158" t="s">
        <v>1</v>
      </c>
      <c r="F218" s="159" t="s">
        <v>314</v>
      </c>
      <c r="H218" s="160">
        <v>280.7</v>
      </c>
      <c r="I218" s="161"/>
      <c r="L218" s="157"/>
      <c r="M218" s="162"/>
      <c r="T218" s="163"/>
      <c r="AT218" s="158" t="s">
        <v>231</v>
      </c>
      <c r="AU218" s="158" t="s">
        <v>222</v>
      </c>
      <c r="AV218" s="13" t="s">
        <v>82</v>
      </c>
      <c r="AW218" s="13" t="s">
        <v>30</v>
      </c>
      <c r="AX218" s="13" t="s">
        <v>73</v>
      </c>
      <c r="AY218" s="158" t="s">
        <v>221</v>
      </c>
    </row>
    <row r="219" spans="2:65" s="14" customFormat="1">
      <c r="B219" s="164"/>
      <c r="D219" s="151" t="s">
        <v>231</v>
      </c>
      <c r="E219" s="165" t="s">
        <v>1</v>
      </c>
      <c r="F219" s="166" t="s">
        <v>236</v>
      </c>
      <c r="H219" s="167">
        <v>280.7</v>
      </c>
      <c r="I219" s="168"/>
      <c r="L219" s="164"/>
      <c r="M219" s="169"/>
      <c r="T219" s="170"/>
      <c r="AT219" s="165" t="s">
        <v>231</v>
      </c>
      <c r="AU219" s="165" t="s">
        <v>222</v>
      </c>
      <c r="AV219" s="14" t="s">
        <v>229</v>
      </c>
      <c r="AW219" s="14" t="s">
        <v>30</v>
      </c>
      <c r="AX219" s="14" t="s">
        <v>80</v>
      </c>
      <c r="AY219" s="165" t="s">
        <v>221</v>
      </c>
    </row>
    <row r="220" spans="2:65" s="1" customFormat="1" ht="24.2" customHeight="1">
      <c r="B220" s="136"/>
      <c r="C220" s="137" t="s">
        <v>8</v>
      </c>
      <c r="D220" s="137" t="s">
        <v>224</v>
      </c>
      <c r="E220" s="138" t="s">
        <v>315</v>
      </c>
      <c r="F220" s="139" t="s">
        <v>316</v>
      </c>
      <c r="G220" s="140" t="s">
        <v>239</v>
      </c>
      <c r="H220" s="141">
        <v>280.7</v>
      </c>
      <c r="I220" s="142"/>
      <c r="J220" s="143">
        <f>ROUND(I220*H220,2)</f>
        <v>0</v>
      </c>
      <c r="K220" s="139" t="s">
        <v>228</v>
      </c>
      <c r="L220" s="32"/>
      <c r="M220" s="144" t="s">
        <v>1</v>
      </c>
      <c r="N220" s="145" t="s">
        <v>38</v>
      </c>
      <c r="P220" s="146">
        <f>O220*H220</f>
        <v>0</v>
      </c>
      <c r="Q220" s="146">
        <v>1.54E-2</v>
      </c>
      <c r="R220" s="146">
        <f>Q220*H220</f>
        <v>4.3227799999999998</v>
      </c>
      <c r="S220" s="146">
        <v>0</v>
      </c>
      <c r="T220" s="147">
        <f>S220*H220</f>
        <v>0</v>
      </c>
      <c r="AR220" s="148" t="s">
        <v>229</v>
      </c>
      <c r="AT220" s="148" t="s">
        <v>224</v>
      </c>
      <c r="AU220" s="148" t="s">
        <v>222</v>
      </c>
      <c r="AY220" s="17" t="s">
        <v>221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7" t="s">
        <v>80</v>
      </c>
      <c r="BK220" s="149">
        <f>ROUND(I220*H220,2)</f>
        <v>0</v>
      </c>
      <c r="BL220" s="17" t="s">
        <v>229</v>
      </c>
      <c r="BM220" s="148" t="s">
        <v>317</v>
      </c>
    </row>
    <row r="221" spans="2:65" s="13" customFormat="1">
      <c r="B221" s="157"/>
      <c r="D221" s="151" t="s">
        <v>231</v>
      </c>
      <c r="E221" s="158" t="s">
        <v>1</v>
      </c>
      <c r="F221" s="159" t="s">
        <v>314</v>
      </c>
      <c r="H221" s="160">
        <v>280.7</v>
      </c>
      <c r="I221" s="161"/>
      <c r="L221" s="157"/>
      <c r="M221" s="162"/>
      <c r="T221" s="163"/>
      <c r="AT221" s="158" t="s">
        <v>231</v>
      </c>
      <c r="AU221" s="158" t="s">
        <v>222</v>
      </c>
      <c r="AV221" s="13" t="s">
        <v>82</v>
      </c>
      <c r="AW221" s="13" t="s">
        <v>30</v>
      </c>
      <c r="AX221" s="13" t="s">
        <v>73</v>
      </c>
      <c r="AY221" s="158" t="s">
        <v>221</v>
      </c>
    </row>
    <row r="222" spans="2:65" s="14" customFormat="1">
      <c r="B222" s="164"/>
      <c r="D222" s="151" t="s">
        <v>231</v>
      </c>
      <c r="E222" s="165" t="s">
        <v>1</v>
      </c>
      <c r="F222" s="166" t="s">
        <v>236</v>
      </c>
      <c r="H222" s="167">
        <v>280.7</v>
      </c>
      <c r="I222" s="168"/>
      <c r="L222" s="164"/>
      <c r="M222" s="169"/>
      <c r="T222" s="170"/>
      <c r="AT222" s="165" t="s">
        <v>231</v>
      </c>
      <c r="AU222" s="165" t="s">
        <v>222</v>
      </c>
      <c r="AV222" s="14" t="s">
        <v>229</v>
      </c>
      <c r="AW222" s="14" t="s">
        <v>30</v>
      </c>
      <c r="AX222" s="14" t="s">
        <v>80</v>
      </c>
      <c r="AY222" s="165" t="s">
        <v>221</v>
      </c>
    </row>
    <row r="223" spans="2:65" s="1" customFormat="1" ht="24.2" customHeight="1">
      <c r="B223" s="136"/>
      <c r="C223" s="137" t="s">
        <v>318</v>
      </c>
      <c r="D223" s="137" t="s">
        <v>224</v>
      </c>
      <c r="E223" s="138" t="s">
        <v>319</v>
      </c>
      <c r="F223" s="139" t="s">
        <v>320</v>
      </c>
      <c r="G223" s="140" t="s">
        <v>239</v>
      </c>
      <c r="H223" s="141">
        <v>280.7</v>
      </c>
      <c r="I223" s="142"/>
      <c r="J223" s="143">
        <f>ROUND(I223*H223,2)</f>
        <v>0</v>
      </c>
      <c r="K223" s="139" t="s">
        <v>228</v>
      </c>
      <c r="L223" s="32"/>
      <c r="M223" s="144" t="s">
        <v>1</v>
      </c>
      <c r="N223" s="145" t="s">
        <v>38</v>
      </c>
      <c r="P223" s="146">
        <f>O223*H223</f>
        <v>0</v>
      </c>
      <c r="Q223" s="146">
        <v>1.3650000000000001E-2</v>
      </c>
      <c r="R223" s="146">
        <f>Q223*H223</f>
        <v>3.8315549999999998</v>
      </c>
      <c r="S223" s="146">
        <v>0</v>
      </c>
      <c r="T223" s="147">
        <f>S223*H223</f>
        <v>0</v>
      </c>
      <c r="AR223" s="148" t="s">
        <v>229</v>
      </c>
      <c r="AT223" s="148" t="s">
        <v>224</v>
      </c>
      <c r="AU223" s="148" t="s">
        <v>222</v>
      </c>
      <c r="AY223" s="17" t="s">
        <v>221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80</v>
      </c>
      <c r="BK223" s="149">
        <f>ROUND(I223*H223,2)</f>
        <v>0</v>
      </c>
      <c r="BL223" s="17" t="s">
        <v>229</v>
      </c>
      <c r="BM223" s="148" t="s">
        <v>321</v>
      </c>
    </row>
    <row r="224" spans="2:65" s="1" customFormat="1" ht="37.9" customHeight="1">
      <c r="B224" s="136"/>
      <c r="C224" s="137" t="s">
        <v>322</v>
      </c>
      <c r="D224" s="137" t="s">
        <v>224</v>
      </c>
      <c r="E224" s="138" t="s">
        <v>323</v>
      </c>
      <c r="F224" s="139" t="s">
        <v>324</v>
      </c>
      <c r="G224" s="140" t="s">
        <v>239</v>
      </c>
      <c r="H224" s="141">
        <v>489.98200000000003</v>
      </c>
      <c r="I224" s="142"/>
      <c r="J224" s="143">
        <f>ROUND(I224*H224,2)</f>
        <v>0</v>
      </c>
      <c r="K224" s="139" t="s">
        <v>228</v>
      </c>
      <c r="L224" s="32"/>
      <c r="M224" s="144" t="s">
        <v>1</v>
      </c>
      <c r="N224" s="145" t="s">
        <v>38</v>
      </c>
      <c r="P224" s="146">
        <f>O224*H224</f>
        <v>0</v>
      </c>
      <c r="Q224" s="146">
        <v>1.7600000000000001E-2</v>
      </c>
      <c r="R224" s="146">
        <f>Q224*H224</f>
        <v>8.6236832000000003</v>
      </c>
      <c r="S224" s="146">
        <v>0</v>
      </c>
      <c r="T224" s="147">
        <f>S224*H224</f>
        <v>0</v>
      </c>
      <c r="AR224" s="148" t="s">
        <v>229</v>
      </c>
      <c r="AT224" s="148" t="s">
        <v>224</v>
      </c>
      <c r="AU224" s="148" t="s">
        <v>222</v>
      </c>
      <c r="AY224" s="17" t="s">
        <v>221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7" t="s">
        <v>80</v>
      </c>
      <c r="BK224" s="149">
        <f>ROUND(I224*H224,2)</f>
        <v>0</v>
      </c>
      <c r="BL224" s="17" t="s">
        <v>229</v>
      </c>
      <c r="BM224" s="148" t="s">
        <v>325</v>
      </c>
    </row>
    <row r="225" spans="2:65" s="13" customFormat="1">
      <c r="B225" s="157"/>
      <c r="D225" s="151" t="s">
        <v>231</v>
      </c>
      <c r="E225" s="158" t="s">
        <v>1</v>
      </c>
      <c r="F225" s="159" t="s">
        <v>308</v>
      </c>
      <c r="H225" s="160">
        <v>587.31600000000003</v>
      </c>
      <c r="I225" s="161"/>
      <c r="L225" s="157"/>
      <c r="M225" s="162"/>
      <c r="T225" s="163"/>
      <c r="AT225" s="158" t="s">
        <v>231</v>
      </c>
      <c r="AU225" s="158" t="s">
        <v>222</v>
      </c>
      <c r="AV225" s="13" t="s">
        <v>82</v>
      </c>
      <c r="AW225" s="13" t="s">
        <v>30</v>
      </c>
      <c r="AX225" s="13" t="s">
        <v>73</v>
      </c>
      <c r="AY225" s="158" t="s">
        <v>221</v>
      </c>
    </row>
    <row r="226" spans="2:65" s="13" customFormat="1">
      <c r="B226" s="157"/>
      <c r="D226" s="151" t="s">
        <v>231</v>
      </c>
      <c r="E226" s="158" t="s">
        <v>1</v>
      </c>
      <c r="F226" s="159" t="s">
        <v>309</v>
      </c>
      <c r="H226" s="160">
        <v>101.52</v>
      </c>
      <c r="I226" s="161"/>
      <c r="L226" s="157"/>
      <c r="M226" s="162"/>
      <c r="T226" s="163"/>
      <c r="AT226" s="158" t="s">
        <v>231</v>
      </c>
      <c r="AU226" s="158" t="s">
        <v>222</v>
      </c>
      <c r="AV226" s="13" t="s">
        <v>82</v>
      </c>
      <c r="AW226" s="13" t="s">
        <v>30</v>
      </c>
      <c r="AX226" s="13" t="s">
        <v>73</v>
      </c>
      <c r="AY226" s="158" t="s">
        <v>221</v>
      </c>
    </row>
    <row r="227" spans="2:65" s="13" customFormat="1">
      <c r="B227" s="157"/>
      <c r="D227" s="151" t="s">
        <v>231</v>
      </c>
      <c r="E227" s="158" t="s">
        <v>1</v>
      </c>
      <c r="F227" s="159" t="s">
        <v>326</v>
      </c>
      <c r="H227" s="160">
        <v>-280.7</v>
      </c>
      <c r="I227" s="161"/>
      <c r="L227" s="157"/>
      <c r="M227" s="162"/>
      <c r="T227" s="163"/>
      <c r="AT227" s="158" t="s">
        <v>231</v>
      </c>
      <c r="AU227" s="158" t="s">
        <v>222</v>
      </c>
      <c r="AV227" s="13" t="s">
        <v>82</v>
      </c>
      <c r="AW227" s="13" t="s">
        <v>30</v>
      </c>
      <c r="AX227" s="13" t="s">
        <v>73</v>
      </c>
      <c r="AY227" s="158" t="s">
        <v>221</v>
      </c>
    </row>
    <row r="228" spans="2:65" s="13" customFormat="1">
      <c r="B228" s="157"/>
      <c r="D228" s="151" t="s">
        <v>231</v>
      </c>
      <c r="E228" s="158" t="s">
        <v>1</v>
      </c>
      <c r="F228" s="159" t="s">
        <v>327</v>
      </c>
      <c r="H228" s="160">
        <v>81.846000000000004</v>
      </c>
      <c r="I228" s="161"/>
      <c r="L228" s="157"/>
      <c r="M228" s="162"/>
      <c r="T228" s="163"/>
      <c r="AT228" s="158" t="s">
        <v>231</v>
      </c>
      <c r="AU228" s="158" t="s">
        <v>222</v>
      </c>
      <c r="AV228" s="13" t="s">
        <v>82</v>
      </c>
      <c r="AW228" s="13" t="s">
        <v>30</v>
      </c>
      <c r="AX228" s="13" t="s">
        <v>73</v>
      </c>
      <c r="AY228" s="158" t="s">
        <v>221</v>
      </c>
    </row>
    <row r="229" spans="2:65" s="14" customFormat="1">
      <c r="B229" s="164"/>
      <c r="D229" s="151" t="s">
        <v>231</v>
      </c>
      <c r="E229" s="165" t="s">
        <v>1</v>
      </c>
      <c r="F229" s="166" t="s">
        <v>236</v>
      </c>
      <c r="H229" s="167">
        <v>489.98200000000003</v>
      </c>
      <c r="I229" s="168"/>
      <c r="L229" s="164"/>
      <c r="M229" s="169"/>
      <c r="T229" s="170"/>
      <c r="AT229" s="165" t="s">
        <v>231</v>
      </c>
      <c r="AU229" s="165" t="s">
        <v>222</v>
      </c>
      <c r="AV229" s="14" t="s">
        <v>229</v>
      </c>
      <c r="AW229" s="14" t="s">
        <v>30</v>
      </c>
      <c r="AX229" s="14" t="s">
        <v>80</v>
      </c>
      <c r="AY229" s="165" t="s">
        <v>221</v>
      </c>
    </row>
    <row r="230" spans="2:65" s="1" customFormat="1" ht="37.9" customHeight="1">
      <c r="B230" s="136"/>
      <c r="C230" s="137" t="s">
        <v>328</v>
      </c>
      <c r="D230" s="137" t="s">
        <v>224</v>
      </c>
      <c r="E230" s="138" t="s">
        <v>329</v>
      </c>
      <c r="F230" s="139" t="s">
        <v>330</v>
      </c>
      <c r="G230" s="140" t="s">
        <v>239</v>
      </c>
      <c r="H230" s="141">
        <v>489.98200000000003</v>
      </c>
      <c r="I230" s="142"/>
      <c r="J230" s="143">
        <f>ROUND(I230*H230,2)</f>
        <v>0</v>
      </c>
      <c r="K230" s="139" t="s">
        <v>228</v>
      </c>
      <c r="L230" s="32"/>
      <c r="M230" s="144" t="s">
        <v>1</v>
      </c>
      <c r="N230" s="145" t="s">
        <v>38</v>
      </c>
      <c r="P230" s="146">
        <f>O230*H230</f>
        <v>0</v>
      </c>
      <c r="Q230" s="146">
        <v>6.6E-3</v>
      </c>
      <c r="R230" s="146">
        <f>Q230*H230</f>
        <v>3.2338812000000003</v>
      </c>
      <c r="S230" s="146">
        <v>0</v>
      </c>
      <c r="T230" s="147">
        <f>S230*H230</f>
        <v>0</v>
      </c>
      <c r="AR230" s="148" t="s">
        <v>229</v>
      </c>
      <c r="AT230" s="148" t="s">
        <v>224</v>
      </c>
      <c r="AU230" s="148" t="s">
        <v>222</v>
      </c>
      <c r="AY230" s="17" t="s">
        <v>221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80</v>
      </c>
      <c r="BK230" s="149">
        <f>ROUND(I230*H230,2)</f>
        <v>0</v>
      </c>
      <c r="BL230" s="17" t="s">
        <v>229</v>
      </c>
      <c r="BM230" s="148" t="s">
        <v>331</v>
      </c>
    </row>
    <row r="231" spans="2:65" s="1" customFormat="1" ht="21.75" customHeight="1">
      <c r="B231" s="136"/>
      <c r="C231" s="137" t="s">
        <v>332</v>
      </c>
      <c r="D231" s="137" t="s">
        <v>224</v>
      </c>
      <c r="E231" s="138" t="s">
        <v>333</v>
      </c>
      <c r="F231" s="139" t="s">
        <v>334</v>
      </c>
      <c r="G231" s="140" t="s">
        <v>239</v>
      </c>
      <c r="H231" s="141">
        <v>770.68200000000002</v>
      </c>
      <c r="I231" s="142"/>
      <c r="J231" s="143">
        <f>ROUND(I231*H231,2)</f>
        <v>0</v>
      </c>
      <c r="K231" s="139" t="s">
        <v>228</v>
      </c>
      <c r="L231" s="32"/>
      <c r="M231" s="144" t="s">
        <v>1</v>
      </c>
      <c r="N231" s="145" t="s">
        <v>38</v>
      </c>
      <c r="P231" s="146">
        <f>O231*H231</f>
        <v>0</v>
      </c>
      <c r="Q231" s="146">
        <v>4.3800000000000002E-3</v>
      </c>
      <c r="R231" s="146">
        <f>Q231*H231</f>
        <v>3.3755871600000003</v>
      </c>
      <c r="S231" s="146">
        <v>0</v>
      </c>
      <c r="T231" s="147">
        <f>S231*H231</f>
        <v>0</v>
      </c>
      <c r="AR231" s="148" t="s">
        <v>229</v>
      </c>
      <c r="AT231" s="148" t="s">
        <v>224</v>
      </c>
      <c r="AU231" s="148" t="s">
        <v>222</v>
      </c>
      <c r="AY231" s="17" t="s">
        <v>221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7" t="s">
        <v>80</v>
      </c>
      <c r="BK231" s="149">
        <f>ROUND(I231*H231,2)</f>
        <v>0</v>
      </c>
      <c r="BL231" s="17" t="s">
        <v>229</v>
      </c>
      <c r="BM231" s="148" t="s">
        <v>335</v>
      </c>
    </row>
    <row r="232" spans="2:65" s="13" customFormat="1">
      <c r="B232" s="157"/>
      <c r="D232" s="151" t="s">
        <v>231</v>
      </c>
      <c r="E232" s="158" t="s">
        <v>1</v>
      </c>
      <c r="F232" s="159" t="s">
        <v>308</v>
      </c>
      <c r="H232" s="160">
        <v>587.31600000000003</v>
      </c>
      <c r="I232" s="161"/>
      <c r="L232" s="157"/>
      <c r="M232" s="162"/>
      <c r="T232" s="163"/>
      <c r="AT232" s="158" t="s">
        <v>231</v>
      </c>
      <c r="AU232" s="158" t="s">
        <v>222</v>
      </c>
      <c r="AV232" s="13" t="s">
        <v>82</v>
      </c>
      <c r="AW232" s="13" t="s">
        <v>30</v>
      </c>
      <c r="AX232" s="13" t="s">
        <v>73</v>
      </c>
      <c r="AY232" s="158" t="s">
        <v>221</v>
      </c>
    </row>
    <row r="233" spans="2:65" s="13" customFormat="1">
      <c r="B233" s="157"/>
      <c r="D233" s="151" t="s">
        <v>231</v>
      </c>
      <c r="E233" s="158" t="s">
        <v>1</v>
      </c>
      <c r="F233" s="159" t="s">
        <v>309</v>
      </c>
      <c r="H233" s="160">
        <v>101.52</v>
      </c>
      <c r="I233" s="161"/>
      <c r="L233" s="157"/>
      <c r="M233" s="162"/>
      <c r="T233" s="163"/>
      <c r="AT233" s="158" t="s">
        <v>231</v>
      </c>
      <c r="AU233" s="158" t="s">
        <v>222</v>
      </c>
      <c r="AV233" s="13" t="s">
        <v>82</v>
      </c>
      <c r="AW233" s="13" t="s">
        <v>30</v>
      </c>
      <c r="AX233" s="13" t="s">
        <v>73</v>
      </c>
      <c r="AY233" s="158" t="s">
        <v>221</v>
      </c>
    </row>
    <row r="234" spans="2:65" s="13" customFormat="1">
      <c r="B234" s="157"/>
      <c r="D234" s="151" t="s">
        <v>231</v>
      </c>
      <c r="E234" s="158" t="s">
        <v>1</v>
      </c>
      <c r="F234" s="159" t="s">
        <v>327</v>
      </c>
      <c r="H234" s="160">
        <v>81.846000000000004</v>
      </c>
      <c r="I234" s="161"/>
      <c r="L234" s="157"/>
      <c r="M234" s="162"/>
      <c r="T234" s="163"/>
      <c r="AT234" s="158" t="s">
        <v>231</v>
      </c>
      <c r="AU234" s="158" t="s">
        <v>222</v>
      </c>
      <c r="AV234" s="13" t="s">
        <v>82</v>
      </c>
      <c r="AW234" s="13" t="s">
        <v>30</v>
      </c>
      <c r="AX234" s="13" t="s">
        <v>73</v>
      </c>
      <c r="AY234" s="158" t="s">
        <v>221</v>
      </c>
    </row>
    <row r="235" spans="2:65" s="14" customFormat="1">
      <c r="B235" s="164"/>
      <c r="D235" s="151" t="s">
        <v>231</v>
      </c>
      <c r="E235" s="165" t="s">
        <v>1</v>
      </c>
      <c r="F235" s="166" t="s">
        <v>236</v>
      </c>
      <c r="H235" s="167">
        <v>770.68200000000002</v>
      </c>
      <c r="I235" s="168"/>
      <c r="L235" s="164"/>
      <c r="M235" s="169"/>
      <c r="T235" s="170"/>
      <c r="AT235" s="165" t="s">
        <v>231</v>
      </c>
      <c r="AU235" s="165" t="s">
        <v>222</v>
      </c>
      <c r="AV235" s="14" t="s">
        <v>229</v>
      </c>
      <c r="AW235" s="14" t="s">
        <v>30</v>
      </c>
      <c r="AX235" s="14" t="s">
        <v>80</v>
      </c>
      <c r="AY235" s="165" t="s">
        <v>221</v>
      </c>
    </row>
    <row r="236" spans="2:65" s="1" customFormat="1" ht="21.75" customHeight="1">
      <c r="B236" s="136"/>
      <c r="C236" s="137" t="s">
        <v>336</v>
      </c>
      <c r="D236" s="137" t="s">
        <v>224</v>
      </c>
      <c r="E236" s="138" t="s">
        <v>337</v>
      </c>
      <c r="F236" s="139" t="s">
        <v>338</v>
      </c>
      <c r="G236" s="140" t="s">
        <v>239</v>
      </c>
      <c r="H236" s="141">
        <v>770.68200000000002</v>
      </c>
      <c r="I236" s="142"/>
      <c r="J236" s="143">
        <f>ROUND(I236*H236,2)</f>
        <v>0</v>
      </c>
      <c r="K236" s="139" t="s">
        <v>228</v>
      </c>
      <c r="L236" s="32"/>
      <c r="M236" s="144" t="s">
        <v>1</v>
      </c>
      <c r="N236" s="145" t="s">
        <v>38</v>
      </c>
      <c r="P236" s="146">
        <f>O236*H236</f>
        <v>0</v>
      </c>
      <c r="Q236" s="146">
        <v>3.0000000000000001E-3</v>
      </c>
      <c r="R236" s="146">
        <f>Q236*H236</f>
        <v>2.312046</v>
      </c>
      <c r="S236" s="146">
        <v>0</v>
      </c>
      <c r="T236" s="147">
        <f>S236*H236</f>
        <v>0</v>
      </c>
      <c r="AR236" s="148" t="s">
        <v>229</v>
      </c>
      <c r="AT236" s="148" t="s">
        <v>224</v>
      </c>
      <c r="AU236" s="148" t="s">
        <v>222</v>
      </c>
      <c r="AY236" s="17" t="s">
        <v>221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7" t="s">
        <v>80</v>
      </c>
      <c r="BK236" s="149">
        <f>ROUND(I236*H236,2)</f>
        <v>0</v>
      </c>
      <c r="BL236" s="17" t="s">
        <v>229</v>
      </c>
      <c r="BM236" s="148" t="s">
        <v>339</v>
      </c>
    </row>
    <row r="237" spans="2:65" s="1" customFormat="1" ht="24.2" customHeight="1">
      <c r="B237" s="136"/>
      <c r="C237" s="137" t="s">
        <v>340</v>
      </c>
      <c r="D237" s="137" t="s">
        <v>224</v>
      </c>
      <c r="E237" s="138" t="s">
        <v>341</v>
      </c>
      <c r="F237" s="139" t="s">
        <v>342</v>
      </c>
      <c r="G237" s="140" t="s">
        <v>239</v>
      </c>
      <c r="H237" s="141">
        <v>12.914</v>
      </c>
      <c r="I237" s="142"/>
      <c r="J237" s="143">
        <f>ROUND(I237*H237,2)</f>
        <v>0</v>
      </c>
      <c r="K237" s="139" t="s">
        <v>228</v>
      </c>
      <c r="L237" s="32"/>
      <c r="M237" s="144" t="s">
        <v>1</v>
      </c>
      <c r="N237" s="145" t="s">
        <v>38</v>
      </c>
      <c r="P237" s="146">
        <f>O237*H237</f>
        <v>0</v>
      </c>
      <c r="Q237" s="146">
        <v>3.4680000000000002E-2</v>
      </c>
      <c r="R237" s="146">
        <f>Q237*H237</f>
        <v>0.44785752000000001</v>
      </c>
      <c r="S237" s="146">
        <v>0</v>
      </c>
      <c r="T237" s="147">
        <f>S237*H237</f>
        <v>0</v>
      </c>
      <c r="AR237" s="148" t="s">
        <v>229</v>
      </c>
      <c r="AT237" s="148" t="s">
        <v>224</v>
      </c>
      <c r="AU237" s="148" t="s">
        <v>222</v>
      </c>
      <c r="AY237" s="17" t="s">
        <v>221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7" t="s">
        <v>80</v>
      </c>
      <c r="BK237" s="149">
        <f>ROUND(I237*H237,2)</f>
        <v>0</v>
      </c>
      <c r="BL237" s="17" t="s">
        <v>229</v>
      </c>
      <c r="BM237" s="148" t="s">
        <v>343</v>
      </c>
    </row>
    <row r="238" spans="2:65" s="12" customFormat="1">
      <c r="B238" s="150"/>
      <c r="D238" s="151" t="s">
        <v>231</v>
      </c>
      <c r="E238" s="152" t="s">
        <v>1</v>
      </c>
      <c r="F238" s="153" t="s">
        <v>344</v>
      </c>
      <c r="H238" s="152" t="s">
        <v>1</v>
      </c>
      <c r="I238" s="154"/>
      <c r="L238" s="150"/>
      <c r="M238" s="155"/>
      <c r="T238" s="156"/>
      <c r="AT238" s="152" t="s">
        <v>231</v>
      </c>
      <c r="AU238" s="152" t="s">
        <v>222</v>
      </c>
      <c r="AV238" s="12" t="s">
        <v>80</v>
      </c>
      <c r="AW238" s="12" t="s">
        <v>30</v>
      </c>
      <c r="AX238" s="12" t="s">
        <v>73</v>
      </c>
      <c r="AY238" s="152" t="s">
        <v>221</v>
      </c>
    </row>
    <row r="239" spans="2:65" s="12" customFormat="1">
      <c r="B239" s="150"/>
      <c r="D239" s="151" t="s">
        <v>231</v>
      </c>
      <c r="E239" s="152" t="s">
        <v>1</v>
      </c>
      <c r="F239" s="153" t="s">
        <v>345</v>
      </c>
      <c r="H239" s="152" t="s">
        <v>1</v>
      </c>
      <c r="I239" s="154"/>
      <c r="L239" s="150"/>
      <c r="M239" s="155"/>
      <c r="T239" s="156"/>
      <c r="AT239" s="152" t="s">
        <v>231</v>
      </c>
      <c r="AU239" s="152" t="s">
        <v>222</v>
      </c>
      <c r="AV239" s="12" t="s">
        <v>80</v>
      </c>
      <c r="AW239" s="12" t="s">
        <v>30</v>
      </c>
      <c r="AX239" s="12" t="s">
        <v>73</v>
      </c>
      <c r="AY239" s="152" t="s">
        <v>221</v>
      </c>
    </row>
    <row r="240" spans="2:65" s="13" customFormat="1">
      <c r="B240" s="157"/>
      <c r="D240" s="151" t="s">
        <v>231</v>
      </c>
      <c r="E240" s="158" t="s">
        <v>1</v>
      </c>
      <c r="F240" s="159" t="s">
        <v>346</v>
      </c>
      <c r="H240" s="160">
        <v>12.914</v>
      </c>
      <c r="I240" s="161"/>
      <c r="L240" s="157"/>
      <c r="M240" s="162"/>
      <c r="T240" s="163"/>
      <c r="AT240" s="158" t="s">
        <v>231</v>
      </c>
      <c r="AU240" s="158" t="s">
        <v>222</v>
      </c>
      <c r="AV240" s="13" t="s">
        <v>82</v>
      </c>
      <c r="AW240" s="13" t="s">
        <v>30</v>
      </c>
      <c r="AX240" s="13" t="s">
        <v>73</v>
      </c>
      <c r="AY240" s="158" t="s">
        <v>221</v>
      </c>
    </row>
    <row r="241" spans="2:65" s="14" customFormat="1">
      <c r="B241" s="164"/>
      <c r="D241" s="151" t="s">
        <v>231</v>
      </c>
      <c r="E241" s="165" t="s">
        <v>1</v>
      </c>
      <c r="F241" s="166" t="s">
        <v>236</v>
      </c>
      <c r="H241" s="167">
        <v>12.914</v>
      </c>
      <c r="I241" s="168"/>
      <c r="L241" s="164"/>
      <c r="M241" s="169"/>
      <c r="T241" s="170"/>
      <c r="AT241" s="165" t="s">
        <v>231</v>
      </c>
      <c r="AU241" s="165" t="s">
        <v>222</v>
      </c>
      <c r="AV241" s="14" t="s">
        <v>229</v>
      </c>
      <c r="AW241" s="14" t="s">
        <v>30</v>
      </c>
      <c r="AX241" s="14" t="s">
        <v>80</v>
      </c>
      <c r="AY241" s="165" t="s">
        <v>221</v>
      </c>
    </row>
    <row r="242" spans="2:65" s="1" customFormat="1" ht="24.2" customHeight="1">
      <c r="B242" s="136"/>
      <c r="C242" s="137" t="s">
        <v>347</v>
      </c>
      <c r="D242" s="137" t="s">
        <v>224</v>
      </c>
      <c r="E242" s="138" t="s">
        <v>348</v>
      </c>
      <c r="F242" s="139" t="s">
        <v>349</v>
      </c>
      <c r="G242" s="140" t="s">
        <v>350</v>
      </c>
      <c r="H242" s="141">
        <v>119.65</v>
      </c>
      <c r="I242" s="142"/>
      <c r="J242" s="143">
        <f>ROUND(I242*H242,2)</f>
        <v>0</v>
      </c>
      <c r="K242" s="139" t="s">
        <v>228</v>
      </c>
      <c r="L242" s="32"/>
      <c r="M242" s="144" t="s">
        <v>1</v>
      </c>
      <c r="N242" s="145" t="s">
        <v>38</v>
      </c>
      <c r="P242" s="146">
        <f>O242*H242</f>
        <v>0</v>
      </c>
      <c r="Q242" s="146">
        <v>1.5E-3</v>
      </c>
      <c r="R242" s="146">
        <f>Q242*H242</f>
        <v>0.17947500000000002</v>
      </c>
      <c r="S242" s="146">
        <v>0</v>
      </c>
      <c r="T242" s="147">
        <f>S242*H242</f>
        <v>0</v>
      </c>
      <c r="AR242" s="148" t="s">
        <v>229</v>
      </c>
      <c r="AT242" s="148" t="s">
        <v>224</v>
      </c>
      <c r="AU242" s="148" t="s">
        <v>222</v>
      </c>
      <c r="AY242" s="17" t="s">
        <v>221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7" t="s">
        <v>80</v>
      </c>
      <c r="BK242" s="149">
        <f>ROUND(I242*H242,2)</f>
        <v>0</v>
      </c>
      <c r="BL242" s="17" t="s">
        <v>229</v>
      </c>
      <c r="BM242" s="148" t="s">
        <v>351</v>
      </c>
    </row>
    <row r="243" spans="2:65" s="12" customFormat="1">
      <c r="B243" s="150"/>
      <c r="D243" s="151" t="s">
        <v>231</v>
      </c>
      <c r="E243" s="152" t="s">
        <v>1</v>
      </c>
      <c r="F243" s="153" t="s">
        <v>344</v>
      </c>
      <c r="H243" s="152" t="s">
        <v>1</v>
      </c>
      <c r="I243" s="154"/>
      <c r="L243" s="150"/>
      <c r="M243" s="155"/>
      <c r="T243" s="156"/>
      <c r="AT243" s="152" t="s">
        <v>231</v>
      </c>
      <c r="AU243" s="152" t="s">
        <v>222</v>
      </c>
      <c r="AV243" s="12" t="s">
        <v>80</v>
      </c>
      <c r="AW243" s="12" t="s">
        <v>30</v>
      </c>
      <c r="AX243" s="12" t="s">
        <v>73</v>
      </c>
      <c r="AY243" s="152" t="s">
        <v>221</v>
      </c>
    </row>
    <row r="244" spans="2:65" s="12" customFormat="1">
      <c r="B244" s="150"/>
      <c r="D244" s="151" t="s">
        <v>231</v>
      </c>
      <c r="E244" s="152" t="s">
        <v>1</v>
      </c>
      <c r="F244" s="153" t="s">
        <v>345</v>
      </c>
      <c r="H244" s="152" t="s">
        <v>1</v>
      </c>
      <c r="I244" s="154"/>
      <c r="L244" s="150"/>
      <c r="M244" s="155"/>
      <c r="T244" s="156"/>
      <c r="AT244" s="152" t="s">
        <v>231</v>
      </c>
      <c r="AU244" s="152" t="s">
        <v>222</v>
      </c>
      <c r="AV244" s="12" t="s">
        <v>80</v>
      </c>
      <c r="AW244" s="12" t="s">
        <v>30</v>
      </c>
      <c r="AX244" s="12" t="s">
        <v>73</v>
      </c>
      <c r="AY244" s="152" t="s">
        <v>221</v>
      </c>
    </row>
    <row r="245" spans="2:65" s="13" customFormat="1">
      <c r="B245" s="157"/>
      <c r="D245" s="151" t="s">
        <v>231</v>
      </c>
      <c r="E245" s="158" t="s">
        <v>1</v>
      </c>
      <c r="F245" s="159" t="s">
        <v>352</v>
      </c>
      <c r="H245" s="160">
        <v>119.65</v>
      </c>
      <c r="I245" s="161"/>
      <c r="L245" s="157"/>
      <c r="M245" s="162"/>
      <c r="T245" s="163"/>
      <c r="AT245" s="158" t="s">
        <v>231</v>
      </c>
      <c r="AU245" s="158" t="s">
        <v>222</v>
      </c>
      <c r="AV245" s="13" t="s">
        <v>82</v>
      </c>
      <c r="AW245" s="13" t="s">
        <v>30</v>
      </c>
      <c r="AX245" s="13" t="s">
        <v>73</v>
      </c>
      <c r="AY245" s="158" t="s">
        <v>221</v>
      </c>
    </row>
    <row r="246" spans="2:65" s="14" customFormat="1">
      <c r="B246" s="164"/>
      <c r="D246" s="151" t="s">
        <v>231</v>
      </c>
      <c r="E246" s="165" t="s">
        <v>1</v>
      </c>
      <c r="F246" s="166" t="s">
        <v>236</v>
      </c>
      <c r="H246" s="167">
        <v>119.65</v>
      </c>
      <c r="I246" s="168"/>
      <c r="L246" s="164"/>
      <c r="M246" s="169"/>
      <c r="T246" s="170"/>
      <c r="AT246" s="165" t="s">
        <v>231</v>
      </c>
      <c r="AU246" s="165" t="s">
        <v>222</v>
      </c>
      <c r="AV246" s="14" t="s">
        <v>229</v>
      </c>
      <c r="AW246" s="14" t="s">
        <v>30</v>
      </c>
      <c r="AX246" s="14" t="s">
        <v>80</v>
      </c>
      <c r="AY246" s="165" t="s">
        <v>221</v>
      </c>
    </row>
    <row r="247" spans="2:65" s="1" customFormat="1" ht="24.2" customHeight="1">
      <c r="B247" s="136"/>
      <c r="C247" s="137" t="s">
        <v>353</v>
      </c>
      <c r="D247" s="137" t="s">
        <v>224</v>
      </c>
      <c r="E247" s="138" t="s">
        <v>354</v>
      </c>
      <c r="F247" s="139" t="s">
        <v>355</v>
      </c>
      <c r="G247" s="140" t="s">
        <v>285</v>
      </c>
      <c r="H247" s="141">
        <v>20</v>
      </c>
      <c r="I247" s="142"/>
      <c r="J247" s="143">
        <f>ROUND(I247*H247,2)</f>
        <v>0</v>
      </c>
      <c r="K247" s="139" t="s">
        <v>228</v>
      </c>
      <c r="L247" s="32"/>
      <c r="M247" s="144" t="s">
        <v>1</v>
      </c>
      <c r="N247" s="145" t="s">
        <v>38</v>
      </c>
      <c r="P247" s="146">
        <f>O247*H247</f>
        <v>0</v>
      </c>
      <c r="Q247" s="146">
        <v>1.0699999999999999E-2</v>
      </c>
      <c r="R247" s="146">
        <f>Q247*H247</f>
        <v>0.214</v>
      </c>
      <c r="S247" s="146">
        <v>0</v>
      </c>
      <c r="T247" s="147">
        <f>S247*H247</f>
        <v>0</v>
      </c>
      <c r="AR247" s="148" t="s">
        <v>229</v>
      </c>
      <c r="AT247" s="148" t="s">
        <v>224</v>
      </c>
      <c r="AU247" s="148" t="s">
        <v>222</v>
      </c>
      <c r="AY247" s="17" t="s">
        <v>221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7" t="s">
        <v>80</v>
      </c>
      <c r="BK247" s="149">
        <f>ROUND(I247*H247,2)</f>
        <v>0</v>
      </c>
      <c r="BL247" s="17" t="s">
        <v>229</v>
      </c>
      <c r="BM247" s="148" t="s">
        <v>356</v>
      </c>
    </row>
    <row r="248" spans="2:65" s="13" customFormat="1">
      <c r="B248" s="157"/>
      <c r="D248" s="151" t="s">
        <v>231</v>
      </c>
      <c r="E248" s="158" t="s">
        <v>1</v>
      </c>
      <c r="F248" s="159" t="s">
        <v>357</v>
      </c>
      <c r="H248" s="160">
        <v>20</v>
      </c>
      <c r="I248" s="161"/>
      <c r="L248" s="157"/>
      <c r="M248" s="162"/>
      <c r="T248" s="163"/>
      <c r="AT248" s="158" t="s">
        <v>231</v>
      </c>
      <c r="AU248" s="158" t="s">
        <v>222</v>
      </c>
      <c r="AV248" s="13" t="s">
        <v>82</v>
      </c>
      <c r="AW248" s="13" t="s">
        <v>30</v>
      </c>
      <c r="AX248" s="13" t="s">
        <v>73</v>
      </c>
      <c r="AY248" s="158" t="s">
        <v>221</v>
      </c>
    </row>
    <row r="249" spans="2:65" s="14" customFormat="1">
      <c r="B249" s="164"/>
      <c r="D249" s="151" t="s">
        <v>231</v>
      </c>
      <c r="E249" s="165" t="s">
        <v>1</v>
      </c>
      <c r="F249" s="166" t="s">
        <v>236</v>
      </c>
      <c r="H249" s="167">
        <v>20</v>
      </c>
      <c r="I249" s="168"/>
      <c r="L249" s="164"/>
      <c r="M249" s="169"/>
      <c r="T249" s="170"/>
      <c r="AT249" s="165" t="s">
        <v>231</v>
      </c>
      <c r="AU249" s="165" t="s">
        <v>222</v>
      </c>
      <c r="AV249" s="14" t="s">
        <v>229</v>
      </c>
      <c r="AW249" s="14" t="s">
        <v>30</v>
      </c>
      <c r="AX249" s="14" t="s">
        <v>80</v>
      </c>
      <c r="AY249" s="165" t="s">
        <v>221</v>
      </c>
    </row>
    <row r="250" spans="2:65" s="11" customFormat="1" ht="20.85" customHeight="1">
      <c r="B250" s="124"/>
      <c r="D250" s="125" t="s">
        <v>72</v>
      </c>
      <c r="E250" s="134" t="s">
        <v>358</v>
      </c>
      <c r="F250" s="134" t="s">
        <v>359</v>
      </c>
      <c r="I250" s="127"/>
      <c r="J250" s="135">
        <f>BK250</f>
        <v>0</v>
      </c>
      <c r="L250" s="124"/>
      <c r="M250" s="129"/>
      <c r="P250" s="130">
        <f>SUM(P251:P257)</f>
        <v>0</v>
      </c>
      <c r="R250" s="130">
        <f>SUM(R251:R257)</f>
        <v>0</v>
      </c>
      <c r="T250" s="131">
        <f>SUM(T251:T257)</f>
        <v>0</v>
      </c>
      <c r="AR250" s="125" t="s">
        <v>80</v>
      </c>
      <c r="AT250" s="132" t="s">
        <v>72</v>
      </c>
      <c r="AU250" s="132" t="s">
        <v>82</v>
      </c>
      <c r="AY250" s="125" t="s">
        <v>221</v>
      </c>
      <c r="BK250" s="133">
        <f>SUM(BK251:BK257)</f>
        <v>0</v>
      </c>
    </row>
    <row r="251" spans="2:65" s="1" customFormat="1" ht="44.25" customHeight="1">
      <c r="B251" s="136"/>
      <c r="C251" s="137" t="s">
        <v>7</v>
      </c>
      <c r="D251" s="137" t="s">
        <v>224</v>
      </c>
      <c r="E251" s="138" t="s">
        <v>360</v>
      </c>
      <c r="F251" s="139" t="s">
        <v>361</v>
      </c>
      <c r="G251" s="140" t="s">
        <v>350</v>
      </c>
      <c r="H251" s="141">
        <v>92.24</v>
      </c>
      <c r="I251" s="142"/>
      <c r="J251" s="143">
        <f>ROUND(I251*H251,2)</f>
        <v>0</v>
      </c>
      <c r="K251" s="139" t="s">
        <v>1</v>
      </c>
      <c r="L251" s="32"/>
      <c r="M251" s="144" t="s">
        <v>1</v>
      </c>
      <c r="N251" s="145" t="s">
        <v>38</v>
      </c>
      <c r="P251" s="146">
        <f>O251*H251</f>
        <v>0</v>
      </c>
      <c r="Q251" s="146">
        <v>0</v>
      </c>
      <c r="R251" s="146">
        <f>Q251*H251</f>
        <v>0</v>
      </c>
      <c r="S251" s="146">
        <v>0</v>
      </c>
      <c r="T251" s="147">
        <f>S251*H251</f>
        <v>0</v>
      </c>
      <c r="AR251" s="148" t="s">
        <v>229</v>
      </c>
      <c r="AT251" s="148" t="s">
        <v>224</v>
      </c>
      <c r="AU251" s="148" t="s">
        <v>222</v>
      </c>
      <c r="AY251" s="17" t="s">
        <v>221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7" t="s">
        <v>80</v>
      </c>
      <c r="BK251" s="149">
        <f>ROUND(I251*H251,2)</f>
        <v>0</v>
      </c>
      <c r="BL251" s="17" t="s">
        <v>229</v>
      </c>
      <c r="BM251" s="148" t="s">
        <v>362</v>
      </c>
    </row>
    <row r="252" spans="2:65" s="12" customFormat="1">
      <c r="B252" s="150"/>
      <c r="D252" s="151" t="s">
        <v>231</v>
      </c>
      <c r="E252" s="152" t="s">
        <v>1</v>
      </c>
      <c r="F252" s="153" t="s">
        <v>363</v>
      </c>
      <c r="H252" s="152" t="s">
        <v>1</v>
      </c>
      <c r="I252" s="154"/>
      <c r="L252" s="150"/>
      <c r="M252" s="155"/>
      <c r="T252" s="156"/>
      <c r="AT252" s="152" t="s">
        <v>231</v>
      </c>
      <c r="AU252" s="152" t="s">
        <v>222</v>
      </c>
      <c r="AV252" s="12" t="s">
        <v>80</v>
      </c>
      <c r="AW252" s="12" t="s">
        <v>30</v>
      </c>
      <c r="AX252" s="12" t="s">
        <v>73</v>
      </c>
      <c r="AY252" s="152" t="s">
        <v>221</v>
      </c>
    </row>
    <row r="253" spans="2:65" s="12" customFormat="1">
      <c r="B253" s="150"/>
      <c r="D253" s="151" t="s">
        <v>231</v>
      </c>
      <c r="E253" s="152" t="s">
        <v>1</v>
      </c>
      <c r="F253" s="153" t="s">
        <v>364</v>
      </c>
      <c r="H253" s="152" t="s">
        <v>1</v>
      </c>
      <c r="I253" s="154"/>
      <c r="L253" s="150"/>
      <c r="M253" s="155"/>
      <c r="T253" s="156"/>
      <c r="AT253" s="152" t="s">
        <v>231</v>
      </c>
      <c r="AU253" s="152" t="s">
        <v>222</v>
      </c>
      <c r="AV253" s="12" t="s">
        <v>80</v>
      </c>
      <c r="AW253" s="12" t="s">
        <v>30</v>
      </c>
      <c r="AX253" s="12" t="s">
        <v>73</v>
      </c>
      <c r="AY253" s="152" t="s">
        <v>221</v>
      </c>
    </row>
    <row r="254" spans="2:65" s="12" customFormat="1">
      <c r="B254" s="150"/>
      <c r="D254" s="151" t="s">
        <v>231</v>
      </c>
      <c r="E254" s="152" t="s">
        <v>1</v>
      </c>
      <c r="F254" s="153" t="s">
        <v>365</v>
      </c>
      <c r="H254" s="152" t="s">
        <v>1</v>
      </c>
      <c r="I254" s="154"/>
      <c r="L254" s="150"/>
      <c r="M254" s="155"/>
      <c r="T254" s="156"/>
      <c r="AT254" s="152" t="s">
        <v>231</v>
      </c>
      <c r="AU254" s="152" t="s">
        <v>222</v>
      </c>
      <c r="AV254" s="12" t="s">
        <v>80</v>
      </c>
      <c r="AW254" s="12" t="s">
        <v>30</v>
      </c>
      <c r="AX254" s="12" t="s">
        <v>73</v>
      </c>
      <c r="AY254" s="152" t="s">
        <v>221</v>
      </c>
    </row>
    <row r="255" spans="2:65" s="12" customFormat="1">
      <c r="B255" s="150"/>
      <c r="D255" s="151" t="s">
        <v>231</v>
      </c>
      <c r="E255" s="152" t="s">
        <v>1</v>
      </c>
      <c r="F255" s="153" t="s">
        <v>345</v>
      </c>
      <c r="H255" s="152" t="s">
        <v>1</v>
      </c>
      <c r="I255" s="154"/>
      <c r="L255" s="150"/>
      <c r="M255" s="155"/>
      <c r="T255" s="156"/>
      <c r="AT255" s="152" t="s">
        <v>231</v>
      </c>
      <c r="AU255" s="152" t="s">
        <v>222</v>
      </c>
      <c r="AV255" s="12" t="s">
        <v>80</v>
      </c>
      <c r="AW255" s="12" t="s">
        <v>30</v>
      </c>
      <c r="AX255" s="12" t="s">
        <v>73</v>
      </c>
      <c r="AY255" s="152" t="s">
        <v>221</v>
      </c>
    </row>
    <row r="256" spans="2:65" s="13" customFormat="1">
      <c r="B256" s="157"/>
      <c r="D256" s="151" t="s">
        <v>231</v>
      </c>
      <c r="E256" s="158" t="s">
        <v>1</v>
      </c>
      <c r="F256" s="159" t="s">
        <v>366</v>
      </c>
      <c r="H256" s="160">
        <v>92.24</v>
      </c>
      <c r="I256" s="161"/>
      <c r="L256" s="157"/>
      <c r="M256" s="162"/>
      <c r="T256" s="163"/>
      <c r="AT256" s="158" t="s">
        <v>231</v>
      </c>
      <c r="AU256" s="158" t="s">
        <v>222</v>
      </c>
      <c r="AV256" s="13" t="s">
        <v>82</v>
      </c>
      <c r="AW256" s="13" t="s">
        <v>30</v>
      </c>
      <c r="AX256" s="13" t="s">
        <v>73</v>
      </c>
      <c r="AY256" s="158" t="s">
        <v>221</v>
      </c>
    </row>
    <row r="257" spans="2:65" s="14" customFormat="1">
      <c r="B257" s="164"/>
      <c r="D257" s="151" t="s">
        <v>231</v>
      </c>
      <c r="E257" s="165" t="s">
        <v>1</v>
      </c>
      <c r="F257" s="166" t="s">
        <v>236</v>
      </c>
      <c r="H257" s="167">
        <v>92.24</v>
      </c>
      <c r="I257" s="168"/>
      <c r="L257" s="164"/>
      <c r="M257" s="169"/>
      <c r="T257" s="170"/>
      <c r="AT257" s="165" t="s">
        <v>231</v>
      </c>
      <c r="AU257" s="165" t="s">
        <v>222</v>
      </c>
      <c r="AV257" s="14" t="s">
        <v>229</v>
      </c>
      <c r="AW257" s="14" t="s">
        <v>30</v>
      </c>
      <c r="AX257" s="14" t="s">
        <v>80</v>
      </c>
      <c r="AY257" s="165" t="s">
        <v>221</v>
      </c>
    </row>
    <row r="258" spans="2:65" s="11" customFormat="1" ht="20.85" customHeight="1">
      <c r="B258" s="124"/>
      <c r="D258" s="125" t="s">
        <v>72</v>
      </c>
      <c r="E258" s="134" t="s">
        <v>367</v>
      </c>
      <c r="F258" s="134" t="s">
        <v>368</v>
      </c>
      <c r="I258" s="127"/>
      <c r="J258" s="135">
        <f>BK258</f>
        <v>0</v>
      </c>
      <c r="L258" s="124"/>
      <c r="M258" s="129"/>
      <c r="P258" s="130">
        <f>SUM(P259:P286)</f>
        <v>0</v>
      </c>
      <c r="R258" s="130">
        <f>SUM(R259:R286)</f>
        <v>77.08678639</v>
      </c>
      <c r="T258" s="131">
        <f>SUM(T259:T286)</f>
        <v>0</v>
      </c>
      <c r="AR258" s="125" t="s">
        <v>80</v>
      </c>
      <c r="AT258" s="132" t="s">
        <v>72</v>
      </c>
      <c r="AU258" s="132" t="s">
        <v>82</v>
      </c>
      <c r="AY258" s="125" t="s">
        <v>221</v>
      </c>
      <c r="BK258" s="133">
        <f>SUM(BK259:BK286)</f>
        <v>0</v>
      </c>
    </row>
    <row r="259" spans="2:65" s="1" customFormat="1" ht="33" customHeight="1">
      <c r="B259" s="136"/>
      <c r="C259" s="137" t="s">
        <v>369</v>
      </c>
      <c r="D259" s="137" t="s">
        <v>224</v>
      </c>
      <c r="E259" s="138" t="s">
        <v>370</v>
      </c>
      <c r="F259" s="139" t="s">
        <v>371</v>
      </c>
      <c r="G259" s="140" t="s">
        <v>227</v>
      </c>
      <c r="H259" s="141">
        <v>3.536</v>
      </c>
      <c r="I259" s="142"/>
      <c r="J259" s="143">
        <f>ROUND(I259*H259,2)</f>
        <v>0</v>
      </c>
      <c r="K259" s="139" t="s">
        <v>228</v>
      </c>
      <c r="L259" s="32"/>
      <c r="M259" s="144" t="s">
        <v>1</v>
      </c>
      <c r="N259" s="145" t="s">
        <v>38</v>
      </c>
      <c r="P259" s="146">
        <f>O259*H259</f>
        <v>0</v>
      </c>
      <c r="Q259" s="146">
        <v>2.5018699999999998</v>
      </c>
      <c r="R259" s="146">
        <f>Q259*H259</f>
        <v>8.8466123200000002</v>
      </c>
      <c r="S259" s="146">
        <v>0</v>
      </c>
      <c r="T259" s="147">
        <f>S259*H259</f>
        <v>0</v>
      </c>
      <c r="AR259" s="148" t="s">
        <v>229</v>
      </c>
      <c r="AT259" s="148" t="s">
        <v>224</v>
      </c>
      <c r="AU259" s="148" t="s">
        <v>222</v>
      </c>
      <c r="AY259" s="17" t="s">
        <v>221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7" t="s">
        <v>80</v>
      </c>
      <c r="BK259" s="149">
        <f>ROUND(I259*H259,2)</f>
        <v>0</v>
      </c>
      <c r="BL259" s="17" t="s">
        <v>229</v>
      </c>
      <c r="BM259" s="148" t="s">
        <v>372</v>
      </c>
    </row>
    <row r="260" spans="2:65" s="12" customFormat="1">
      <c r="B260" s="150"/>
      <c r="D260" s="151" t="s">
        <v>231</v>
      </c>
      <c r="E260" s="152" t="s">
        <v>1</v>
      </c>
      <c r="F260" s="153" t="s">
        <v>373</v>
      </c>
      <c r="H260" s="152" t="s">
        <v>1</v>
      </c>
      <c r="I260" s="154"/>
      <c r="L260" s="150"/>
      <c r="M260" s="155"/>
      <c r="T260" s="156"/>
      <c r="AT260" s="152" t="s">
        <v>231</v>
      </c>
      <c r="AU260" s="152" t="s">
        <v>222</v>
      </c>
      <c r="AV260" s="12" t="s">
        <v>80</v>
      </c>
      <c r="AW260" s="12" t="s">
        <v>30</v>
      </c>
      <c r="AX260" s="12" t="s">
        <v>73</v>
      </c>
      <c r="AY260" s="152" t="s">
        <v>221</v>
      </c>
    </row>
    <row r="261" spans="2:65" s="13" customFormat="1">
      <c r="B261" s="157"/>
      <c r="D261" s="151" t="s">
        <v>231</v>
      </c>
      <c r="E261" s="158" t="s">
        <v>1</v>
      </c>
      <c r="F261" s="159" t="s">
        <v>374</v>
      </c>
      <c r="H261" s="160">
        <v>3.536</v>
      </c>
      <c r="I261" s="161"/>
      <c r="L261" s="157"/>
      <c r="M261" s="162"/>
      <c r="T261" s="163"/>
      <c r="AT261" s="158" t="s">
        <v>231</v>
      </c>
      <c r="AU261" s="158" t="s">
        <v>222</v>
      </c>
      <c r="AV261" s="13" t="s">
        <v>82</v>
      </c>
      <c r="AW261" s="13" t="s">
        <v>30</v>
      </c>
      <c r="AX261" s="13" t="s">
        <v>73</v>
      </c>
      <c r="AY261" s="158" t="s">
        <v>221</v>
      </c>
    </row>
    <row r="262" spans="2:65" s="14" customFormat="1">
      <c r="B262" s="164"/>
      <c r="D262" s="151" t="s">
        <v>231</v>
      </c>
      <c r="E262" s="165" t="s">
        <v>1</v>
      </c>
      <c r="F262" s="166" t="s">
        <v>236</v>
      </c>
      <c r="H262" s="167">
        <v>3.536</v>
      </c>
      <c r="I262" s="168"/>
      <c r="L262" s="164"/>
      <c r="M262" s="169"/>
      <c r="T262" s="170"/>
      <c r="AT262" s="165" t="s">
        <v>231</v>
      </c>
      <c r="AU262" s="165" t="s">
        <v>222</v>
      </c>
      <c r="AV262" s="14" t="s">
        <v>229</v>
      </c>
      <c r="AW262" s="14" t="s">
        <v>30</v>
      </c>
      <c r="AX262" s="14" t="s">
        <v>80</v>
      </c>
      <c r="AY262" s="165" t="s">
        <v>221</v>
      </c>
    </row>
    <row r="263" spans="2:65" s="1" customFormat="1" ht="33" customHeight="1">
      <c r="B263" s="136"/>
      <c r="C263" s="137" t="s">
        <v>375</v>
      </c>
      <c r="D263" s="137" t="s">
        <v>224</v>
      </c>
      <c r="E263" s="138" t="s">
        <v>376</v>
      </c>
      <c r="F263" s="139" t="s">
        <v>377</v>
      </c>
      <c r="G263" s="140" t="s">
        <v>227</v>
      </c>
      <c r="H263" s="141">
        <v>3.536</v>
      </c>
      <c r="I263" s="142"/>
      <c r="J263" s="143">
        <f>ROUND(I263*H263,2)</f>
        <v>0</v>
      </c>
      <c r="K263" s="139" t="s">
        <v>228</v>
      </c>
      <c r="L263" s="32"/>
      <c r="M263" s="144" t="s">
        <v>1</v>
      </c>
      <c r="N263" s="145" t="s">
        <v>38</v>
      </c>
      <c r="P263" s="146">
        <f>O263*H263</f>
        <v>0</v>
      </c>
      <c r="Q263" s="146">
        <v>0</v>
      </c>
      <c r="R263" s="146">
        <f>Q263*H263</f>
        <v>0</v>
      </c>
      <c r="S263" s="146">
        <v>0</v>
      </c>
      <c r="T263" s="147">
        <f>S263*H263</f>
        <v>0</v>
      </c>
      <c r="AR263" s="148" t="s">
        <v>229</v>
      </c>
      <c r="AT263" s="148" t="s">
        <v>224</v>
      </c>
      <c r="AU263" s="148" t="s">
        <v>222</v>
      </c>
      <c r="AY263" s="17" t="s">
        <v>221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7" t="s">
        <v>80</v>
      </c>
      <c r="BK263" s="149">
        <f>ROUND(I263*H263,2)</f>
        <v>0</v>
      </c>
      <c r="BL263" s="17" t="s">
        <v>229</v>
      </c>
      <c r="BM263" s="148" t="s">
        <v>378</v>
      </c>
    </row>
    <row r="264" spans="2:65" s="1" customFormat="1" ht="16.5" customHeight="1">
      <c r="B264" s="136"/>
      <c r="C264" s="137" t="s">
        <v>379</v>
      </c>
      <c r="D264" s="137" t="s">
        <v>224</v>
      </c>
      <c r="E264" s="138" t="s">
        <v>380</v>
      </c>
      <c r="F264" s="139" t="s">
        <v>381</v>
      </c>
      <c r="G264" s="140" t="s">
        <v>256</v>
      </c>
      <c r="H264" s="141">
        <v>7.0999999999999994E-2</v>
      </c>
      <c r="I264" s="142"/>
      <c r="J264" s="143">
        <f>ROUND(I264*H264,2)</f>
        <v>0</v>
      </c>
      <c r="K264" s="139" t="s">
        <v>228</v>
      </c>
      <c r="L264" s="32"/>
      <c r="M264" s="144" t="s">
        <v>1</v>
      </c>
      <c r="N264" s="145" t="s">
        <v>38</v>
      </c>
      <c r="P264" s="146">
        <f>O264*H264</f>
        <v>0</v>
      </c>
      <c r="Q264" s="146">
        <v>1.06277</v>
      </c>
      <c r="R264" s="146">
        <f>Q264*H264</f>
        <v>7.545666999999999E-2</v>
      </c>
      <c r="S264" s="146">
        <v>0</v>
      </c>
      <c r="T264" s="147">
        <f>S264*H264</f>
        <v>0</v>
      </c>
      <c r="AR264" s="148" t="s">
        <v>229</v>
      </c>
      <c r="AT264" s="148" t="s">
        <v>224</v>
      </c>
      <c r="AU264" s="148" t="s">
        <v>222</v>
      </c>
      <c r="AY264" s="17" t="s">
        <v>221</v>
      </c>
      <c r="BE264" s="149">
        <f>IF(N264="základní",J264,0)</f>
        <v>0</v>
      </c>
      <c r="BF264" s="149">
        <f>IF(N264="snížená",J264,0)</f>
        <v>0</v>
      </c>
      <c r="BG264" s="149">
        <f>IF(N264="zákl. přenesená",J264,0)</f>
        <v>0</v>
      </c>
      <c r="BH264" s="149">
        <f>IF(N264="sníž. přenesená",J264,0)</f>
        <v>0</v>
      </c>
      <c r="BI264" s="149">
        <f>IF(N264="nulová",J264,0)</f>
        <v>0</v>
      </c>
      <c r="BJ264" s="17" t="s">
        <v>80</v>
      </c>
      <c r="BK264" s="149">
        <f>ROUND(I264*H264,2)</f>
        <v>0</v>
      </c>
      <c r="BL264" s="17" t="s">
        <v>229</v>
      </c>
      <c r="BM264" s="148" t="s">
        <v>382</v>
      </c>
    </row>
    <row r="265" spans="2:65" s="12" customFormat="1">
      <c r="B265" s="150"/>
      <c r="D265" s="151" t="s">
        <v>231</v>
      </c>
      <c r="E265" s="152" t="s">
        <v>1</v>
      </c>
      <c r="F265" s="153" t="s">
        <v>373</v>
      </c>
      <c r="H265" s="152" t="s">
        <v>1</v>
      </c>
      <c r="I265" s="154"/>
      <c r="L265" s="150"/>
      <c r="M265" s="155"/>
      <c r="T265" s="156"/>
      <c r="AT265" s="152" t="s">
        <v>231</v>
      </c>
      <c r="AU265" s="152" t="s">
        <v>222</v>
      </c>
      <c r="AV265" s="12" t="s">
        <v>80</v>
      </c>
      <c r="AW265" s="12" t="s">
        <v>30</v>
      </c>
      <c r="AX265" s="12" t="s">
        <v>73</v>
      </c>
      <c r="AY265" s="152" t="s">
        <v>221</v>
      </c>
    </row>
    <row r="266" spans="2:65" s="13" customFormat="1">
      <c r="B266" s="157"/>
      <c r="D266" s="151" t="s">
        <v>231</v>
      </c>
      <c r="E266" s="158" t="s">
        <v>1</v>
      </c>
      <c r="F266" s="159" t="s">
        <v>383</v>
      </c>
      <c r="H266" s="160">
        <v>7.0999999999999994E-2</v>
      </c>
      <c r="I266" s="161"/>
      <c r="L266" s="157"/>
      <c r="M266" s="162"/>
      <c r="T266" s="163"/>
      <c r="AT266" s="158" t="s">
        <v>231</v>
      </c>
      <c r="AU266" s="158" t="s">
        <v>222</v>
      </c>
      <c r="AV266" s="13" t="s">
        <v>82</v>
      </c>
      <c r="AW266" s="13" t="s">
        <v>30</v>
      </c>
      <c r="AX266" s="13" t="s">
        <v>73</v>
      </c>
      <c r="AY266" s="158" t="s">
        <v>221</v>
      </c>
    </row>
    <row r="267" spans="2:65" s="14" customFormat="1">
      <c r="B267" s="164"/>
      <c r="D267" s="151" t="s">
        <v>231</v>
      </c>
      <c r="E267" s="165" t="s">
        <v>1</v>
      </c>
      <c r="F267" s="166" t="s">
        <v>236</v>
      </c>
      <c r="H267" s="167">
        <v>7.0999999999999994E-2</v>
      </c>
      <c r="I267" s="168"/>
      <c r="L267" s="164"/>
      <c r="M267" s="169"/>
      <c r="T267" s="170"/>
      <c r="AT267" s="165" t="s">
        <v>231</v>
      </c>
      <c r="AU267" s="165" t="s">
        <v>222</v>
      </c>
      <c r="AV267" s="14" t="s">
        <v>229</v>
      </c>
      <c r="AW267" s="14" t="s">
        <v>30</v>
      </c>
      <c r="AX267" s="14" t="s">
        <v>80</v>
      </c>
      <c r="AY267" s="165" t="s">
        <v>221</v>
      </c>
    </row>
    <row r="268" spans="2:65" s="1" customFormat="1" ht="24.2" customHeight="1">
      <c r="B268" s="136"/>
      <c r="C268" s="137" t="s">
        <v>384</v>
      </c>
      <c r="D268" s="137" t="s">
        <v>224</v>
      </c>
      <c r="E268" s="138" t="s">
        <v>385</v>
      </c>
      <c r="F268" s="139" t="s">
        <v>386</v>
      </c>
      <c r="G268" s="140" t="s">
        <v>239</v>
      </c>
      <c r="H268" s="141">
        <v>476.2</v>
      </c>
      <c r="I268" s="142"/>
      <c r="J268" s="143">
        <f>ROUND(I268*H268,2)</f>
        <v>0</v>
      </c>
      <c r="K268" s="139" t="s">
        <v>228</v>
      </c>
      <c r="L268" s="32"/>
      <c r="M268" s="144" t="s">
        <v>1</v>
      </c>
      <c r="N268" s="145" t="s">
        <v>38</v>
      </c>
      <c r="P268" s="146">
        <f>O268*H268</f>
        <v>0</v>
      </c>
      <c r="Q268" s="146">
        <v>0.11</v>
      </c>
      <c r="R268" s="146">
        <f>Q268*H268</f>
        <v>52.381999999999998</v>
      </c>
      <c r="S268" s="146">
        <v>0</v>
      </c>
      <c r="T268" s="147">
        <f>S268*H268</f>
        <v>0</v>
      </c>
      <c r="AR268" s="148" t="s">
        <v>229</v>
      </c>
      <c r="AT268" s="148" t="s">
        <v>224</v>
      </c>
      <c r="AU268" s="148" t="s">
        <v>222</v>
      </c>
      <c r="AY268" s="17" t="s">
        <v>221</v>
      </c>
      <c r="BE268" s="149">
        <f>IF(N268="základní",J268,0)</f>
        <v>0</v>
      </c>
      <c r="BF268" s="149">
        <f>IF(N268="snížená",J268,0)</f>
        <v>0</v>
      </c>
      <c r="BG268" s="149">
        <f>IF(N268="zákl. přenesená",J268,0)</f>
        <v>0</v>
      </c>
      <c r="BH268" s="149">
        <f>IF(N268="sníž. přenesená",J268,0)</f>
        <v>0</v>
      </c>
      <c r="BI268" s="149">
        <f>IF(N268="nulová",J268,0)</f>
        <v>0</v>
      </c>
      <c r="BJ268" s="17" t="s">
        <v>80</v>
      </c>
      <c r="BK268" s="149">
        <f>ROUND(I268*H268,2)</f>
        <v>0</v>
      </c>
      <c r="BL268" s="17" t="s">
        <v>229</v>
      </c>
      <c r="BM268" s="148" t="s">
        <v>387</v>
      </c>
    </row>
    <row r="269" spans="2:65" s="12" customFormat="1">
      <c r="B269" s="150"/>
      <c r="D269" s="151" t="s">
        <v>231</v>
      </c>
      <c r="E269" s="152" t="s">
        <v>1</v>
      </c>
      <c r="F269" s="153" t="s">
        <v>373</v>
      </c>
      <c r="H269" s="152" t="s">
        <v>1</v>
      </c>
      <c r="I269" s="154"/>
      <c r="L269" s="150"/>
      <c r="M269" s="155"/>
      <c r="T269" s="156"/>
      <c r="AT269" s="152" t="s">
        <v>231</v>
      </c>
      <c r="AU269" s="152" t="s">
        <v>222</v>
      </c>
      <c r="AV269" s="12" t="s">
        <v>80</v>
      </c>
      <c r="AW269" s="12" t="s">
        <v>30</v>
      </c>
      <c r="AX269" s="12" t="s">
        <v>73</v>
      </c>
      <c r="AY269" s="152" t="s">
        <v>221</v>
      </c>
    </row>
    <row r="270" spans="2:65" s="13" customFormat="1">
      <c r="B270" s="157"/>
      <c r="D270" s="151" t="s">
        <v>231</v>
      </c>
      <c r="E270" s="158" t="s">
        <v>1</v>
      </c>
      <c r="F270" s="159" t="s">
        <v>388</v>
      </c>
      <c r="H270" s="160">
        <v>103.3</v>
      </c>
      <c r="I270" s="161"/>
      <c r="L270" s="157"/>
      <c r="M270" s="162"/>
      <c r="T270" s="163"/>
      <c r="AT270" s="158" t="s">
        <v>231</v>
      </c>
      <c r="AU270" s="158" t="s">
        <v>222</v>
      </c>
      <c r="AV270" s="13" t="s">
        <v>82</v>
      </c>
      <c r="AW270" s="13" t="s">
        <v>30</v>
      </c>
      <c r="AX270" s="13" t="s">
        <v>73</v>
      </c>
      <c r="AY270" s="158" t="s">
        <v>221</v>
      </c>
    </row>
    <row r="271" spans="2:65" s="13" customFormat="1">
      <c r="B271" s="157"/>
      <c r="D271" s="151" t="s">
        <v>231</v>
      </c>
      <c r="E271" s="158" t="s">
        <v>1</v>
      </c>
      <c r="F271" s="159" t="s">
        <v>389</v>
      </c>
      <c r="H271" s="160">
        <v>356.24</v>
      </c>
      <c r="I271" s="161"/>
      <c r="L271" s="157"/>
      <c r="M271" s="162"/>
      <c r="T271" s="163"/>
      <c r="AT271" s="158" t="s">
        <v>231</v>
      </c>
      <c r="AU271" s="158" t="s">
        <v>222</v>
      </c>
      <c r="AV271" s="13" t="s">
        <v>82</v>
      </c>
      <c r="AW271" s="13" t="s">
        <v>30</v>
      </c>
      <c r="AX271" s="13" t="s">
        <v>73</v>
      </c>
      <c r="AY271" s="158" t="s">
        <v>221</v>
      </c>
    </row>
    <row r="272" spans="2:65" s="13" customFormat="1">
      <c r="B272" s="157"/>
      <c r="D272" s="151" t="s">
        <v>231</v>
      </c>
      <c r="E272" s="158" t="s">
        <v>1</v>
      </c>
      <c r="F272" s="159" t="s">
        <v>390</v>
      </c>
      <c r="H272" s="160">
        <v>16.66</v>
      </c>
      <c r="I272" s="161"/>
      <c r="L272" s="157"/>
      <c r="M272" s="162"/>
      <c r="T272" s="163"/>
      <c r="AT272" s="158" t="s">
        <v>231</v>
      </c>
      <c r="AU272" s="158" t="s">
        <v>222</v>
      </c>
      <c r="AV272" s="13" t="s">
        <v>82</v>
      </c>
      <c r="AW272" s="13" t="s">
        <v>30</v>
      </c>
      <c r="AX272" s="13" t="s">
        <v>73</v>
      </c>
      <c r="AY272" s="158" t="s">
        <v>221</v>
      </c>
    </row>
    <row r="273" spans="2:65" s="14" customFormat="1">
      <c r="B273" s="164"/>
      <c r="D273" s="151" t="s">
        <v>231</v>
      </c>
      <c r="E273" s="165" t="s">
        <v>1</v>
      </c>
      <c r="F273" s="166" t="s">
        <v>236</v>
      </c>
      <c r="H273" s="167">
        <v>476.2</v>
      </c>
      <c r="I273" s="168"/>
      <c r="L273" s="164"/>
      <c r="M273" s="169"/>
      <c r="T273" s="170"/>
      <c r="AT273" s="165" t="s">
        <v>231</v>
      </c>
      <c r="AU273" s="165" t="s">
        <v>222</v>
      </c>
      <c r="AV273" s="14" t="s">
        <v>229</v>
      </c>
      <c r="AW273" s="14" t="s">
        <v>30</v>
      </c>
      <c r="AX273" s="14" t="s">
        <v>80</v>
      </c>
      <c r="AY273" s="165" t="s">
        <v>221</v>
      </c>
    </row>
    <row r="274" spans="2:65" s="1" customFormat="1" ht="24.2" customHeight="1">
      <c r="B274" s="136"/>
      <c r="C274" s="137" t="s">
        <v>391</v>
      </c>
      <c r="D274" s="137" t="s">
        <v>224</v>
      </c>
      <c r="E274" s="138" t="s">
        <v>392</v>
      </c>
      <c r="F274" s="139" t="s">
        <v>393</v>
      </c>
      <c r="G274" s="140" t="s">
        <v>239</v>
      </c>
      <c r="H274" s="141">
        <v>1428.6</v>
      </c>
      <c r="I274" s="142"/>
      <c r="J274" s="143">
        <f>ROUND(I274*H274,2)</f>
        <v>0</v>
      </c>
      <c r="K274" s="139" t="s">
        <v>228</v>
      </c>
      <c r="L274" s="32"/>
      <c r="M274" s="144" t="s">
        <v>1</v>
      </c>
      <c r="N274" s="145" t="s">
        <v>38</v>
      </c>
      <c r="P274" s="146">
        <f>O274*H274</f>
        <v>0</v>
      </c>
      <c r="Q274" s="146">
        <v>1.0999999999999999E-2</v>
      </c>
      <c r="R274" s="146">
        <f>Q274*H274</f>
        <v>15.714599999999997</v>
      </c>
      <c r="S274" s="146">
        <v>0</v>
      </c>
      <c r="T274" s="147">
        <f>S274*H274</f>
        <v>0</v>
      </c>
      <c r="AR274" s="148" t="s">
        <v>229</v>
      </c>
      <c r="AT274" s="148" t="s">
        <v>224</v>
      </c>
      <c r="AU274" s="148" t="s">
        <v>222</v>
      </c>
      <c r="AY274" s="17" t="s">
        <v>221</v>
      </c>
      <c r="BE274" s="149">
        <f>IF(N274="základní",J274,0)</f>
        <v>0</v>
      </c>
      <c r="BF274" s="149">
        <f>IF(N274="snížená",J274,0)</f>
        <v>0</v>
      </c>
      <c r="BG274" s="149">
        <f>IF(N274="zákl. přenesená",J274,0)</f>
        <v>0</v>
      </c>
      <c r="BH274" s="149">
        <f>IF(N274="sníž. přenesená",J274,0)</f>
        <v>0</v>
      </c>
      <c r="BI274" s="149">
        <f>IF(N274="nulová",J274,0)</f>
        <v>0</v>
      </c>
      <c r="BJ274" s="17" t="s">
        <v>80</v>
      </c>
      <c r="BK274" s="149">
        <f>ROUND(I274*H274,2)</f>
        <v>0</v>
      </c>
      <c r="BL274" s="17" t="s">
        <v>229</v>
      </c>
      <c r="BM274" s="148" t="s">
        <v>394</v>
      </c>
    </row>
    <row r="275" spans="2:65" s="12" customFormat="1">
      <c r="B275" s="150"/>
      <c r="D275" s="151" t="s">
        <v>231</v>
      </c>
      <c r="E275" s="152" t="s">
        <v>1</v>
      </c>
      <c r="F275" s="153" t="s">
        <v>373</v>
      </c>
      <c r="H275" s="152" t="s">
        <v>1</v>
      </c>
      <c r="I275" s="154"/>
      <c r="L275" s="150"/>
      <c r="M275" s="155"/>
      <c r="T275" s="156"/>
      <c r="AT275" s="152" t="s">
        <v>231</v>
      </c>
      <c r="AU275" s="152" t="s">
        <v>222</v>
      </c>
      <c r="AV275" s="12" t="s">
        <v>80</v>
      </c>
      <c r="AW275" s="12" t="s">
        <v>30</v>
      </c>
      <c r="AX275" s="12" t="s">
        <v>73</v>
      </c>
      <c r="AY275" s="152" t="s">
        <v>221</v>
      </c>
    </row>
    <row r="276" spans="2:65" s="13" customFormat="1">
      <c r="B276" s="157"/>
      <c r="D276" s="151" t="s">
        <v>231</v>
      </c>
      <c r="E276" s="158" t="s">
        <v>1</v>
      </c>
      <c r="F276" s="159" t="s">
        <v>395</v>
      </c>
      <c r="H276" s="160">
        <v>309.89999999999998</v>
      </c>
      <c r="I276" s="161"/>
      <c r="L276" s="157"/>
      <c r="M276" s="162"/>
      <c r="T276" s="163"/>
      <c r="AT276" s="158" t="s">
        <v>231</v>
      </c>
      <c r="AU276" s="158" t="s">
        <v>222</v>
      </c>
      <c r="AV276" s="13" t="s">
        <v>82</v>
      </c>
      <c r="AW276" s="13" t="s">
        <v>30</v>
      </c>
      <c r="AX276" s="13" t="s">
        <v>73</v>
      </c>
      <c r="AY276" s="158" t="s">
        <v>221</v>
      </c>
    </row>
    <row r="277" spans="2:65" s="13" customFormat="1">
      <c r="B277" s="157"/>
      <c r="D277" s="151" t="s">
        <v>231</v>
      </c>
      <c r="E277" s="158" t="s">
        <v>1</v>
      </c>
      <c r="F277" s="159" t="s">
        <v>396</v>
      </c>
      <c r="H277" s="160">
        <v>1068.72</v>
      </c>
      <c r="I277" s="161"/>
      <c r="L277" s="157"/>
      <c r="M277" s="162"/>
      <c r="T277" s="163"/>
      <c r="AT277" s="158" t="s">
        <v>231</v>
      </c>
      <c r="AU277" s="158" t="s">
        <v>222</v>
      </c>
      <c r="AV277" s="13" t="s">
        <v>82</v>
      </c>
      <c r="AW277" s="13" t="s">
        <v>30</v>
      </c>
      <c r="AX277" s="13" t="s">
        <v>73</v>
      </c>
      <c r="AY277" s="158" t="s">
        <v>221</v>
      </c>
    </row>
    <row r="278" spans="2:65" s="13" customFormat="1">
      <c r="B278" s="157"/>
      <c r="D278" s="151" t="s">
        <v>231</v>
      </c>
      <c r="E278" s="158" t="s">
        <v>1</v>
      </c>
      <c r="F278" s="159" t="s">
        <v>397</v>
      </c>
      <c r="H278" s="160">
        <v>49.98</v>
      </c>
      <c r="I278" s="161"/>
      <c r="L278" s="157"/>
      <c r="M278" s="162"/>
      <c r="T278" s="163"/>
      <c r="AT278" s="158" t="s">
        <v>231</v>
      </c>
      <c r="AU278" s="158" t="s">
        <v>222</v>
      </c>
      <c r="AV278" s="13" t="s">
        <v>82</v>
      </c>
      <c r="AW278" s="13" t="s">
        <v>30</v>
      </c>
      <c r="AX278" s="13" t="s">
        <v>73</v>
      </c>
      <c r="AY278" s="158" t="s">
        <v>221</v>
      </c>
    </row>
    <row r="279" spans="2:65" s="14" customFormat="1">
      <c r="B279" s="164"/>
      <c r="D279" s="151" t="s">
        <v>231</v>
      </c>
      <c r="E279" s="165" t="s">
        <v>1</v>
      </c>
      <c r="F279" s="166" t="s">
        <v>236</v>
      </c>
      <c r="H279" s="167">
        <v>1428.6</v>
      </c>
      <c r="I279" s="168"/>
      <c r="L279" s="164"/>
      <c r="M279" s="169"/>
      <c r="T279" s="170"/>
      <c r="AT279" s="165" t="s">
        <v>231</v>
      </c>
      <c r="AU279" s="165" t="s">
        <v>222</v>
      </c>
      <c r="AV279" s="14" t="s">
        <v>229</v>
      </c>
      <c r="AW279" s="14" t="s">
        <v>30</v>
      </c>
      <c r="AX279" s="14" t="s">
        <v>80</v>
      </c>
      <c r="AY279" s="165" t="s">
        <v>221</v>
      </c>
    </row>
    <row r="280" spans="2:65" s="1" customFormat="1" ht="16.5" customHeight="1">
      <c r="B280" s="136"/>
      <c r="C280" s="137" t="s">
        <v>398</v>
      </c>
      <c r="D280" s="137" t="s">
        <v>224</v>
      </c>
      <c r="E280" s="138" t="s">
        <v>399</v>
      </c>
      <c r="F280" s="139" t="s">
        <v>400</v>
      </c>
      <c r="G280" s="140" t="s">
        <v>239</v>
      </c>
      <c r="H280" s="141">
        <v>523.98</v>
      </c>
      <c r="I280" s="142"/>
      <c r="J280" s="143">
        <f>ROUND(I280*H280,2)</f>
        <v>0</v>
      </c>
      <c r="K280" s="139" t="s">
        <v>228</v>
      </c>
      <c r="L280" s="32"/>
      <c r="M280" s="144" t="s">
        <v>1</v>
      </c>
      <c r="N280" s="145" t="s">
        <v>38</v>
      </c>
      <c r="P280" s="146">
        <f>O280*H280</f>
        <v>0</v>
      </c>
      <c r="Q280" s="146">
        <v>1.2999999999999999E-4</v>
      </c>
      <c r="R280" s="146">
        <f>Q280*H280</f>
        <v>6.8117399999999995E-2</v>
      </c>
      <c r="S280" s="146">
        <v>0</v>
      </c>
      <c r="T280" s="147">
        <f>S280*H280</f>
        <v>0</v>
      </c>
      <c r="AR280" s="148" t="s">
        <v>229</v>
      </c>
      <c r="AT280" s="148" t="s">
        <v>224</v>
      </c>
      <c r="AU280" s="148" t="s">
        <v>222</v>
      </c>
      <c r="AY280" s="17" t="s">
        <v>221</v>
      </c>
      <c r="BE280" s="149">
        <f>IF(N280="základní",J280,0)</f>
        <v>0</v>
      </c>
      <c r="BF280" s="149">
        <f>IF(N280="snížená",J280,0)</f>
        <v>0</v>
      </c>
      <c r="BG280" s="149">
        <f>IF(N280="zákl. přenesená",J280,0)</f>
        <v>0</v>
      </c>
      <c r="BH280" s="149">
        <f>IF(N280="sníž. přenesená",J280,0)</f>
        <v>0</v>
      </c>
      <c r="BI280" s="149">
        <f>IF(N280="nulová",J280,0)</f>
        <v>0</v>
      </c>
      <c r="BJ280" s="17" t="s">
        <v>80</v>
      </c>
      <c r="BK280" s="149">
        <f>ROUND(I280*H280,2)</f>
        <v>0</v>
      </c>
      <c r="BL280" s="17" t="s">
        <v>229</v>
      </c>
      <c r="BM280" s="148" t="s">
        <v>401</v>
      </c>
    </row>
    <row r="281" spans="2:65" s="12" customFormat="1">
      <c r="B281" s="150"/>
      <c r="D281" s="151" t="s">
        <v>231</v>
      </c>
      <c r="E281" s="152" t="s">
        <v>1</v>
      </c>
      <c r="F281" s="153" t="s">
        <v>373</v>
      </c>
      <c r="H281" s="152" t="s">
        <v>1</v>
      </c>
      <c r="I281" s="154"/>
      <c r="L281" s="150"/>
      <c r="M281" s="155"/>
      <c r="T281" s="156"/>
      <c r="AT281" s="152" t="s">
        <v>231</v>
      </c>
      <c r="AU281" s="152" t="s">
        <v>222</v>
      </c>
      <c r="AV281" s="12" t="s">
        <v>80</v>
      </c>
      <c r="AW281" s="12" t="s">
        <v>30</v>
      </c>
      <c r="AX281" s="12" t="s">
        <v>73</v>
      </c>
      <c r="AY281" s="152" t="s">
        <v>221</v>
      </c>
    </row>
    <row r="282" spans="2:65" s="13" customFormat="1">
      <c r="B282" s="157"/>
      <c r="D282" s="151" t="s">
        <v>231</v>
      </c>
      <c r="E282" s="158" t="s">
        <v>1</v>
      </c>
      <c r="F282" s="159" t="s">
        <v>388</v>
      </c>
      <c r="H282" s="160">
        <v>103.3</v>
      </c>
      <c r="I282" s="161"/>
      <c r="L282" s="157"/>
      <c r="M282" s="162"/>
      <c r="T282" s="163"/>
      <c r="AT282" s="158" t="s">
        <v>231</v>
      </c>
      <c r="AU282" s="158" t="s">
        <v>222</v>
      </c>
      <c r="AV282" s="13" t="s">
        <v>82</v>
      </c>
      <c r="AW282" s="13" t="s">
        <v>30</v>
      </c>
      <c r="AX282" s="13" t="s">
        <v>73</v>
      </c>
      <c r="AY282" s="158" t="s">
        <v>221</v>
      </c>
    </row>
    <row r="283" spans="2:65" s="13" customFormat="1">
      <c r="B283" s="157"/>
      <c r="D283" s="151" t="s">
        <v>231</v>
      </c>
      <c r="E283" s="158" t="s">
        <v>1</v>
      </c>
      <c r="F283" s="159" t="s">
        <v>402</v>
      </c>
      <c r="H283" s="160">
        <v>47.78</v>
      </c>
      <c r="I283" s="161"/>
      <c r="L283" s="157"/>
      <c r="M283" s="162"/>
      <c r="T283" s="163"/>
      <c r="AT283" s="158" t="s">
        <v>231</v>
      </c>
      <c r="AU283" s="158" t="s">
        <v>222</v>
      </c>
      <c r="AV283" s="13" t="s">
        <v>82</v>
      </c>
      <c r="AW283" s="13" t="s">
        <v>30</v>
      </c>
      <c r="AX283" s="13" t="s">
        <v>73</v>
      </c>
      <c r="AY283" s="158" t="s">
        <v>221</v>
      </c>
    </row>
    <row r="284" spans="2:65" s="13" customFormat="1">
      <c r="B284" s="157"/>
      <c r="D284" s="151" t="s">
        <v>231</v>
      </c>
      <c r="E284" s="158" t="s">
        <v>1</v>
      </c>
      <c r="F284" s="159" t="s">
        <v>389</v>
      </c>
      <c r="H284" s="160">
        <v>356.24</v>
      </c>
      <c r="I284" s="161"/>
      <c r="L284" s="157"/>
      <c r="M284" s="162"/>
      <c r="T284" s="163"/>
      <c r="AT284" s="158" t="s">
        <v>231</v>
      </c>
      <c r="AU284" s="158" t="s">
        <v>222</v>
      </c>
      <c r="AV284" s="13" t="s">
        <v>82</v>
      </c>
      <c r="AW284" s="13" t="s">
        <v>30</v>
      </c>
      <c r="AX284" s="13" t="s">
        <v>73</v>
      </c>
      <c r="AY284" s="158" t="s">
        <v>221</v>
      </c>
    </row>
    <row r="285" spans="2:65" s="13" customFormat="1">
      <c r="B285" s="157"/>
      <c r="D285" s="151" t="s">
        <v>231</v>
      </c>
      <c r="E285" s="158" t="s">
        <v>1</v>
      </c>
      <c r="F285" s="159" t="s">
        <v>390</v>
      </c>
      <c r="H285" s="160">
        <v>16.66</v>
      </c>
      <c r="I285" s="161"/>
      <c r="L285" s="157"/>
      <c r="M285" s="162"/>
      <c r="T285" s="163"/>
      <c r="AT285" s="158" t="s">
        <v>231</v>
      </c>
      <c r="AU285" s="158" t="s">
        <v>222</v>
      </c>
      <c r="AV285" s="13" t="s">
        <v>82</v>
      </c>
      <c r="AW285" s="13" t="s">
        <v>30</v>
      </c>
      <c r="AX285" s="13" t="s">
        <v>73</v>
      </c>
      <c r="AY285" s="158" t="s">
        <v>221</v>
      </c>
    </row>
    <row r="286" spans="2:65" s="14" customFormat="1">
      <c r="B286" s="164"/>
      <c r="D286" s="151" t="s">
        <v>231</v>
      </c>
      <c r="E286" s="165" t="s">
        <v>1</v>
      </c>
      <c r="F286" s="166" t="s">
        <v>236</v>
      </c>
      <c r="H286" s="167">
        <v>523.98</v>
      </c>
      <c r="I286" s="168"/>
      <c r="L286" s="164"/>
      <c r="M286" s="169"/>
      <c r="T286" s="170"/>
      <c r="AT286" s="165" t="s">
        <v>231</v>
      </c>
      <c r="AU286" s="165" t="s">
        <v>222</v>
      </c>
      <c r="AV286" s="14" t="s">
        <v>229</v>
      </c>
      <c r="AW286" s="14" t="s">
        <v>30</v>
      </c>
      <c r="AX286" s="14" t="s">
        <v>80</v>
      </c>
      <c r="AY286" s="165" t="s">
        <v>221</v>
      </c>
    </row>
    <row r="287" spans="2:65" s="11" customFormat="1" ht="22.9" customHeight="1">
      <c r="B287" s="124"/>
      <c r="D287" s="125" t="s">
        <v>72</v>
      </c>
      <c r="E287" s="134" t="s">
        <v>294</v>
      </c>
      <c r="F287" s="134" t="s">
        <v>403</v>
      </c>
      <c r="I287" s="127"/>
      <c r="J287" s="135">
        <f>BK287</f>
        <v>0</v>
      </c>
      <c r="L287" s="124"/>
      <c r="M287" s="129"/>
      <c r="P287" s="130">
        <f>SUM(P288:P333)</f>
        <v>0</v>
      </c>
      <c r="R287" s="130">
        <f>SUM(R288:R333)</f>
        <v>3.3480000000000003E-2</v>
      </c>
      <c r="T287" s="131">
        <f>SUM(T288:T333)</f>
        <v>0</v>
      </c>
      <c r="AR287" s="125" t="s">
        <v>80</v>
      </c>
      <c r="AT287" s="132" t="s">
        <v>72</v>
      </c>
      <c r="AU287" s="132" t="s">
        <v>80</v>
      </c>
      <c r="AY287" s="125" t="s">
        <v>221</v>
      </c>
      <c r="BK287" s="133">
        <f>SUM(BK288:BK333)</f>
        <v>0</v>
      </c>
    </row>
    <row r="288" spans="2:65" s="1" customFormat="1" ht="33" customHeight="1">
      <c r="B288" s="136"/>
      <c r="C288" s="137" t="s">
        <v>404</v>
      </c>
      <c r="D288" s="137" t="s">
        <v>224</v>
      </c>
      <c r="E288" s="138" t="s">
        <v>405</v>
      </c>
      <c r="F288" s="139" t="s">
        <v>406</v>
      </c>
      <c r="G288" s="140" t="s">
        <v>239</v>
      </c>
      <c r="H288" s="141">
        <v>801.28</v>
      </c>
      <c r="I288" s="142"/>
      <c r="J288" s="143">
        <f>ROUND(I288*H288,2)</f>
        <v>0</v>
      </c>
      <c r="K288" s="139" t="s">
        <v>228</v>
      </c>
      <c r="L288" s="32"/>
      <c r="M288" s="144" t="s">
        <v>1</v>
      </c>
      <c r="N288" s="145" t="s">
        <v>38</v>
      </c>
      <c r="P288" s="146">
        <f>O288*H288</f>
        <v>0</v>
      </c>
      <c r="Q288" s="146">
        <v>0</v>
      </c>
      <c r="R288" s="146">
        <f>Q288*H288</f>
        <v>0</v>
      </c>
      <c r="S288" s="146">
        <v>0</v>
      </c>
      <c r="T288" s="147">
        <f>S288*H288</f>
        <v>0</v>
      </c>
      <c r="AR288" s="148" t="s">
        <v>229</v>
      </c>
      <c r="AT288" s="148" t="s">
        <v>224</v>
      </c>
      <c r="AU288" s="148" t="s">
        <v>82</v>
      </c>
      <c r="AY288" s="17" t="s">
        <v>221</v>
      </c>
      <c r="BE288" s="149">
        <f>IF(N288="základní",J288,0)</f>
        <v>0</v>
      </c>
      <c r="BF288" s="149">
        <f>IF(N288="snížená",J288,0)</f>
        <v>0</v>
      </c>
      <c r="BG288" s="149">
        <f>IF(N288="zákl. přenesená",J288,0)</f>
        <v>0</v>
      </c>
      <c r="BH288" s="149">
        <f>IF(N288="sníž. přenesená",J288,0)</f>
        <v>0</v>
      </c>
      <c r="BI288" s="149">
        <f>IF(N288="nulová",J288,0)</f>
        <v>0</v>
      </c>
      <c r="BJ288" s="17" t="s">
        <v>80</v>
      </c>
      <c r="BK288" s="149">
        <f>ROUND(I288*H288,2)</f>
        <v>0</v>
      </c>
      <c r="BL288" s="17" t="s">
        <v>229</v>
      </c>
      <c r="BM288" s="148" t="s">
        <v>407</v>
      </c>
    </row>
    <row r="289" spans="2:51" s="13" customFormat="1">
      <c r="B289" s="157"/>
      <c r="D289" s="151" t="s">
        <v>231</v>
      </c>
      <c r="E289" s="158" t="s">
        <v>1</v>
      </c>
      <c r="F289" s="159" t="s">
        <v>298</v>
      </c>
      <c r="H289" s="160">
        <v>25.3</v>
      </c>
      <c r="I289" s="161"/>
      <c r="L289" s="157"/>
      <c r="M289" s="162"/>
      <c r="T289" s="163"/>
      <c r="AT289" s="158" t="s">
        <v>231</v>
      </c>
      <c r="AU289" s="158" t="s">
        <v>82</v>
      </c>
      <c r="AV289" s="13" t="s">
        <v>82</v>
      </c>
      <c r="AW289" s="13" t="s">
        <v>30</v>
      </c>
      <c r="AX289" s="13" t="s">
        <v>73</v>
      </c>
      <c r="AY289" s="158" t="s">
        <v>221</v>
      </c>
    </row>
    <row r="290" spans="2:51" s="13" customFormat="1">
      <c r="B290" s="157"/>
      <c r="D290" s="151" t="s">
        <v>231</v>
      </c>
      <c r="E290" s="158" t="s">
        <v>1</v>
      </c>
      <c r="F290" s="159" t="s">
        <v>408</v>
      </c>
      <c r="H290" s="160">
        <v>37.93</v>
      </c>
      <c r="I290" s="161"/>
      <c r="L290" s="157"/>
      <c r="M290" s="162"/>
      <c r="T290" s="163"/>
      <c r="AT290" s="158" t="s">
        <v>231</v>
      </c>
      <c r="AU290" s="158" t="s">
        <v>82</v>
      </c>
      <c r="AV290" s="13" t="s">
        <v>82</v>
      </c>
      <c r="AW290" s="13" t="s">
        <v>30</v>
      </c>
      <c r="AX290" s="13" t="s">
        <v>73</v>
      </c>
      <c r="AY290" s="158" t="s">
        <v>221</v>
      </c>
    </row>
    <row r="291" spans="2:51" s="13" customFormat="1">
      <c r="B291" s="157"/>
      <c r="D291" s="151" t="s">
        <v>231</v>
      </c>
      <c r="E291" s="158" t="s">
        <v>1</v>
      </c>
      <c r="F291" s="159" t="s">
        <v>409</v>
      </c>
      <c r="H291" s="160">
        <v>11.95</v>
      </c>
      <c r="I291" s="161"/>
      <c r="L291" s="157"/>
      <c r="M291" s="162"/>
      <c r="T291" s="163"/>
      <c r="AT291" s="158" t="s">
        <v>231</v>
      </c>
      <c r="AU291" s="158" t="s">
        <v>82</v>
      </c>
      <c r="AV291" s="13" t="s">
        <v>82</v>
      </c>
      <c r="AW291" s="13" t="s">
        <v>30</v>
      </c>
      <c r="AX291" s="13" t="s">
        <v>73</v>
      </c>
      <c r="AY291" s="158" t="s">
        <v>221</v>
      </c>
    </row>
    <row r="292" spans="2:51" s="13" customFormat="1">
      <c r="B292" s="157"/>
      <c r="D292" s="151" t="s">
        <v>231</v>
      </c>
      <c r="E292" s="158" t="s">
        <v>1</v>
      </c>
      <c r="F292" s="159" t="s">
        <v>410</v>
      </c>
      <c r="H292" s="160">
        <v>24.62</v>
      </c>
      <c r="I292" s="161"/>
      <c r="L292" s="157"/>
      <c r="M292" s="162"/>
      <c r="T292" s="163"/>
      <c r="AT292" s="158" t="s">
        <v>231</v>
      </c>
      <c r="AU292" s="158" t="s">
        <v>82</v>
      </c>
      <c r="AV292" s="13" t="s">
        <v>82</v>
      </c>
      <c r="AW292" s="13" t="s">
        <v>30</v>
      </c>
      <c r="AX292" s="13" t="s">
        <v>73</v>
      </c>
      <c r="AY292" s="158" t="s">
        <v>221</v>
      </c>
    </row>
    <row r="293" spans="2:51" s="13" customFormat="1">
      <c r="B293" s="157"/>
      <c r="D293" s="151" t="s">
        <v>231</v>
      </c>
      <c r="E293" s="158" t="s">
        <v>1</v>
      </c>
      <c r="F293" s="159" t="s">
        <v>411</v>
      </c>
      <c r="H293" s="160">
        <v>20.23</v>
      </c>
      <c r="I293" s="161"/>
      <c r="L293" s="157"/>
      <c r="M293" s="162"/>
      <c r="T293" s="163"/>
      <c r="AT293" s="158" t="s">
        <v>231</v>
      </c>
      <c r="AU293" s="158" t="s">
        <v>82</v>
      </c>
      <c r="AV293" s="13" t="s">
        <v>82</v>
      </c>
      <c r="AW293" s="13" t="s">
        <v>30</v>
      </c>
      <c r="AX293" s="13" t="s">
        <v>73</v>
      </c>
      <c r="AY293" s="158" t="s">
        <v>221</v>
      </c>
    </row>
    <row r="294" spans="2:51" s="13" customFormat="1">
      <c r="B294" s="157"/>
      <c r="D294" s="151" t="s">
        <v>231</v>
      </c>
      <c r="E294" s="158" t="s">
        <v>1</v>
      </c>
      <c r="F294" s="159" t="s">
        <v>412</v>
      </c>
      <c r="H294" s="160">
        <v>12.64</v>
      </c>
      <c r="I294" s="161"/>
      <c r="L294" s="157"/>
      <c r="M294" s="162"/>
      <c r="T294" s="163"/>
      <c r="AT294" s="158" t="s">
        <v>231</v>
      </c>
      <c r="AU294" s="158" t="s">
        <v>82</v>
      </c>
      <c r="AV294" s="13" t="s">
        <v>82</v>
      </c>
      <c r="AW294" s="13" t="s">
        <v>30</v>
      </c>
      <c r="AX294" s="13" t="s">
        <v>73</v>
      </c>
      <c r="AY294" s="158" t="s">
        <v>221</v>
      </c>
    </row>
    <row r="295" spans="2:51" s="13" customFormat="1">
      <c r="B295" s="157"/>
      <c r="D295" s="151" t="s">
        <v>231</v>
      </c>
      <c r="E295" s="158" t="s">
        <v>1</v>
      </c>
      <c r="F295" s="159" t="s">
        <v>413</v>
      </c>
      <c r="H295" s="160">
        <v>13.12</v>
      </c>
      <c r="I295" s="161"/>
      <c r="L295" s="157"/>
      <c r="M295" s="162"/>
      <c r="T295" s="163"/>
      <c r="AT295" s="158" t="s">
        <v>231</v>
      </c>
      <c r="AU295" s="158" t="s">
        <v>82</v>
      </c>
      <c r="AV295" s="13" t="s">
        <v>82</v>
      </c>
      <c r="AW295" s="13" t="s">
        <v>30</v>
      </c>
      <c r="AX295" s="13" t="s">
        <v>73</v>
      </c>
      <c r="AY295" s="158" t="s">
        <v>221</v>
      </c>
    </row>
    <row r="296" spans="2:51" s="13" customFormat="1">
      <c r="B296" s="157"/>
      <c r="D296" s="151" t="s">
        <v>231</v>
      </c>
      <c r="E296" s="158" t="s">
        <v>1</v>
      </c>
      <c r="F296" s="159" t="s">
        <v>414</v>
      </c>
      <c r="H296" s="160">
        <v>7.06</v>
      </c>
      <c r="I296" s="161"/>
      <c r="L296" s="157"/>
      <c r="M296" s="162"/>
      <c r="T296" s="163"/>
      <c r="AT296" s="158" t="s">
        <v>231</v>
      </c>
      <c r="AU296" s="158" t="s">
        <v>82</v>
      </c>
      <c r="AV296" s="13" t="s">
        <v>82</v>
      </c>
      <c r="AW296" s="13" t="s">
        <v>30</v>
      </c>
      <c r="AX296" s="13" t="s">
        <v>73</v>
      </c>
      <c r="AY296" s="158" t="s">
        <v>221</v>
      </c>
    </row>
    <row r="297" spans="2:51" s="13" customFormat="1">
      <c r="B297" s="157"/>
      <c r="D297" s="151" t="s">
        <v>231</v>
      </c>
      <c r="E297" s="158" t="s">
        <v>1</v>
      </c>
      <c r="F297" s="159" t="s">
        <v>415</v>
      </c>
      <c r="H297" s="160">
        <v>14.15</v>
      </c>
      <c r="I297" s="161"/>
      <c r="L297" s="157"/>
      <c r="M297" s="162"/>
      <c r="T297" s="163"/>
      <c r="AT297" s="158" t="s">
        <v>231</v>
      </c>
      <c r="AU297" s="158" t="s">
        <v>82</v>
      </c>
      <c r="AV297" s="13" t="s">
        <v>82</v>
      </c>
      <c r="AW297" s="13" t="s">
        <v>30</v>
      </c>
      <c r="AX297" s="13" t="s">
        <v>73</v>
      </c>
      <c r="AY297" s="158" t="s">
        <v>221</v>
      </c>
    </row>
    <row r="298" spans="2:51" s="13" customFormat="1">
      <c r="B298" s="157"/>
      <c r="D298" s="151" t="s">
        <v>231</v>
      </c>
      <c r="E298" s="158" t="s">
        <v>1</v>
      </c>
      <c r="F298" s="159" t="s">
        <v>416</v>
      </c>
      <c r="H298" s="160">
        <v>2.83</v>
      </c>
      <c r="I298" s="161"/>
      <c r="L298" s="157"/>
      <c r="M298" s="162"/>
      <c r="T298" s="163"/>
      <c r="AT298" s="158" t="s">
        <v>231</v>
      </c>
      <c r="AU298" s="158" t="s">
        <v>82</v>
      </c>
      <c r="AV298" s="13" t="s">
        <v>82</v>
      </c>
      <c r="AW298" s="13" t="s">
        <v>30</v>
      </c>
      <c r="AX298" s="13" t="s">
        <v>73</v>
      </c>
      <c r="AY298" s="158" t="s">
        <v>221</v>
      </c>
    </row>
    <row r="299" spans="2:51" s="13" customFormat="1">
      <c r="B299" s="157"/>
      <c r="D299" s="151" t="s">
        <v>231</v>
      </c>
      <c r="E299" s="158" t="s">
        <v>1</v>
      </c>
      <c r="F299" s="159" t="s">
        <v>417</v>
      </c>
      <c r="H299" s="160">
        <v>1.62</v>
      </c>
      <c r="I299" s="161"/>
      <c r="L299" s="157"/>
      <c r="M299" s="162"/>
      <c r="T299" s="163"/>
      <c r="AT299" s="158" t="s">
        <v>231</v>
      </c>
      <c r="AU299" s="158" t="s">
        <v>82</v>
      </c>
      <c r="AV299" s="13" t="s">
        <v>82</v>
      </c>
      <c r="AW299" s="13" t="s">
        <v>30</v>
      </c>
      <c r="AX299" s="13" t="s">
        <v>73</v>
      </c>
      <c r="AY299" s="158" t="s">
        <v>221</v>
      </c>
    </row>
    <row r="300" spans="2:51" s="13" customFormat="1">
      <c r="B300" s="157"/>
      <c r="D300" s="151" t="s">
        <v>231</v>
      </c>
      <c r="E300" s="158" t="s">
        <v>1</v>
      </c>
      <c r="F300" s="159" t="s">
        <v>418</v>
      </c>
      <c r="H300" s="160">
        <v>3.96</v>
      </c>
      <c r="I300" s="161"/>
      <c r="L300" s="157"/>
      <c r="M300" s="162"/>
      <c r="T300" s="163"/>
      <c r="AT300" s="158" t="s">
        <v>231</v>
      </c>
      <c r="AU300" s="158" t="s">
        <v>82</v>
      </c>
      <c r="AV300" s="13" t="s">
        <v>82</v>
      </c>
      <c r="AW300" s="13" t="s">
        <v>30</v>
      </c>
      <c r="AX300" s="13" t="s">
        <v>73</v>
      </c>
      <c r="AY300" s="158" t="s">
        <v>221</v>
      </c>
    </row>
    <row r="301" spans="2:51" s="13" customFormat="1">
      <c r="B301" s="157"/>
      <c r="D301" s="151" t="s">
        <v>231</v>
      </c>
      <c r="E301" s="158" t="s">
        <v>1</v>
      </c>
      <c r="F301" s="159" t="s">
        <v>419</v>
      </c>
      <c r="H301" s="160">
        <v>3.85</v>
      </c>
      <c r="I301" s="161"/>
      <c r="L301" s="157"/>
      <c r="M301" s="162"/>
      <c r="T301" s="163"/>
      <c r="AT301" s="158" t="s">
        <v>231</v>
      </c>
      <c r="AU301" s="158" t="s">
        <v>82</v>
      </c>
      <c r="AV301" s="13" t="s">
        <v>82</v>
      </c>
      <c r="AW301" s="13" t="s">
        <v>30</v>
      </c>
      <c r="AX301" s="13" t="s">
        <v>73</v>
      </c>
      <c r="AY301" s="158" t="s">
        <v>221</v>
      </c>
    </row>
    <row r="302" spans="2:51" s="13" customFormat="1">
      <c r="B302" s="157"/>
      <c r="D302" s="151" t="s">
        <v>231</v>
      </c>
      <c r="E302" s="158" t="s">
        <v>1</v>
      </c>
      <c r="F302" s="159" t="s">
        <v>420</v>
      </c>
      <c r="H302" s="160">
        <v>1.39</v>
      </c>
      <c r="I302" s="161"/>
      <c r="L302" s="157"/>
      <c r="M302" s="162"/>
      <c r="T302" s="163"/>
      <c r="AT302" s="158" t="s">
        <v>231</v>
      </c>
      <c r="AU302" s="158" t="s">
        <v>82</v>
      </c>
      <c r="AV302" s="13" t="s">
        <v>82</v>
      </c>
      <c r="AW302" s="13" t="s">
        <v>30</v>
      </c>
      <c r="AX302" s="13" t="s">
        <v>73</v>
      </c>
      <c r="AY302" s="158" t="s">
        <v>221</v>
      </c>
    </row>
    <row r="303" spans="2:51" s="13" customFormat="1">
      <c r="B303" s="157"/>
      <c r="D303" s="151" t="s">
        <v>231</v>
      </c>
      <c r="E303" s="158" t="s">
        <v>1</v>
      </c>
      <c r="F303" s="159" t="s">
        <v>421</v>
      </c>
      <c r="H303" s="160">
        <v>2.16</v>
      </c>
      <c r="I303" s="161"/>
      <c r="L303" s="157"/>
      <c r="M303" s="162"/>
      <c r="T303" s="163"/>
      <c r="AT303" s="158" t="s">
        <v>231</v>
      </c>
      <c r="AU303" s="158" t="s">
        <v>82</v>
      </c>
      <c r="AV303" s="13" t="s">
        <v>82</v>
      </c>
      <c r="AW303" s="13" t="s">
        <v>30</v>
      </c>
      <c r="AX303" s="13" t="s">
        <v>73</v>
      </c>
      <c r="AY303" s="158" t="s">
        <v>221</v>
      </c>
    </row>
    <row r="304" spans="2:51" s="13" customFormat="1">
      <c r="B304" s="157"/>
      <c r="D304" s="151" t="s">
        <v>231</v>
      </c>
      <c r="E304" s="158" t="s">
        <v>1</v>
      </c>
      <c r="F304" s="159" t="s">
        <v>422</v>
      </c>
      <c r="H304" s="160">
        <v>1.44</v>
      </c>
      <c r="I304" s="161"/>
      <c r="L304" s="157"/>
      <c r="M304" s="162"/>
      <c r="T304" s="163"/>
      <c r="AT304" s="158" t="s">
        <v>231</v>
      </c>
      <c r="AU304" s="158" t="s">
        <v>82</v>
      </c>
      <c r="AV304" s="13" t="s">
        <v>82</v>
      </c>
      <c r="AW304" s="13" t="s">
        <v>30</v>
      </c>
      <c r="AX304" s="13" t="s">
        <v>73</v>
      </c>
      <c r="AY304" s="158" t="s">
        <v>221</v>
      </c>
    </row>
    <row r="305" spans="2:51" s="13" customFormat="1">
      <c r="B305" s="157"/>
      <c r="D305" s="151" t="s">
        <v>231</v>
      </c>
      <c r="E305" s="158" t="s">
        <v>1</v>
      </c>
      <c r="F305" s="159" t="s">
        <v>423</v>
      </c>
      <c r="H305" s="160">
        <v>17.97</v>
      </c>
      <c r="I305" s="161"/>
      <c r="L305" s="157"/>
      <c r="M305" s="162"/>
      <c r="T305" s="163"/>
      <c r="AT305" s="158" t="s">
        <v>231</v>
      </c>
      <c r="AU305" s="158" t="s">
        <v>82</v>
      </c>
      <c r="AV305" s="13" t="s">
        <v>82</v>
      </c>
      <c r="AW305" s="13" t="s">
        <v>30</v>
      </c>
      <c r="AX305" s="13" t="s">
        <v>73</v>
      </c>
      <c r="AY305" s="158" t="s">
        <v>221</v>
      </c>
    </row>
    <row r="306" spans="2:51" s="13" customFormat="1">
      <c r="B306" s="157"/>
      <c r="D306" s="151" t="s">
        <v>231</v>
      </c>
      <c r="E306" s="158" t="s">
        <v>1</v>
      </c>
      <c r="F306" s="159" t="s">
        <v>424</v>
      </c>
      <c r="H306" s="160">
        <v>115.91</v>
      </c>
      <c r="I306" s="161"/>
      <c r="L306" s="157"/>
      <c r="M306" s="162"/>
      <c r="T306" s="163"/>
      <c r="AT306" s="158" t="s">
        <v>231</v>
      </c>
      <c r="AU306" s="158" t="s">
        <v>82</v>
      </c>
      <c r="AV306" s="13" t="s">
        <v>82</v>
      </c>
      <c r="AW306" s="13" t="s">
        <v>30</v>
      </c>
      <c r="AX306" s="13" t="s">
        <v>73</v>
      </c>
      <c r="AY306" s="158" t="s">
        <v>221</v>
      </c>
    </row>
    <row r="307" spans="2:51" s="13" customFormat="1">
      <c r="B307" s="157"/>
      <c r="D307" s="151" t="s">
        <v>231</v>
      </c>
      <c r="E307" s="158" t="s">
        <v>1</v>
      </c>
      <c r="F307" s="159" t="s">
        <v>425</v>
      </c>
      <c r="H307" s="160">
        <v>6.91</v>
      </c>
      <c r="I307" s="161"/>
      <c r="L307" s="157"/>
      <c r="M307" s="162"/>
      <c r="T307" s="163"/>
      <c r="AT307" s="158" t="s">
        <v>231</v>
      </c>
      <c r="AU307" s="158" t="s">
        <v>82</v>
      </c>
      <c r="AV307" s="13" t="s">
        <v>82</v>
      </c>
      <c r="AW307" s="13" t="s">
        <v>30</v>
      </c>
      <c r="AX307" s="13" t="s">
        <v>73</v>
      </c>
      <c r="AY307" s="158" t="s">
        <v>221</v>
      </c>
    </row>
    <row r="308" spans="2:51" s="13" customFormat="1">
      <c r="B308" s="157"/>
      <c r="D308" s="151" t="s">
        <v>231</v>
      </c>
      <c r="E308" s="158" t="s">
        <v>1</v>
      </c>
      <c r="F308" s="159" t="s">
        <v>300</v>
      </c>
      <c r="H308" s="160">
        <v>10.95</v>
      </c>
      <c r="I308" s="161"/>
      <c r="L308" s="157"/>
      <c r="M308" s="162"/>
      <c r="T308" s="163"/>
      <c r="AT308" s="158" t="s">
        <v>231</v>
      </c>
      <c r="AU308" s="158" t="s">
        <v>82</v>
      </c>
      <c r="AV308" s="13" t="s">
        <v>82</v>
      </c>
      <c r="AW308" s="13" t="s">
        <v>30</v>
      </c>
      <c r="AX308" s="13" t="s">
        <v>73</v>
      </c>
      <c r="AY308" s="158" t="s">
        <v>221</v>
      </c>
    </row>
    <row r="309" spans="2:51" s="13" customFormat="1">
      <c r="B309" s="157"/>
      <c r="D309" s="151" t="s">
        <v>231</v>
      </c>
      <c r="E309" s="158" t="s">
        <v>1</v>
      </c>
      <c r="F309" s="159" t="s">
        <v>302</v>
      </c>
      <c r="H309" s="160">
        <v>5.71</v>
      </c>
      <c r="I309" s="161"/>
      <c r="L309" s="157"/>
      <c r="M309" s="162"/>
      <c r="T309" s="163"/>
      <c r="AT309" s="158" t="s">
        <v>231</v>
      </c>
      <c r="AU309" s="158" t="s">
        <v>82</v>
      </c>
      <c r="AV309" s="13" t="s">
        <v>82</v>
      </c>
      <c r="AW309" s="13" t="s">
        <v>30</v>
      </c>
      <c r="AX309" s="13" t="s">
        <v>73</v>
      </c>
      <c r="AY309" s="158" t="s">
        <v>221</v>
      </c>
    </row>
    <row r="310" spans="2:51" s="13" customFormat="1">
      <c r="B310" s="157"/>
      <c r="D310" s="151" t="s">
        <v>231</v>
      </c>
      <c r="E310" s="158" t="s">
        <v>1</v>
      </c>
      <c r="F310" s="159" t="s">
        <v>426</v>
      </c>
      <c r="H310" s="160">
        <v>24.12</v>
      </c>
      <c r="I310" s="161"/>
      <c r="L310" s="157"/>
      <c r="M310" s="162"/>
      <c r="T310" s="163"/>
      <c r="AT310" s="158" t="s">
        <v>231</v>
      </c>
      <c r="AU310" s="158" t="s">
        <v>82</v>
      </c>
      <c r="AV310" s="13" t="s">
        <v>82</v>
      </c>
      <c r="AW310" s="13" t="s">
        <v>30</v>
      </c>
      <c r="AX310" s="13" t="s">
        <v>73</v>
      </c>
      <c r="AY310" s="158" t="s">
        <v>221</v>
      </c>
    </row>
    <row r="311" spans="2:51" s="13" customFormat="1">
      <c r="B311" s="157"/>
      <c r="D311" s="151" t="s">
        <v>231</v>
      </c>
      <c r="E311" s="158" t="s">
        <v>1</v>
      </c>
      <c r="F311" s="159" t="s">
        <v>427</v>
      </c>
      <c r="H311" s="160">
        <v>5.24</v>
      </c>
      <c r="I311" s="161"/>
      <c r="L311" s="157"/>
      <c r="M311" s="162"/>
      <c r="T311" s="163"/>
      <c r="AT311" s="158" t="s">
        <v>231</v>
      </c>
      <c r="AU311" s="158" t="s">
        <v>82</v>
      </c>
      <c r="AV311" s="13" t="s">
        <v>82</v>
      </c>
      <c r="AW311" s="13" t="s">
        <v>30</v>
      </c>
      <c r="AX311" s="13" t="s">
        <v>73</v>
      </c>
      <c r="AY311" s="158" t="s">
        <v>221</v>
      </c>
    </row>
    <row r="312" spans="2:51" s="13" customFormat="1">
      <c r="B312" s="157"/>
      <c r="D312" s="151" t="s">
        <v>231</v>
      </c>
      <c r="E312" s="158" t="s">
        <v>1</v>
      </c>
      <c r="F312" s="159" t="s">
        <v>428</v>
      </c>
      <c r="H312" s="160">
        <v>32.619999999999997</v>
      </c>
      <c r="I312" s="161"/>
      <c r="L312" s="157"/>
      <c r="M312" s="162"/>
      <c r="T312" s="163"/>
      <c r="AT312" s="158" t="s">
        <v>231</v>
      </c>
      <c r="AU312" s="158" t="s">
        <v>82</v>
      </c>
      <c r="AV312" s="13" t="s">
        <v>82</v>
      </c>
      <c r="AW312" s="13" t="s">
        <v>30</v>
      </c>
      <c r="AX312" s="13" t="s">
        <v>73</v>
      </c>
      <c r="AY312" s="158" t="s">
        <v>221</v>
      </c>
    </row>
    <row r="313" spans="2:51" s="13" customFormat="1">
      <c r="B313" s="157"/>
      <c r="D313" s="151" t="s">
        <v>231</v>
      </c>
      <c r="E313" s="158" t="s">
        <v>1</v>
      </c>
      <c r="F313" s="159" t="s">
        <v>429</v>
      </c>
      <c r="H313" s="160">
        <v>34.81</v>
      </c>
      <c r="I313" s="161"/>
      <c r="L313" s="157"/>
      <c r="M313" s="162"/>
      <c r="T313" s="163"/>
      <c r="AT313" s="158" t="s">
        <v>231</v>
      </c>
      <c r="AU313" s="158" t="s">
        <v>82</v>
      </c>
      <c r="AV313" s="13" t="s">
        <v>82</v>
      </c>
      <c r="AW313" s="13" t="s">
        <v>30</v>
      </c>
      <c r="AX313" s="13" t="s">
        <v>73</v>
      </c>
      <c r="AY313" s="158" t="s">
        <v>221</v>
      </c>
    </row>
    <row r="314" spans="2:51" s="13" customFormat="1">
      <c r="B314" s="157"/>
      <c r="D314" s="151" t="s">
        <v>231</v>
      </c>
      <c r="E314" s="158" t="s">
        <v>1</v>
      </c>
      <c r="F314" s="159" t="s">
        <v>430</v>
      </c>
      <c r="H314" s="160">
        <v>33.56</v>
      </c>
      <c r="I314" s="161"/>
      <c r="L314" s="157"/>
      <c r="M314" s="162"/>
      <c r="T314" s="163"/>
      <c r="AT314" s="158" t="s">
        <v>231</v>
      </c>
      <c r="AU314" s="158" t="s">
        <v>82</v>
      </c>
      <c r="AV314" s="13" t="s">
        <v>82</v>
      </c>
      <c r="AW314" s="13" t="s">
        <v>30</v>
      </c>
      <c r="AX314" s="13" t="s">
        <v>73</v>
      </c>
      <c r="AY314" s="158" t="s">
        <v>221</v>
      </c>
    </row>
    <row r="315" spans="2:51" s="13" customFormat="1">
      <c r="B315" s="157"/>
      <c r="D315" s="151" t="s">
        <v>231</v>
      </c>
      <c r="E315" s="158" t="s">
        <v>1</v>
      </c>
      <c r="F315" s="159" t="s">
        <v>431</v>
      </c>
      <c r="H315" s="160">
        <v>13.58</v>
      </c>
      <c r="I315" s="161"/>
      <c r="L315" s="157"/>
      <c r="M315" s="162"/>
      <c r="T315" s="163"/>
      <c r="AT315" s="158" t="s">
        <v>231</v>
      </c>
      <c r="AU315" s="158" t="s">
        <v>82</v>
      </c>
      <c r="AV315" s="13" t="s">
        <v>82</v>
      </c>
      <c r="AW315" s="13" t="s">
        <v>30</v>
      </c>
      <c r="AX315" s="13" t="s">
        <v>73</v>
      </c>
      <c r="AY315" s="158" t="s">
        <v>221</v>
      </c>
    </row>
    <row r="316" spans="2:51" s="13" customFormat="1">
      <c r="B316" s="157"/>
      <c r="D316" s="151" t="s">
        <v>231</v>
      </c>
      <c r="E316" s="158" t="s">
        <v>1</v>
      </c>
      <c r="F316" s="159" t="s">
        <v>432</v>
      </c>
      <c r="H316" s="160">
        <v>19.72</v>
      </c>
      <c r="I316" s="161"/>
      <c r="L316" s="157"/>
      <c r="M316" s="162"/>
      <c r="T316" s="163"/>
      <c r="AT316" s="158" t="s">
        <v>231</v>
      </c>
      <c r="AU316" s="158" t="s">
        <v>82</v>
      </c>
      <c r="AV316" s="13" t="s">
        <v>82</v>
      </c>
      <c r="AW316" s="13" t="s">
        <v>30</v>
      </c>
      <c r="AX316" s="13" t="s">
        <v>73</v>
      </c>
      <c r="AY316" s="158" t="s">
        <v>221</v>
      </c>
    </row>
    <row r="317" spans="2:51" s="13" customFormat="1">
      <c r="B317" s="157"/>
      <c r="D317" s="151" t="s">
        <v>231</v>
      </c>
      <c r="E317" s="158" t="s">
        <v>1</v>
      </c>
      <c r="F317" s="159" t="s">
        <v>433</v>
      </c>
      <c r="H317" s="160">
        <v>21.21</v>
      </c>
      <c r="I317" s="161"/>
      <c r="L317" s="157"/>
      <c r="M317" s="162"/>
      <c r="T317" s="163"/>
      <c r="AT317" s="158" t="s">
        <v>231</v>
      </c>
      <c r="AU317" s="158" t="s">
        <v>82</v>
      </c>
      <c r="AV317" s="13" t="s">
        <v>82</v>
      </c>
      <c r="AW317" s="13" t="s">
        <v>30</v>
      </c>
      <c r="AX317" s="13" t="s">
        <v>73</v>
      </c>
      <c r="AY317" s="158" t="s">
        <v>221</v>
      </c>
    </row>
    <row r="318" spans="2:51" s="13" customFormat="1">
      <c r="B318" s="157"/>
      <c r="D318" s="151" t="s">
        <v>231</v>
      </c>
      <c r="E318" s="158" t="s">
        <v>1</v>
      </c>
      <c r="F318" s="159" t="s">
        <v>434</v>
      </c>
      <c r="H318" s="160">
        <v>4.7699999999999996</v>
      </c>
      <c r="I318" s="161"/>
      <c r="L318" s="157"/>
      <c r="M318" s="162"/>
      <c r="T318" s="163"/>
      <c r="AT318" s="158" t="s">
        <v>231</v>
      </c>
      <c r="AU318" s="158" t="s">
        <v>82</v>
      </c>
      <c r="AV318" s="13" t="s">
        <v>82</v>
      </c>
      <c r="AW318" s="13" t="s">
        <v>30</v>
      </c>
      <c r="AX318" s="13" t="s">
        <v>73</v>
      </c>
      <c r="AY318" s="158" t="s">
        <v>221</v>
      </c>
    </row>
    <row r="319" spans="2:51" s="13" customFormat="1">
      <c r="B319" s="157"/>
      <c r="D319" s="151" t="s">
        <v>231</v>
      </c>
      <c r="E319" s="158" t="s">
        <v>1</v>
      </c>
      <c r="F319" s="159" t="s">
        <v>435</v>
      </c>
      <c r="H319" s="160">
        <v>17.95</v>
      </c>
      <c r="I319" s="161"/>
      <c r="L319" s="157"/>
      <c r="M319" s="162"/>
      <c r="T319" s="163"/>
      <c r="AT319" s="158" t="s">
        <v>231</v>
      </c>
      <c r="AU319" s="158" t="s">
        <v>82</v>
      </c>
      <c r="AV319" s="13" t="s">
        <v>82</v>
      </c>
      <c r="AW319" s="13" t="s">
        <v>30</v>
      </c>
      <c r="AX319" s="13" t="s">
        <v>73</v>
      </c>
      <c r="AY319" s="158" t="s">
        <v>221</v>
      </c>
    </row>
    <row r="320" spans="2:51" s="15" customFormat="1">
      <c r="B320" s="184"/>
      <c r="D320" s="151" t="s">
        <v>231</v>
      </c>
      <c r="E320" s="185" t="s">
        <v>1</v>
      </c>
      <c r="F320" s="186" t="s">
        <v>436</v>
      </c>
      <c r="H320" s="187">
        <v>549.28000000000009</v>
      </c>
      <c r="I320" s="188"/>
      <c r="L320" s="184"/>
      <c r="M320" s="189"/>
      <c r="T320" s="190"/>
      <c r="AT320" s="185" t="s">
        <v>231</v>
      </c>
      <c r="AU320" s="185" t="s">
        <v>82</v>
      </c>
      <c r="AV320" s="15" t="s">
        <v>222</v>
      </c>
      <c r="AW320" s="15" t="s">
        <v>30</v>
      </c>
      <c r="AX320" s="15" t="s">
        <v>73</v>
      </c>
      <c r="AY320" s="185" t="s">
        <v>221</v>
      </c>
    </row>
    <row r="321" spans="2:65" s="13" customFormat="1">
      <c r="B321" s="157"/>
      <c r="D321" s="151" t="s">
        <v>231</v>
      </c>
      <c r="E321" s="158" t="s">
        <v>1</v>
      </c>
      <c r="F321" s="159" t="s">
        <v>437</v>
      </c>
      <c r="H321" s="160">
        <v>67</v>
      </c>
      <c r="I321" s="161"/>
      <c r="L321" s="157"/>
      <c r="M321" s="162"/>
      <c r="T321" s="163"/>
      <c r="AT321" s="158" t="s">
        <v>231</v>
      </c>
      <c r="AU321" s="158" t="s">
        <v>82</v>
      </c>
      <c r="AV321" s="13" t="s">
        <v>82</v>
      </c>
      <c r="AW321" s="13" t="s">
        <v>30</v>
      </c>
      <c r="AX321" s="13" t="s">
        <v>73</v>
      </c>
      <c r="AY321" s="158" t="s">
        <v>221</v>
      </c>
    </row>
    <row r="322" spans="2:65" s="15" customFormat="1">
      <c r="B322" s="184"/>
      <c r="D322" s="151" t="s">
        <v>231</v>
      </c>
      <c r="E322" s="185" t="s">
        <v>1</v>
      </c>
      <c r="F322" s="186" t="s">
        <v>436</v>
      </c>
      <c r="H322" s="187">
        <v>67</v>
      </c>
      <c r="I322" s="188"/>
      <c r="L322" s="184"/>
      <c r="M322" s="189"/>
      <c r="T322" s="190"/>
      <c r="AT322" s="185" t="s">
        <v>231</v>
      </c>
      <c r="AU322" s="185" t="s">
        <v>82</v>
      </c>
      <c r="AV322" s="15" t="s">
        <v>222</v>
      </c>
      <c r="AW322" s="15" t="s">
        <v>30</v>
      </c>
      <c r="AX322" s="15" t="s">
        <v>73</v>
      </c>
      <c r="AY322" s="185" t="s">
        <v>221</v>
      </c>
    </row>
    <row r="323" spans="2:65" s="12" customFormat="1">
      <c r="B323" s="150"/>
      <c r="D323" s="151" t="s">
        <v>231</v>
      </c>
      <c r="E323" s="152" t="s">
        <v>1</v>
      </c>
      <c r="F323" s="153" t="s">
        <v>438</v>
      </c>
      <c r="H323" s="152" t="s">
        <v>1</v>
      </c>
      <c r="I323" s="154"/>
      <c r="L323" s="150"/>
      <c r="M323" s="155"/>
      <c r="T323" s="156"/>
      <c r="AT323" s="152" t="s">
        <v>231</v>
      </c>
      <c r="AU323" s="152" t="s">
        <v>82</v>
      </c>
      <c r="AV323" s="12" t="s">
        <v>80</v>
      </c>
      <c r="AW323" s="12" t="s">
        <v>30</v>
      </c>
      <c r="AX323" s="12" t="s">
        <v>73</v>
      </c>
      <c r="AY323" s="152" t="s">
        <v>221</v>
      </c>
    </row>
    <row r="324" spans="2:65" s="13" customFormat="1">
      <c r="B324" s="157"/>
      <c r="D324" s="151" t="s">
        <v>231</v>
      </c>
      <c r="E324" s="158" t="s">
        <v>1</v>
      </c>
      <c r="F324" s="159" t="s">
        <v>439</v>
      </c>
      <c r="H324" s="160">
        <v>185</v>
      </c>
      <c r="I324" s="161"/>
      <c r="L324" s="157"/>
      <c r="M324" s="162"/>
      <c r="T324" s="163"/>
      <c r="AT324" s="158" t="s">
        <v>231</v>
      </c>
      <c r="AU324" s="158" t="s">
        <v>82</v>
      </c>
      <c r="AV324" s="13" t="s">
        <v>82</v>
      </c>
      <c r="AW324" s="13" t="s">
        <v>30</v>
      </c>
      <c r="AX324" s="13" t="s">
        <v>73</v>
      </c>
      <c r="AY324" s="158" t="s">
        <v>221</v>
      </c>
    </row>
    <row r="325" spans="2:65" s="15" customFormat="1">
      <c r="B325" s="184"/>
      <c r="D325" s="151" t="s">
        <v>231</v>
      </c>
      <c r="E325" s="185" t="s">
        <v>1</v>
      </c>
      <c r="F325" s="186" t="s">
        <v>436</v>
      </c>
      <c r="H325" s="187">
        <v>185</v>
      </c>
      <c r="I325" s="188"/>
      <c r="L325" s="184"/>
      <c r="M325" s="189"/>
      <c r="T325" s="190"/>
      <c r="AT325" s="185" t="s">
        <v>231</v>
      </c>
      <c r="AU325" s="185" t="s">
        <v>82</v>
      </c>
      <c r="AV325" s="15" t="s">
        <v>222</v>
      </c>
      <c r="AW325" s="15" t="s">
        <v>30</v>
      </c>
      <c r="AX325" s="15" t="s">
        <v>73</v>
      </c>
      <c r="AY325" s="185" t="s">
        <v>221</v>
      </c>
    </row>
    <row r="326" spans="2:65" s="14" customFormat="1">
      <c r="B326" s="164"/>
      <c r="D326" s="151" t="s">
        <v>231</v>
      </c>
      <c r="E326" s="165" t="s">
        <v>1</v>
      </c>
      <c r="F326" s="166" t="s">
        <v>236</v>
      </c>
      <c r="H326" s="167">
        <v>801.28000000000009</v>
      </c>
      <c r="I326" s="168"/>
      <c r="L326" s="164"/>
      <c r="M326" s="169"/>
      <c r="T326" s="170"/>
      <c r="AT326" s="165" t="s">
        <v>231</v>
      </c>
      <c r="AU326" s="165" t="s">
        <v>82</v>
      </c>
      <c r="AV326" s="14" t="s">
        <v>229</v>
      </c>
      <c r="AW326" s="14" t="s">
        <v>30</v>
      </c>
      <c r="AX326" s="14" t="s">
        <v>80</v>
      </c>
      <c r="AY326" s="165" t="s">
        <v>221</v>
      </c>
    </row>
    <row r="327" spans="2:65" s="1" customFormat="1" ht="24.2" customHeight="1">
      <c r="B327" s="136"/>
      <c r="C327" s="137" t="s">
        <v>440</v>
      </c>
      <c r="D327" s="137" t="s">
        <v>224</v>
      </c>
      <c r="E327" s="138" t="s">
        <v>441</v>
      </c>
      <c r="F327" s="139" t="s">
        <v>442</v>
      </c>
      <c r="G327" s="140" t="s">
        <v>239</v>
      </c>
      <c r="H327" s="141">
        <v>837</v>
      </c>
      <c r="I327" s="142"/>
      <c r="J327" s="143">
        <f>ROUND(I327*H327,2)</f>
        <v>0</v>
      </c>
      <c r="K327" s="139" t="s">
        <v>228</v>
      </c>
      <c r="L327" s="32"/>
      <c r="M327" s="144" t="s">
        <v>1</v>
      </c>
      <c r="N327" s="145" t="s">
        <v>38</v>
      </c>
      <c r="P327" s="146">
        <f>O327*H327</f>
        <v>0</v>
      </c>
      <c r="Q327" s="146">
        <v>4.0000000000000003E-5</v>
      </c>
      <c r="R327" s="146">
        <f>Q327*H327</f>
        <v>3.3480000000000003E-2</v>
      </c>
      <c r="S327" s="146">
        <v>0</v>
      </c>
      <c r="T327" s="147">
        <f>S327*H327</f>
        <v>0</v>
      </c>
      <c r="AR327" s="148" t="s">
        <v>229</v>
      </c>
      <c r="AT327" s="148" t="s">
        <v>224</v>
      </c>
      <c r="AU327" s="148" t="s">
        <v>82</v>
      </c>
      <c r="AY327" s="17" t="s">
        <v>221</v>
      </c>
      <c r="BE327" s="149">
        <f>IF(N327="základní",J327,0)</f>
        <v>0</v>
      </c>
      <c r="BF327" s="149">
        <f>IF(N327="snížená",J327,0)</f>
        <v>0</v>
      </c>
      <c r="BG327" s="149">
        <f>IF(N327="zákl. přenesená",J327,0)</f>
        <v>0</v>
      </c>
      <c r="BH327" s="149">
        <f>IF(N327="sníž. přenesená",J327,0)</f>
        <v>0</v>
      </c>
      <c r="BI327" s="149">
        <f>IF(N327="nulová",J327,0)</f>
        <v>0</v>
      </c>
      <c r="BJ327" s="17" t="s">
        <v>80</v>
      </c>
      <c r="BK327" s="149">
        <f>ROUND(I327*H327,2)</f>
        <v>0</v>
      </c>
      <c r="BL327" s="17" t="s">
        <v>229</v>
      </c>
      <c r="BM327" s="148" t="s">
        <v>443</v>
      </c>
    </row>
    <row r="328" spans="2:65" s="13" customFormat="1">
      <c r="B328" s="157"/>
      <c r="D328" s="151" t="s">
        <v>231</v>
      </c>
      <c r="E328" s="158" t="s">
        <v>1</v>
      </c>
      <c r="F328" s="159" t="s">
        <v>444</v>
      </c>
      <c r="H328" s="160">
        <v>837</v>
      </c>
      <c r="I328" s="161"/>
      <c r="L328" s="157"/>
      <c r="M328" s="162"/>
      <c r="T328" s="163"/>
      <c r="AT328" s="158" t="s">
        <v>231</v>
      </c>
      <c r="AU328" s="158" t="s">
        <v>82</v>
      </c>
      <c r="AV328" s="13" t="s">
        <v>82</v>
      </c>
      <c r="AW328" s="13" t="s">
        <v>30</v>
      </c>
      <c r="AX328" s="13" t="s">
        <v>73</v>
      </c>
      <c r="AY328" s="158" t="s">
        <v>221</v>
      </c>
    </row>
    <row r="329" spans="2:65" s="14" customFormat="1">
      <c r="B329" s="164"/>
      <c r="D329" s="151" t="s">
        <v>231</v>
      </c>
      <c r="E329" s="165" t="s">
        <v>1</v>
      </c>
      <c r="F329" s="166" t="s">
        <v>236</v>
      </c>
      <c r="H329" s="167">
        <v>837</v>
      </c>
      <c r="I329" s="168"/>
      <c r="L329" s="164"/>
      <c r="M329" s="169"/>
      <c r="T329" s="170"/>
      <c r="AT329" s="165" t="s">
        <v>231</v>
      </c>
      <c r="AU329" s="165" t="s">
        <v>82</v>
      </c>
      <c r="AV329" s="14" t="s">
        <v>229</v>
      </c>
      <c r="AW329" s="14" t="s">
        <v>30</v>
      </c>
      <c r="AX329" s="14" t="s">
        <v>80</v>
      </c>
      <c r="AY329" s="165" t="s">
        <v>221</v>
      </c>
    </row>
    <row r="330" spans="2:65" s="1" customFormat="1" ht="37.9" customHeight="1">
      <c r="B330" s="136"/>
      <c r="C330" s="137" t="s">
        <v>445</v>
      </c>
      <c r="D330" s="137" t="s">
        <v>224</v>
      </c>
      <c r="E330" s="138" t="s">
        <v>446</v>
      </c>
      <c r="F330" s="139" t="s">
        <v>447</v>
      </c>
      <c r="G330" s="140" t="s">
        <v>239</v>
      </c>
      <c r="H330" s="141">
        <v>3.5</v>
      </c>
      <c r="I330" s="142"/>
      <c r="J330" s="143">
        <f>ROUND(I330*H330,2)</f>
        <v>0</v>
      </c>
      <c r="K330" s="139" t="s">
        <v>1</v>
      </c>
      <c r="L330" s="32"/>
      <c r="M330" s="144" t="s">
        <v>1</v>
      </c>
      <c r="N330" s="145" t="s">
        <v>38</v>
      </c>
      <c r="P330" s="146">
        <f>O330*H330</f>
        <v>0</v>
      </c>
      <c r="Q330" s="146">
        <v>0</v>
      </c>
      <c r="R330" s="146">
        <f>Q330*H330</f>
        <v>0</v>
      </c>
      <c r="S330" s="146">
        <v>0</v>
      </c>
      <c r="T330" s="147">
        <f>S330*H330</f>
        <v>0</v>
      </c>
      <c r="AR330" s="148" t="s">
        <v>229</v>
      </c>
      <c r="AT330" s="148" t="s">
        <v>224</v>
      </c>
      <c r="AU330" s="148" t="s">
        <v>82</v>
      </c>
      <c r="AY330" s="17" t="s">
        <v>221</v>
      </c>
      <c r="BE330" s="149">
        <f>IF(N330="základní",J330,0)</f>
        <v>0</v>
      </c>
      <c r="BF330" s="149">
        <f>IF(N330="snížená",J330,0)</f>
        <v>0</v>
      </c>
      <c r="BG330" s="149">
        <f>IF(N330="zákl. přenesená",J330,0)</f>
        <v>0</v>
      </c>
      <c r="BH330" s="149">
        <f>IF(N330="sníž. přenesená",J330,0)</f>
        <v>0</v>
      </c>
      <c r="BI330" s="149">
        <f>IF(N330="nulová",J330,0)</f>
        <v>0</v>
      </c>
      <c r="BJ330" s="17" t="s">
        <v>80</v>
      </c>
      <c r="BK330" s="149">
        <f>ROUND(I330*H330,2)</f>
        <v>0</v>
      </c>
      <c r="BL330" s="17" t="s">
        <v>229</v>
      </c>
      <c r="BM330" s="148" t="s">
        <v>448</v>
      </c>
    </row>
    <row r="331" spans="2:65" s="12" customFormat="1">
      <c r="B331" s="150"/>
      <c r="D331" s="151" t="s">
        <v>231</v>
      </c>
      <c r="E331" s="152" t="s">
        <v>1</v>
      </c>
      <c r="F331" s="153" t="s">
        <v>438</v>
      </c>
      <c r="H331" s="152" t="s">
        <v>1</v>
      </c>
      <c r="I331" s="154"/>
      <c r="L331" s="150"/>
      <c r="M331" s="155"/>
      <c r="T331" s="156"/>
      <c r="AT331" s="152" t="s">
        <v>231</v>
      </c>
      <c r="AU331" s="152" t="s">
        <v>82</v>
      </c>
      <c r="AV331" s="12" t="s">
        <v>80</v>
      </c>
      <c r="AW331" s="12" t="s">
        <v>30</v>
      </c>
      <c r="AX331" s="12" t="s">
        <v>73</v>
      </c>
      <c r="AY331" s="152" t="s">
        <v>221</v>
      </c>
    </row>
    <row r="332" spans="2:65" s="13" customFormat="1">
      <c r="B332" s="157"/>
      <c r="D332" s="151" t="s">
        <v>231</v>
      </c>
      <c r="E332" s="158" t="s">
        <v>1</v>
      </c>
      <c r="F332" s="159" t="s">
        <v>449</v>
      </c>
      <c r="H332" s="160">
        <v>3.5</v>
      </c>
      <c r="I332" s="161"/>
      <c r="L332" s="157"/>
      <c r="M332" s="162"/>
      <c r="T332" s="163"/>
      <c r="AT332" s="158" t="s">
        <v>231</v>
      </c>
      <c r="AU332" s="158" t="s">
        <v>82</v>
      </c>
      <c r="AV332" s="13" t="s">
        <v>82</v>
      </c>
      <c r="AW332" s="13" t="s">
        <v>30</v>
      </c>
      <c r="AX332" s="13" t="s">
        <v>73</v>
      </c>
      <c r="AY332" s="158" t="s">
        <v>221</v>
      </c>
    </row>
    <row r="333" spans="2:65" s="14" customFormat="1">
      <c r="B333" s="164"/>
      <c r="D333" s="151" t="s">
        <v>231</v>
      </c>
      <c r="E333" s="165" t="s">
        <v>1</v>
      </c>
      <c r="F333" s="166" t="s">
        <v>236</v>
      </c>
      <c r="H333" s="167">
        <v>3.5</v>
      </c>
      <c r="I333" s="168"/>
      <c r="L333" s="164"/>
      <c r="M333" s="169"/>
      <c r="T333" s="170"/>
      <c r="AT333" s="165" t="s">
        <v>231</v>
      </c>
      <c r="AU333" s="165" t="s">
        <v>82</v>
      </c>
      <c r="AV333" s="14" t="s">
        <v>229</v>
      </c>
      <c r="AW333" s="14" t="s">
        <v>30</v>
      </c>
      <c r="AX333" s="14" t="s">
        <v>80</v>
      </c>
      <c r="AY333" s="165" t="s">
        <v>221</v>
      </c>
    </row>
    <row r="334" spans="2:65" s="11" customFormat="1" ht="22.9" customHeight="1">
      <c r="B334" s="124"/>
      <c r="D334" s="125" t="s">
        <v>72</v>
      </c>
      <c r="E334" s="134" t="s">
        <v>450</v>
      </c>
      <c r="F334" s="134" t="s">
        <v>451</v>
      </c>
      <c r="I334" s="127"/>
      <c r="J334" s="135">
        <f>BK334</f>
        <v>0</v>
      </c>
      <c r="L334" s="124"/>
      <c r="M334" s="129"/>
      <c r="P334" s="130">
        <f>P335</f>
        <v>0</v>
      </c>
      <c r="R334" s="130">
        <f>R335</f>
        <v>0</v>
      </c>
      <c r="T334" s="131">
        <f>T335</f>
        <v>0</v>
      </c>
      <c r="AR334" s="125" t="s">
        <v>80</v>
      </c>
      <c r="AT334" s="132" t="s">
        <v>72</v>
      </c>
      <c r="AU334" s="132" t="s">
        <v>80</v>
      </c>
      <c r="AY334" s="125" t="s">
        <v>221</v>
      </c>
      <c r="BK334" s="133">
        <f>BK335</f>
        <v>0</v>
      </c>
    </row>
    <row r="335" spans="2:65" s="1" customFormat="1" ht="21.75" customHeight="1">
      <c r="B335" s="136"/>
      <c r="C335" s="137" t="s">
        <v>452</v>
      </c>
      <c r="D335" s="137" t="s">
        <v>224</v>
      </c>
      <c r="E335" s="138" t="s">
        <v>453</v>
      </c>
      <c r="F335" s="139" t="s">
        <v>454</v>
      </c>
      <c r="G335" s="140" t="s">
        <v>256</v>
      </c>
      <c r="H335" s="141">
        <v>116.166</v>
      </c>
      <c r="I335" s="142"/>
      <c r="J335" s="143">
        <f>ROUND(I335*H335,2)</f>
        <v>0</v>
      </c>
      <c r="K335" s="139" t="s">
        <v>228</v>
      </c>
      <c r="L335" s="32"/>
      <c r="M335" s="144" t="s">
        <v>1</v>
      </c>
      <c r="N335" s="145" t="s">
        <v>38</v>
      </c>
      <c r="P335" s="146">
        <f>O335*H335</f>
        <v>0</v>
      </c>
      <c r="Q335" s="146">
        <v>0</v>
      </c>
      <c r="R335" s="146">
        <f>Q335*H335</f>
        <v>0</v>
      </c>
      <c r="S335" s="146">
        <v>0</v>
      </c>
      <c r="T335" s="147">
        <f>S335*H335</f>
        <v>0</v>
      </c>
      <c r="AR335" s="148" t="s">
        <v>229</v>
      </c>
      <c r="AT335" s="148" t="s">
        <v>224</v>
      </c>
      <c r="AU335" s="148" t="s">
        <v>82</v>
      </c>
      <c r="AY335" s="17" t="s">
        <v>221</v>
      </c>
      <c r="BE335" s="149">
        <f>IF(N335="základní",J335,0)</f>
        <v>0</v>
      </c>
      <c r="BF335" s="149">
        <f>IF(N335="snížená",J335,0)</f>
        <v>0</v>
      </c>
      <c r="BG335" s="149">
        <f>IF(N335="zákl. přenesená",J335,0)</f>
        <v>0</v>
      </c>
      <c r="BH335" s="149">
        <f>IF(N335="sníž. přenesená",J335,0)</f>
        <v>0</v>
      </c>
      <c r="BI335" s="149">
        <f>IF(N335="nulová",J335,0)</f>
        <v>0</v>
      </c>
      <c r="BJ335" s="17" t="s">
        <v>80</v>
      </c>
      <c r="BK335" s="149">
        <f>ROUND(I335*H335,2)</f>
        <v>0</v>
      </c>
      <c r="BL335" s="17" t="s">
        <v>229</v>
      </c>
      <c r="BM335" s="148" t="s">
        <v>455</v>
      </c>
    </row>
    <row r="336" spans="2:65" s="11" customFormat="1" ht="25.9" customHeight="1">
      <c r="B336" s="124"/>
      <c r="D336" s="125" t="s">
        <v>72</v>
      </c>
      <c r="E336" s="126" t="s">
        <v>456</v>
      </c>
      <c r="F336" s="126" t="s">
        <v>457</v>
      </c>
      <c r="I336" s="127"/>
      <c r="J336" s="128">
        <f>BK336</f>
        <v>0</v>
      </c>
      <c r="L336" s="124"/>
      <c r="M336" s="129"/>
      <c r="P336" s="130">
        <f>P337+P393+P624+P627+P662+P696+P702+P818+P970+P1077+P1080</f>
        <v>0</v>
      </c>
      <c r="R336" s="130">
        <f>R337+R393+R624+R627+R662+R696+R702+R818+R970+R1077+R1080</f>
        <v>56.490249219999988</v>
      </c>
      <c r="T336" s="131">
        <f>T337+T393+T624+T627+T662+T696+T702+T818+T970+T1077+T1080</f>
        <v>0</v>
      </c>
      <c r="AR336" s="125" t="s">
        <v>82</v>
      </c>
      <c r="AT336" s="132" t="s">
        <v>72</v>
      </c>
      <c r="AU336" s="132" t="s">
        <v>73</v>
      </c>
      <c r="AY336" s="125" t="s">
        <v>221</v>
      </c>
      <c r="BK336" s="133">
        <f>BK337+BK393+BK624+BK627+BK662+BK696+BK702+BK818+BK970+BK1077+BK1080</f>
        <v>0</v>
      </c>
    </row>
    <row r="337" spans="2:65" s="11" customFormat="1" ht="22.9" customHeight="1">
      <c r="B337" s="124"/>
      <c r="D337" s="125" t="s">
        <v>72</v>
      </c>
      <c r="E337" s="134" t="s">
        <v>458</v>
      </c>
      <c r="F337" s="134" t="s">
        <v>459</v>
      </c>
      <c r="I337" s="127"/>
      <c r="J337" s="135">
        <f>BK337</f>
        <v>0</v>
      </c>
      <c r="L337" s="124"/>
      <c r="M337" s="129"/>
      <c r="P337" s="130">
        <f>SUM(P338:P392)</f>
        <v>0</v>
      </c>
      <c r="R337" s="130">
        <f>SUM(R338:R392)</f>
        <v>1.8404147999999998</v>
      </c>
      <c r="T337" s="131">
        <f>SUM(T338:T392)</f>
        <v>0</v>
      </c>
      <c r="AR337" s="125" t="s">
        <v>82</v>
      </c>
      <c r="AT337" s="132" t="s">
        <v>72</v>
      </c>
      <c r="AU337" s="132" t="s">
        <v>80</v>
      </c>
      <c r="AY337" s="125" t="s">
        <v>221</v>
      </c>
      <c r="BK337" s="133">
        <f>SUM(BK338:BK392)</f>
        <v>0</v>
      </c>
    </row>
    <row r="338" spans="2:65" s="1" customFormat="1" ht="24.2" customHeight="1">
      <c r="B338" s="136"/>
      <c r="C338" s="137" t="s">
        <v>460</v>
      </c>
      <c r="D338" s="137" t="s">
        <v>224</v>
      </c>
      <c r="E338" s="138" t="s">
        <v>461</v>
      </c>
      <c r="F338" s="139" t="s">
        <v>462</v>
      </c>
      <c r="G338" s="140" t="s">
        <v>239</v>
      </c>
      <c r="H338" s="141">
        <v>523.98</v>
      </c>
      <c r="I338" s="142"/>
      <c r="J338" s="143">
        <f>ROUND(I338*H338,2)</f>
        <v>0</v>
      </c>
      <c r="K338" s="139" t="s">
        <v>228</v>
      </c>
      <c r="L338" s="32"/>
      <c r="M338" s="144" t="s">
        <v>1</v>
      </c>
      <c r="N338" s="145" t="s">
        <v>38</v>
      </c>
      <c r="P338" s="146">
        <f>O338*H338</f>
        <v>0</v>
      </c>
      <c r="Q338" s="146">
        <v>0</v>
      </c>
      <c r="R338" s="146">
        <f>Q338*H338</f>
        <v>0</v>
      </c>
      <c r="S338" s="146">
        <v>0</v>
      </c>
      <c r="T338" s="147">
        <f>S338*H338</f>
        <v>0</v>
      </c>
      <c r="AR338" s="148" t="s">
        <v>332</v>
      </c>
      <c r="AT338" s="148" t="s">
        <v>224</v>
      </c>
      <c r="AU338" s="148" t="s">
        <v>82</v>
      </c>
      <c r="AY338" s="17" t="s">
        <v>221</v>
      </c>
      <c r="BE338" s="149">
        <f>IF(N338="základní",J338,0)</f>
        <v>0</v>
      </c>
      <c r="BF338" s="149">
        <f>IF(N338="snížená",J338,0)</f>
        <v>0</v>
      </c>
      <c r="BG338" s="149">
        <f>IF(N338="zákl. přenesená",J338,0)</f>
        <v>0</v>
      </c>
      <c r="BH338" s="149">
        <f>IF(N338="sníž. přenesená",J338,0)</f>
        <v>0</v>
      </c>
      <c r="BI338" s="149">
        <f>IF(N338="nulová",J338,0)</f>
        <v>0</v>
      </c>
      <c r="BJ338" s="17" t="s">
        <v>80</v>
      </c>
      <c r="BK338" s="149">
        <f>ROUND(I338*H338,2)</f>
        <v>0</v>
      </c>
      <c r="BL338" s="17" t="s">
        <v>332</v>
      </c>
      <c r="BM338" s="148" t="s">
        <v>463</v>
      </c>
    </row>
    <row r="339" spans="2:65" s="12" customFormat="1">
      <c r="B339" s="150"/>
      <c r="D339" s="151" t="s">
        <v>231</v>
      </c>
      <c r="E339" s="152" t="s">
        <v>1</v>
      </c>
      <c r="F339" s="153" t="s">
        <v>373</v>
      </c>
      <c r="H339" s="152" t="s">
        <v>1</v>
      </c>
      <c r="I339" s="154"/>
      <c r="L339" s="150"/>
      <c r="M339" s="155"/>
      <c r="T339" s="156"/>
      <c r="AT339" s="152" t="s">
        <v>231</v>
      </c>
      <c r="AU339" s="152" t="s">
        <v>82</v>
      </c>
      <c r="AV339" s="12" t="s">
        <v>80</v>
      </c>
      <c r="AW339" s="12" t="s">
        <v>30</v>
      </c>
      <c r="AX339" s="12" t="s">
        <v>73</v>
      </c>
      <c r="AY339" s="152" t="s">
        <v>221</v>
      </c>
    </row>
    <row r="340" spans="2:65" s="13" customFormat="1">
      <c r="B340" s="157"/>
      <c r="D340" s="151" t="s">
        <v>231</v>
      </c>
      <c r="E340" s="158" t="s">
        <v>1</v>
      </c>
      <c r="F340" s="159" t="s">
        <v>388</v>
      </c>
      <c r="H340" s="160">
        <v>103.3</v>
      </c>
      <c r="I340" s="161"/>
      <c r="L340" s="157"/>
      <c r="M340" s="162"/>
      <c r="T340" s="163"/>
      <c r="AT340" s="158" t="s">
        <v>231</v>
      </c>
      <c r="AU340" s="158" t="s">
        <v>82</v>
      </c>
      <c r="AV340" s="13" t="s">
        <v>82</v>
      </c>
      <c r="AW340" s="13" t="s">
        <v>30</v>
      </c>
      <c r="AX340" s="13" t="s">
        <v>73</v>
      </c>
      <c r="AY340" s="158" t="s">
        <v>221</v>
      </c>
    </row>
    <row r="341" spans="2:65" s="13" customFormat="1">
      <c r="B341" s="157"/>
      <c r="D341" s="151" t="s">
        <v>231</v>
      </c>
      <c r="E341" s="158" t="s">
        <v>1</v>
      </c>
      <c r="F341" s="159" t="s">
        <v>402</v>
      </c>
      <c r="H341" s="160">
        <v>47.78</v>
      </c>
      <c r="I341" s="161"/>
      <c r="L341" s="157"/>
      <c r="M341" s="162"/>
      <c r="T341" s="163"/>
      <c r="AT341" s="158" t="s">
        <v>231</v>
      </c>
      <c r="AU341" s="158" t="s">
        <v>82</v>
      </c>
      <c r="AV341" s="13" t="s">
        <v>82</v>
      </c>
      <c r="AW341" s="13" t="s">
        <v>30</v>
      </c>
      <c r="AX341" s="13" t="s">
        <v>73</v>
      </c>
      <c r="AY341" s="158" t="s">
        <v>221</v>
      </c>
    </row>
    <row r="342" spans="2:65" s="13" customFormat="1">
      <c r="B342" s="157"/>
      <c r="D342" s="151" t="s">
        <v>231</v>
      </c>
      <c r="E342" s="158" t="s">
        <v>1</v>
      </c>
      <c r="F342" s="159" t="s">
        <v>389</v>
      </c>
      <c r="H342" s="160">
        <v>356.24</v>
      </c>
      <c r="I342" s="161"/>
      <c r="L342" s="157"/>
      <c r="M342" s="162"/>
      <c r="T342" s="163"/>
      <c r="AT342" s="158" t="s">
        <v>231</v>
      </c>
      <c r="AU342" s="158" t="s">
        <v>82</v>
      </c>
      <c r="AV342" s="13" t="s">
        <v>82</v>
      </c>
      <c r="AW342" s="13" t="s">
        <v>30</v>
      </c>
      <c r="AX342" s="13" t="s">
        <v>73</v>
      </c>
      <c r="AY342" s="158" t="s">
        <v>221</v>
      </c>
    </row>
    <row r="343" spans="2:65" s="13" customFormat="1">
      <c r="B343" s="157"/>
      <c r="D343" s="151" t="s">
        <v>231</v>
      </c>
      <c r="E343" s="158" t="s">
        <v>1</v>
      </c>
      <c r="F343" s="159" t="s">
        <v>390</v>
      </c>
      <c r="H343" s="160">
        <v>16.66</v>
      </c>
      <c r="I343" s="161"/>
      <c r="L343" s="157"/>
      <c r="M343" s="162"/>
      <c r="T343" s="163"/>
      <c r="AT343" s="158" t="s">
        <v>231</v>
      </c>
      <c r="AU343" s="158" t="s">
        <v>82</v>
      </c>
      <c r="AV343" s="13" t="s">
        <v>82</v>
      </c>
      <c r="AW343" s="13" t="s">
        <v>30</v>
      </c>
      <c r="AX343" s="13" t="s">
        <v>73</v>
      </c>
      <c r="AY343" s="158" t="s">
        <v>221</v>
      </c>
    </row>
    <row r="344" spans="2:65" s="14" customFormat="1">
      <c r="B344" s="164"/>
      <c r="D344" s="151" t="s">
        <v>231</v>
      </c>
      <c r="E344" s="165" t="s">
        <v>1</v>
      </c>
      <c r="F344" s="166" t="s">
        <v>236</v>
      </c>
      <c r="H344" s="167">
        <v>523.98</v>
      </c>
      <c r="I344" s="168"/>
      <c r="L344" s="164"/>
      <c r="M344" s="169"/>
      <c r="T344" s="170"/>
      <c r="AT344" s="165" t="s">
        <v>231</v>
      </c>
      <c r="AU344" s="165" t="s">
        <v>82</v>
      </c>
      <c r="AV344" s="14" t="s">
        <v>229</v>
      </c>
      <c r="AW344" s="14" t="s">
        <v>30</v>
      </c>
      <c r="AX344" s="14" t="s">
        <v>80</v>
      </c>
      <c r="AY344" s="165" t="s">
        <v>221</v>
      </c>
    </row>
    <row r="345" spans="2:65" s="1" customFormat="1" ht="24.2" customHeight="1">
      <c r="B345" s="136"/>
      <c r="C345" s="171" t="s">
        <v>464</v>
      </c>
      <c r="D345" s="171" t="s">
        <v>267</v>
      </c>
      <c r="E345" s="172" t="s">
        <v>465</v>
      </c>
      <c r="F345" s="173" t="s">
        <v>466</v>
      </c>
      <c r="G345" s="174" t="s">
        <v>239</v>
      </c>
      <c r="H345" s="175">
        <v>55.186</v>
      </c>
      <c r="I345" s="176"/>
      <c r="J345" s="177">
        <f>ROUND(I345*H345,2)</f>
        <v>0</v>
      </c>
      <c r="K345" s="173" t="s">
        <v>228</v>
      </c>
      <c r="L345" s="178"/>
      <c r="M345" s="179" t="s">
        <v>1</v>
      </c>
      <c r="N345" s="180" t="s">
        <v>38</v>
      </c>
      <c r="P345" s="146">
        <f>O345*H345</f>
        <v>0</v>
      </c>
      <c r="Q345" s="146">
        <v>5.9999999999999995E-4</v>
      </c>
      <c r="R345" s="146">
        <f>Q345*H345</f>
        <v>3.3111599999999998E-2</v>
      </c>
      <c r="S345" s="146">
        <v>0</v>
      </c>
      <c r="T345" s="147">
        <f>S345*H345</f>
        <v>0</v>
      </c>
      <c r="AR345" s="148" t="s">
        <v>460</v>
      </c>
      <c r="AT345" s="148" t="s">
        <v>267</v>
      </c>
      <c r="AU345" s="148" t="s">
        <v>82</v>
      </c>
      <c r="AY345" s="17" t="s">
        <v>221</v>
      </c>
      <c r="BE345" s="149">
        <f>IF(N345="základní",J345,0)</f>
        <v>0</v>
      </c>
      <c r="BF345" s="149">
        <f>IF(N345="snížená",J345,0)</f>
        <v>0</v>
      </c>
      <c r="BG345" s="149">
        <f>IF(N345="zákl. přenesená",J345,0)</f>
        <v>0</v>
      </c>
      <c r="BH345" s="149">
        <f>IF(N345="sníž. přenesená",J345,0)</f>
        <v>0</v>
      </c>
      <c r="BI345" s="149">
        <f>IF(N345="nulová",J345,0)</f>
        <v>0</v>
      </c>
      <c r="BJ345" s="17" t="s">
        <v>80</v>
      </c>
      <c r="BK345" s="149">
        <f>ROUND(I345*H345,2)</f>
        <v>0</v>
      </c>
      <c r="BL345" s="17" t="s">
        <v>332</v>
      </c>
      <c r="BM345" s="148" t="s">
        <v>467</v>
      </c>
    </row>
    <row r="346" spans="2:65" s="12" customFormat="1">
      <c r="B346" s="150"/>
      <c r="D346" s="151" t="s">
        <v>231</v>
      </c>
      <c r="E346" s="152" t="s">
        <v>1</v>
      </c>
      <c r="F346" s="153" t="s">
        <v>373</v>
      </c>
      <c r="H346" s="152" t="s">
        <v>1</v>
      </c>
      <c r="I346" s="154"/>
      <c r="L346" s="150"/>
      <c r="M346" s="155"/>
      <c r="T346" s="156"/>
      <c r="AT346" s="152" t="s">
        <v>231</v>
      </c>
      <c r="AU346" s="152" t="s">
        <v>82</v>
      </c>
      <c r="AV346" s="12" t="s">
        <v>80</v>
      </c>
      <c r="AW346" s="12" t="s">
        <v>30</v>
      </c>
      <c r="AX346" s="12" t="s">
        <v>73</v>
      </c>
      <c r="AY346" s="152" t="s">
        <v>221</v>
      </c>
    </row>
    <row r="347" spans="2:65" s="13" customFormat="1">
      <c r="B347" s="157"/>
      <c r="D347" s="151" t="s">
        <v>231</v>
      </c>
      <c r="E347" s="158" t="s">
        <v>1</v>
      </c>
      <c r="F347" s="159" t="s">
        <v>468</v>
      </c>
      <c r="H347" s="160">
        <v>52.558</v>
      </c>
      <c r="I347" s="161"/>
      <c r="L347" s="157"/>
      <c r="M347" s="162"/>
      <c r="T347" s="163"/>
      <c r="AT347" s="158" t="s">
        <v>231</v>
      </c>
      <c r="AU347" s="158" t="s">
        <v>82</v>
      </c>
      <c r="AV347" s="13" t="s">
        <v>82</v>
      </c>
      <c r="AW347" s="13" t="s">
        <v>30</v>
      </c>
      <c r="AX347" s="13" t="s">
        <v>73</v>
      </c>
      <c r="AY347" s="158" t="s">
        <v>221</v>
      </c>
    </row>
    <row r="348" spans="2:65" s="14" customFormat="1">
      <c r="B348" s="164"/>
      <c r="D348" s="151" t="s">
        <v>231</v>
      </c>
      <c r="E348" s="165" t="s">
        <v>1</v>
      </c>
      <c r="F348" s="166" t="s">
        <v>236</v>
      </c>
      <c r="H348" s="167">
        <v>52.558</v>
      </c>
      <c r="I348" s="168"/>
      <c r="L348" s="164"/>
      <c r="M348" s="169"/>
      <c r="T348" s="170"/>
      <c r="AT348" s="165" t="s">
        <v>231</v>
      </c>
      <c r="AU348" s="165" t="s">
        <v>82</v>
      </c>
      <c r="AV348" s="14" t="s">
        <v>229</v>
      </c>
      <c r="AW348" s="14" t="s">
        <v>30</v>
      </c>
      <c r="AX348" s="14" t="s">
        <v>80</v>
      </c>
      <c r="AY348" s="165" t="s">
        <v>221</v>
      </c>
    </row>
    <row r="349" spans="2:65" s="13" customFormat="1">
      <c r="B349" s="157"/>
      <c r="D349" s="151" t="s">
        <v>231</v>
      </c>
      <c r="F349" s="159" t="s">
        <v>469</v>
      </c>
      <c r="H349" s="160">
        <v>55.186</v>
      </c>
      <c r="I349" s="161"/>
      <c r="L349" s="157"/>
      <c r="M349" s="162"/>
      <c r="T349" s="163"/>
      <c r="AT349" s="158" t="s">
        <v>231</v>
      </c>
      <c r="AU349" s="158" t="s">
        <v>82</v>
      </c>
      <c r="AV349" s="13" t="s">
        <v>82</v>
      </c>
      <c r="AW349" s="13" t="s">
        <v>3</v>
      </c>
      <c r="AX349" s="13" t="s">
        <v>80</v>
      </c>
      <c r="AY349" s="158" t="s">
        <v>221</v>
      </c>
    </row>
    <row r="350" spans="2:65" s="1" customFormat="1" ht="24.2" customHeight="1">
      <c r="B350" s="136"/>
      <c r="C350" s="171" t="s">
        <v>470</v>
      </c>
      <c r="D350" s="171" t="s">
        <v>267</v>
      </c>
      <c r="E350" s="172" t="s">
        <v>471</v>
      </c>
      <c r="F350" s="173" t="s">
        <v>472</v>
      </c>
      <c r="G350" s="174" t="s">
        <v>239</v>
      </c>
      <c r="H350" s="175">
        <v>550.01099999999997</v>
      </c>
      <c r="I350" s="176"/>
      <c r="J350" s="177">
        <f>ROUND(I350*H350,2)</f>
        <v>0</v>
      </c>
      <c r="K350" s="173" t="s">
        <v>228</v>
      </c>
      <c r="L350" s="178"/>
      <c r="M350" s="179" t="s">
        <v>1</v>
      </c>
      <c r="N350" s="180" t="s">
        <v>38</v>
      </c>
      <c r="P350" s="146">
        <f>O350*H350</f>
        <v>0</v>
      </c>
      <c r="Q350" s="146">
        <v>3.0000000000000001E-3</v>
      </c>
      <c r="R350" s="146">
        <f>Q350*H350</f>
        <v>1.6500329999999999</v>
      </c>
      <c r="S350" s="146">
        <v>0</v>
      </c>
      <c r="T350" s="147">
        <f>S350*H350</f>
        <v>0</v>
      </c>
      <c r="AR350" s="148" t="s">
        <v>460</v>
      </c>
      <c r="AT350" s="148" t="s">
        <v>267</v>
      </c>
      <c r="AU350" s="148" t="s">
        <v>82</v>
      </c>
      <c r="AY350" s="17" t="s">
        <v>221</v>
      </c>
      <c r="BE350" s="149">
        <f>IF(N350="základní",J350,0)</f>
        <v>0</v>
      </c>
      <c r="BF350" s="149">
        <f>IF(N350="snížená",J350,0)</f>
        <v>0</v>
      </c>
      <c r="BG350" s="149">
        <f>IF(N350="zákl. přenesená",J350,0)</f>
        <v>0</v>
      </c>
      <c r="BH350" s="149">
        <f>IF(N350="sníž. přenesená",J350,0)</f>
        <v>0</v>
      </c>
      <c r="BI350" s="149">
        <f>IF(N350="nulová",J350,0)</f>
        <v>0</v>
      </c>
      <c r="BJ350" s="17" t="s">
        <v>80</v>
      </c>
      <c r="BK350" s="149">
        <f>ROUND(I350*H350,2)</f>
        <v>0</v>
      </c>
      <c r="BL350" s="17" t="s">
        <v>332</v>
      </c>
      <c r="BM350" s="148" t="s">
        <v>473</v>
      </c>
    </row>
    <row r="351" spans="2:65" s="12" customFormat="1">
      <c r="B351" s="150"/>
      <c r="D351" s="151" t="s">
        <v>231</v>
      </c>
      <c r="E351" s="152" t="s">
        <v>1</v>
      </c>
      <c r="F351" s="153" t="s">
        <v>373</v>
      </c>
      <c r="H351" s="152" t="s">
        <v>1</v>
      </c>
      <c r="I351" s="154"/>
      <c r="L351" s="150"/>
      <c r="M351" s="155"/>
      <c r="T351" s="156"/>
      <c r="AT351" s="152" t="s">
        <v>231</v>
      </c>
      <c r="AU351" s="152" t="s">
        <v>82</v>
      </c>
      <c r="AV351" s="12" t="s">
        <v>80</v>
      </c>
      <c r="AW351" s="12" t="s">
        <v>30</v>
      </c>
      <c r="AX351" s="12" t="s">
        <v>73</v>
      </c>
      <c r="AY351" s="152" t="s">
        <v>221</v>
      </c>
    </row>
    <row r="352" spans="2:65" s="13" customFormat="1">
      <c r="B352" s="157"/>
      <c r="D352" s="151" t="s">
        <v>231</v>
      </c>
      <c r="E352" s="158" t="s">
        <v>1</v>
      </c>
      <c r="F352" s="159" t="s">
        <v>474</v>
      </c>
      <c r="H352" s="160">
        <v>113.63</v>
      </c>
      <c r="I352" s="161"/>
      <c r="L352" s="157"/>
      <c r="M352" s="162"/>
      <c r="T352" s="163"/>
      <c r="AT352" s="158" t="s">
        <v>231</v>
      </c>
      <c r="AU352" s="158" t="s">
        <v>82</v>
      </c>
      <c r="AV352" s="13" t="s">
        <v>82</v>
      </c>
      <c r="AW352" s="13" t="s">
        <v>30</v>
      </c>
      <c r="AX352" s="13" t="s">
        <v>73</v>
      </c>
      <c r="AY352" s="158" t="s">
        <v>221</v>
      </c>
    </row>
    <row r="353" spans="2:65" s="13" customFormat="1">
      <c r="B353" s="157"/>
      <c r="D353" s="151" t="s">
        <v>231</v>
      </c>
      <c r="E353" s="158" t="s">
        <v>1</v>
      </c>
      <c r="F353" s="159" t="s">
        <v>475</v>
      </c>
      <c r="H353" s="160">
        <v>391.86399999999998</v>
      </c>
      <c r="I353" s="161"/>
      <c r="L353" s="157"/>
      <c r="M353" s="162"/>
      <c r="T353" s="163"/>
      <c r="AT353" s="158" t="s">
        <v>231</v>
      </c>
      <c r="AU353" s="158" t="s">
        <v>82</v>
      </c>
      <c r="AV353" s="13" t="s">
        <v>82</v>
      </c>
      <c r="AW353" s="13" t="s">
        <v>30</v>
      </c>
      <c r="AX353" s="13" t="s">
        <v>73</v>
      </c>
      <c r="AY353" s="158" t="s">
        <v>221</v>
      </c>
    </row>
    <row r="354" spans="2:65" s="13" customFormat="1">
      <c r="B354" s="157"/>
      <c r="D354" s="151" t="s">
        <v>231</v>
      </c>
      <c r="E354" s="158" t="s">
        <v>1</v>
      </c>
      <c r="F354" s="159" t="s">
        <v>476</v>
      </c>
      <c r="H354" s="160">
        <v>18.326000000000001</v>
      </c>
      <c r="I354" s="161"/>
      <c r="L354" s="157"/>
      <c r="M354" s="162"/>
      <c r="T354" s="163"/>
      <c r="AT354" s="158" t="s">
        <v>231</v>
      </c>
      <c r="AU354" s="158" t="s">
        <v>82</v>
      </c>
      <c r="AV354" s="13" t="s">
        <v>82</v>
      </c>
      <c r="AW354" s="13" t="s">
        <v>30</v>
      </c>
      <c r="AX354" s="13" t="s">
        <v>73</v>
      </c>
      <c r="AY354" s="158" t="s">
        <v>221</v>
      </c>
    </row>
    <row r="355" spans="2:65" s="14" customFormat="1">
      <c r="B355" s="164"/>
      <c r="D355" s="151" t="s">
        <v>231</v>
      </c>
      <c r="E355" s="165" t="s">
        <v>1</v>
      </c>
      <c r="F355" s="166" t="s">
        <v>236</v>
      </c>
      <c r="H355" s="167">
        <v>523.82000000000005</v>
      </c>
      <c r="I355" s="168"/>
      <c r="L355" s="164"/>
      <c r="M355" s="169"/>
      <c r="T355" s="170"/>
      <c r="AT355" s="165" t="s">
        <v>231</v>
      </c>
      <c r="AU355" s="165" t="s">
        <v>82</v>
      </c>
      <c r="AV355" s="14" t="s">
        <v>229</v>
      </c>
      <c r="AW355" s="14" t="s">
        <v>30</v>
      </c>
      <c r="AX355" s="14" t="s">
        <v>80</v>
      </c>
      <c r="AY355" s="165" t="s">
        <v>221</v>
      </c>
    </row>
    <row r="356" spans="2:65" s="13" customFormat="1">
      <c r="B356" s="157"/>
      <c r="D356" s="151" t="s">
        <v>231</v>
      </c>
      <c r="F356" s="159" t="s">
        <v>477</v>
      </c>
      <c r="H356" s="160">
        <v>550.01099999999997</v>
      </c>
      <c r="I356" s="161"/>
      <c r="L356" s="157"/>
      <c r="M356" s="162"/>
      <c r="T356" s="163"/>
      <c r="AT356" s="158" t="s">
        <v>231</v>
      </c>
      <c r="AU356" s="158" t="s">
        <v>82</v>
      </c>
      <c r="AV356" s="13" t="s">
        <v>82</v>
      </c>
      <c r="AW356" s="13" t="s">
        <v>3</v>
      </c>
      <c r="AX356" s="13" t="s">
        <v>80</v>
      </c>
      <c r="AY356" s="158" t="s">
        <v>221</v>
      </c>
    </row>
    <row r="357" spans="2:65" s="1" customFormat="1" ht="24.2" customHeight="1">
      <c r="B357" s="136"/>
      <c r="C357" s="137" t="s">
        <v>478</v>
      </c>
      <c r="D357" s="137" t="s">
        <v>224</v>
      </c>
      <c r="E357" s="138" t="s">
        <v>479</v>
      </c>
      <c r="F357" s="139" t="s">
        <v>480</v>
      </c>
      <c r="G357" s="140" t="s">
        <v>350</v>
      </c>
      <c r="H357" s="141">
        <v>499.27</v>
      </c>
      <c r="I357" s="142"/>
      <c r="J357" s="143">
        <f>ROUND(I357*H357,2)</f>
        <v>0</v>
      </c>
      <c r="K357" s="139" t="s">
        <v>228</v>
      </c>
      <c r="L357" s="32"/>
      <c r="M357" s="144" t="s">
        <v>1</v>
      </c>
      <c r="N357" s="145" t="s">
        <v>38</v>
      </c>
      <c r="P357" s="146">
        <f>O357*H357</f>
        <v>0</v>
      </c>
      <c r="Q357" s="146">
        <v>0</v>
      </c>
      <c r="R357" s="146">
        <f>Q357*H357</f>
        <v>0</v>
      </c>
      <c r="S357" s="146">
        <v>0</v>
      </c>
      <c r="T357" s="147">
        <f>S357*H357</f>
        <v>0</v>
      </c>
      <c r="AR357" s="148" t="s">
        <v>332</v>
      </c>
      <c r="AT357" s="148" t="s">
        <v>224</v>
      </c>
      <c r="AU357" s="148" t="s">
        <v>82</v>
      </c>
      <c r="AY357" s="17" t="s">
        <v>221</v>
      </c>
      <c r="BE357" s="149">
        <f>IF(N357="základní",J357,0)</f>
        <v>0</v>
      </c>
      <c r="BF357" s="149">
        <f>IF(N357="snížená",J357,0)</f>
        <v>0</v>
      </c>
      <c r="BG357" s="149">
        <f>IF(N357="zákl. přenesená",J357,0)</f>
        <v>0</v>
      </c>
      <c r="BH357" s="149">
        <f>IF(N357="sníž. přenesená",J357,0)</f>
        <v>0</v>
      </c>
      <c r="BI357" s="149">
        <f>IF(N357="nulová",J357,0)</f>
        <v>0</v>
      </c>
      <c r="BJ357" s="17" t="s">
        <v>80</v>
      </c>
      <c r="BK357" s="149">
        <f>ROUND(I357*H357,2)</f>
        <v>0</v>
      </c>
      <c r="BL357" s="17" t="s">
        <v>332</v>
      </c>
      <c r="BM357" s="148" t="s">
        <v>481</v>
      </c>
    </row>
    <row r="358" spans="2:65" s="12" customFormat="1">
      <c r="B358" s="150"/>
      <c r="D358" s="151" t="s">
        <v>231</v>
      </c>
      <c r="E358" s="152" t="s">
        <v>1</v>
      </c>
      <c r="F358" s="153" t="s">
        <v>373</v>
      </c>
      <c r="H358" s="152" t="s">
        <v>1</v>
      </c>
      <c r="I358" s="154"/>
      <c r="L358" s="150"/>
      <c r="M358" s="155"/>
      <c r="T358" s="156"/>
      <c r="AT358" s="152" t="s">
        <v>231</v>
      </c>
      <c r="AU358" s="152" t="s">
        <v>82</v>
      </c>
      <c r="AV358" s="12" t="s">
        <v>80</v>
      </c>
      <c r="AW358" s="12" t="s">
        <v>30</v>
      </c>
      <c r="AX358" s="12" t="s">
        <v>73</v>
      </c>
      <c r="AY358" s="152" t="s">
        <v>221</v>
      </c>
    </row>
    <row r="359" spans="2:65" s="13" customFormat="1">
      <c r="B359" s="157"/>
      <c r="D359" s="151" t="s">
        <v>231</v>
      </c>
      <c r="E359" s="158" t="s">
        <v>1</v>
      </c>
      <c r="F359" s="159" t="s">
        <v>482</v>
      </c>
      <c r="H359" s="160">
        <v>26.09</v>
      </c>
      <c r="I359" s="161"/>
      <c r="L359" s="157"/>
      <c r="M359" s="162"/>
      <c r="T359" s="163"/>
      <c r="AT359" s="158" t="s">
        <v>231</v>
      </c>
      <c r="AU359" s="158" t="s">
        <v>82</v>
      </c>
      <c r="AV359" s="13" t="s">
        <v>82</v>
      </c>
      <c r="AW359" s="13" t="s">
        <v>30</v>
      </c>
      <c r="AX359" s="13" t="s">
        <v>73</v>
      </c>
      <c r="AY359" s="158" t="s">
        <v>221</v>
      </c>
    </row>
    <row r="360" spans="2:65" s="13" customFormat="1">
      <c r="B360" s="157"/>
      <c r="D360" s="151" t="s">
        <v>231</v>
      </c>
      <c r="E360" s="158" t="s">
        <v>1</v>
      </c>
      <c r="F360" s="159" t="s">
        <v>483</v>
      </c>
      <c r="H360" s="160">
        <v>14.2</v>
      </c>
      <c r="I360" s="161"/>
      <c r="L360" s="157"/>
      <c r="M360" s="162"/>
      <c r="T360" s="163"/>
      <c r="AT360" s="158" t="s">
        <v>231</v>
      </c>
      <c r="AU360" s="158" t="s">
        <v>82</v>
      </c>
      <c r="AV360" s="13" t="s">
        <v>82</v>
      </c>
      <c r="AW360" s="13" t="s">
        <v>30</v>
      </c>
      <c r="AX360" s="13" t="s">
        <v>73</v>
      </c>
      <c r="AY360" s="158" t="s">
        <v>221</v>
      </c>
    </row>
    <row r="361" spans="2:65" s="13" customFormat="1">
      <c r="B361" s="157"/>
      <c r="D361" s="151" t="s">
        <v>231</v>
      </c>
      <c r="E361" s="158" t="s">
        <v>1</v>
      </c>
      <c r="F361" s="159" t="s">
        <v>484</v>
      </c>
      <c r="H361" s="160">
        <v>20.49</v>
      </c>
      <c r="I361" s="161"/>
      <c r="L361" s="157"/>
      <c r="M361" s="162"/>
      <c r="T361" s="163"/>
      <c r="AT361" s="158" t="s">
        <v>231</v>
      </c>
      <c r="AU361" s="158" t="s">
        <v>82</v>
      </c>
      <c r="AV361" s="13" t="s">
        <v>82</v>
      </c>
      <c r="AW361" s="13" t="s">
        <v>30</v>
      </c>
      <c r="AX361" s="13" t="s">
        <v>73</v>
      </c>
      <c r="AY361" s="158" t="s">
        <v>221</v>
      </c>
    </row>
    <row r="362" spans="2:65" s="13" customFormat="1">
      <c r="B362" s="157"/>
      <c r="D362" s="151" t="s">
        <v>231</v>
      </c>
      <c r="E362" s="158" t="s">
        <v>1</v>
      </c>
      <c r="F362" s="159" t="s">
        <v>485</v>
      </c>
      <c r="H362" s="160">
        <v>19.420000000000002</v>
      </c>
      <c r="I362" s="161"/>
      <c r="L362" s="157"/>
      <c r="M362" s="162"/>
      <c r="T362" s="163"/>
      <c r="AT362" s="158" t="s">
        <v>231</v>
      </c>
      <c r="AU362" s="158" t="s">
        <v>82</v>
      </c>
      <c r="AV362" s="13" t="s">
        <v>82</v>
      </c>
      <c r="AW362" s="13" t="s">
        <v>30</v>
      </c>
      <c r="AX362" s="13" t="s">
        <v>73</v>
      </c>
      <c r="AY362" s="158" t="s">
        <v>221</v>
      </c>
    </row>
    <row r="363" spans="2:65" s="13" customFormat="1">
      <c r="B363" s="157"/>
      <c r="D363" s="151" t="s">
        <v>231</v>
      </c>
      <c r="E363" s="158" t="s">
        <v>1</v>
      </c>
      <c r="F363" s="159" t="s">
        <v>486</v>
      </c>
      <c r="H363" s="160">
        <v>15.17</v>
      </c>
      <c r="I363" s="161"/>
      <c r="L363" s="157"/>
      <c r="M363" s="162"/>
      <c r="T363" s="163"/>
      <c r="AT363" s="158" t="s">
        <v>231</v>
      </c>
      <c r="AU363" s="158" t="s">
        <v>82</v>
      </c>
      <c r="AV363" s="13" t="s">
        <v>82</v>
      </c>
      <c r="AW363" s="13" t="s">
        <v>30</v>
      </c>
      <c r="AX363" s="13" t="s">
        <v>73</v>
      </c>
      <c r="AY363" s="158" t="s">
        <v>221</v>
      </c>
    </row>
    <row r="364" spans="2:65" s="13" customFormat="1">
      <c r="B364" s="157"/>
      <c r="D364" s="151" t="s">
        <v>231</v>
      </c>
      <c r="E364" s="158" t="s">
        <v>1</v>
      </c>
      <c r="F364" s="159" t="s">
        <v>487</v>
      </c>
      <c r="H364" s="160">
        <v>15.73</v>
      </c>
      <c r="I364" s="161"/>
      <c r="L364" s="157"/>
      <c r="M364" s="162"/>
      <c r="T364" s="163"/>
      <c r="AT364" s="158" t="s">
        <v>231</v>
      </c>
      <c r="AU364" s="158" t="s">
        <v>82</v>
      </c>
      <c r="AV364" s="13" t="s">
        <v>82</v>
      </c>
      <c r="AW364" s="13" t="s">
        <v>30</v>
      </c>
      <c r="AX364" s="13" t="s">
        <v>73</v>
      </c>
      <c r="AY364" s="158" t="s">
        <v>221</v>
      </c>
    </row>
    <row r="365" spans="2:65" s="13" customFormat="1">
      <c r="B365" s="157"/>
      <c r="D365" s="151" t="s">
        <v>231</v>
      </c>
      <c r="E365" s="158" t="s">
        <v>1</v>
      </c>
      <c r="F365" s="159" t="s">
        <v>488</v>
      </c>
      <c r="H365" s="160">
        <v>11</v>
      </c>
      <c r="I365" s="161"/>
      <c r="L365" s="157"/>
      <c r="M365" s="162"/>
      <c r="T365" s="163"/>
      <c r="AT365" s="158" t="s">
        <v>231</v>
      </c>
      <c r="AU365" s="158" t="s">
        <v>82</v>
      </c>
      <c r="AV365" s="13" t="s">
        <v>82</v>
      </c>
      <c r="AW365" s="13" t="s">
        <v>30</v>
      </c>
      <c r="AX365" s="13" t="s">
        <v>73</v>
      </c>
      <c r="AY365" s="158" t="s">
        <v>221</v>
      </c>
    </row>
    <row r="366" spans="2:65" s="13" customFormat="1">
      <c r="B366" s="157"/>
      <c r="D366" s="151" t="s">
        <v>231</v>
      </c>
      <c r="E366" s="158" t="s">
        <v>1</v>
      </c>
      <c r="F366" s="159" t="s">
        <v>489</v>
      </c>
      <c r="H366" s="160">
        <v>17.43</v>
      </c>
      <c r="I366" s="161"/>
      <c r="L366" s="157"/>
      <c r="M366" s="162"/>
      <c r="T366" s="163"/>
      <c r="AT366" s="158" t="s">
        <v>231</v>
      </c>
      <c r="AU366" s="158" t="s">
        <v>82</v>
      </c>
      <c r="AV366" s="13" t="s">
        <v>82</v>
      </c>
      <c r="AW366" s="13" t="s">
        <v>30</v>
      </c>
      <c r="AX366" s="13" t="s">
        <v>73</v>
      </c>
      <c r="AY366" s="158" t="s">
        <v>221</v>
      </c>
    </row>
    <row r="367" spans="2:65" s="13" customFormat="1">
      <c r="B367" s="157"/>
      <c r="D367" s="151" t="s">
        <v>231</v>
      </c>
      <c r="E367" s="158" t="s">
        <v>1</v>
      </c>
      <c r="F367" s="159" t="s">
        <v>490</v>
      </c>
      <c r="H367" s="160">
        <v>6.97</v>
      </c>
      <c r="I367" s="161"/>
      <c r="L367" s="157"/>
      <c r="M367" s="162"/>
      <c r="T367" s="163"/>
      <c r="AT367" s="158" t="s">
        <v>231</v>
      </c>
      <c r="AU367" s="158" t="s">
        <v>82</v>
      </c>
      <c r="AV367" s="13" t="s">
        <v>82</v>
      </c>
      <c r="AW367" s="13" t="s">
        <v>30</v>
      </c>
      <c r="AX367" s="13" t="s">
        <v>73</v>
      </c>
      <c r="AY367" s="158" t="s">
        <v>221</v>
      </c>
    </row>
    <row r="368" spans="2:65" s="13" customFormat="1">
      <c r="B368" s="157"/>
      <c r="D368" s="151" t="s">
        <v>231</v>
      </c>
      <c r="E368" s="158" t="s">
        <v>1</v>
      </c>
      <c r="F368" s="159" t="s">
        <v>491</v>
      </c>
      <c r="H368" s="160">
        <v>5.4</v>
      </c>
      <c r="I368" s="161"/>
      <c r="L368" s="157"/>
      <c r="M368" s="162"/>
      <c r="T368" s="163"/>
      <c r="AT368" s="158" t="s">
        <v>231</v>
      </c>
      <c r="AU368" s="158" t="s">
        <v>82</v>
      </c>
      <c r="AV368" s="13" t="s">
        <v>82</v>
      </c>
      <c r="AW368" s="13" t="s">
        <v>30</v>
      </c>
      <c r="AX368" s="13" t="s">
        <v>73</v>
      </c>
      <c r="AY368" s="158" t="s">
        <v>221</v>
      </c>
    </row>
    <row r="369" spans="2:51" s="13" customFormat="1">
      <c r="B369" s="157"/>
      <c r="D369" s="151" t="s">
        <v>231</v>
      </c>
      <c r="E369" s="158" t="s">
        <v>1</v>
      </c>
      <c r="F369" s="159" t="s">
        <v>492</v>
      </c>
      <c r="H369" s="160">
        <v>9.1</v>
      </c>
      <c r="I369" s="161"/>
      <c r="L369" s="157"/>
      <c r="M369" s="162"/>
      <c r="T369" s="163"/>
      <c r="AT369" s="158" t="s">
        <v>231</v>
      </c>
      <c r="AU369" s="158" t="s">
        <v>82</v>
      </c>
      <c r="AV369" s="13" t="s">
        <v>82</v>
      </c>
      <c r="AW369" s="13" t="s">
        <v>30</v>
      </c>
      <c r="AX369" s="13" t="s">
        <v>73</v>
      </c>
      <c r="AY369" s="158" t="s">
        <v>221</v>
      </c>
    </row>
    <row r="370" spans="2:51" s="13" customFormat="1">
      <c r="B370" s="157"/>
      <c r="D370" s="151" t="s">
        <v>231</v>
      </c>
      <c r="E370" s="158" t="s">
        <v>1</v>
      </c>
      <c r="F370" s="159" t="s">
        <v>493</v>
      </c>
      <c r="H370" s="160">
        <v>8.32</v>
      </c>
      <c r="I370" s="161"/>
      <c r="L370" s="157"/>
      <c r="M370" s="162"/>
      <c r="T370" s="163"/>
      <c r="AT370" s="158" t="s">
        <v>231</v>
      </c>
      <c r="AU370" s="158" t="s">
        <v>82</v>
      </c>
      <c r="AV370" s="13" t="s">
        <v>82</v>
      </c>
      <c r="AW370" s="13" t="s">
        <v>30</v>
      </c>
      <c r="AX370" s="13" t="s">
        <v>73</v>
      </c>
      <c r="AY370" s="158" t="s">
        <v>221</v>
      </c>
    </row>
    <row r="371" spans="2:51" s="13" customFormat="1">
      <c r="B371" s="157"/>
      <c r="D371" s="151" t="s">
        <v>231</v>
      </c>
      <c r="E371" s="158" t="s">
        <v>1</v>
      </c>
      <c r="F371" s="159" t="s">
        <v>494</v>
      </c>
      <c r="H371" s="160">
        <v>4.9000000000000004</v>
      </c>
      <c r="I371" s="161"/>
      <c r="L371" s="157"/>
      <c r="M371" s="162"/>
      <c r="T371" s="163"/>
      <c r="AT371" s="158" t="s">
        <v>231</v>
      </c>
      <c r="AU371" s="158" t="s">
        <v>82</v>
      </c>
      <c r="AV371" s="13" t="s">
        <v>82</v>
      </c>
      <c r="AW371" s="13" t="s">
        <v>30</v>
      </c>
      <c r="AX371" s="13" t="s">
        <v>73</v>
      </c>
      <c r="AY371" s="158" t="s">
        <v>221</v>
      </c>
    </row>
    <row r="372" spans="2:51" s="13" customFormat="1">
      <c r="B372" s="157"/>
      <c r="D372" s="151" t="s">
        <v>231</v>
      </c>
      <c r="E372" s="158" t="s">
        <v>1</v>
      </c>
      <c r="F372" s="159" t="s">
        <v>495</v>
      </c>
      <c r="H372" s="160">
        <v>6.2</v>
      </c>
      <c r="I372" s="161"/>
      <c r="L372" s="157"/>
      <c r="M372" s="162"/>
      <c r="T372" s="163"/>
      <c r="AT372" s="158" t="s">
        <v>231</v>
      </c>
      <c r="AU372" s="158" t="s">
        <v>82</v>
      </c>
      <c r="AV372" s="13" t="s">
        <v>82</v>
      </c>
      <c r="AW372" s="13" t="s">
        <v>30</v>
      </c>
      <c r="AX372" s="13" t="s">
        <v>73</v>
      </c>
      <c r="AY372" s="158" t="s">
        <v>221</v>
      </c>
    </row>
    <row r="373" spans="2:51" s="13" customFormat="1">
      <c r="B373" s="157"/>
      <c r="D373" s="151" t="s">
        <v>231</v>
      </c>
      <c r="E373" s="158" t="s">
        <v>1</v>
      </c>
      <c r="F373" s="159" t="s">
        <v>496</v>
      </c>
      <c r="H373" s="160">
        <v>5</v>
      </c>
      <c r="I373" s="161"/>
      <c r="L373" s="157"/>
      <c r="M373" s="162"/>
      <c r="T373" s="163"/>
      <c r="AT373" s="158" t="s">
        <v>231</v>
      </c>
      <c r="AU373" s="158" t="s">
        <v>82</v>
      </c>
      <c r="AV373" s="13" t="s">
        <v>82</v>
      </c>
      <c r="AW373" s="13" t="s">
        <v>30</v>
      </c>
      <c r="AX373" s="13" t="s">
        <v>73</v>
      </c>
      <c r="AY373" s="158" t="s">
        <v>221</v>
      </c>
    </row>
    <row r="374" spans="2:51" s="13" customFormat="1">
      <c r="B374" s="157"/>
      <c r="D374" s="151" t="s">
        <v>231</v>
      </c>
      <c r="E374" s="158" t="s">
        <v>1</v>
      </c>
      <c r="F374" s="159" t="s">
        <v>497</v>
      </c>
      <c r="H374" s="160">
        <v>18.78</v>
      </c>
      <c r="I374" s="161"/>
      <c r="L374" s="157"/>
      <c r="M374" s="162"/>
      <c r="T374" s="163"/>
      <c r="AT374" s="158" t="s">
        <v>231</v>
      </c>
      <c r="AU374" s="158" t="s">
        <v>82</v>
      </c>
      <c r="AV374" s="13" t="s">
        <v>82</v>
      </c>
      <c r="AW374" s="13" t="s">
        <v>30</v>
      </c>
      <c r="AX374" s="13" t="s">
        <v>73</v>
      </c>
      <c r="AY374" s="158" t="s">
        <v>221</v>
      </c>
    </row>
    <row r="375" spans="2:51" s="13" customFormat="1">
      <c r="B375" s="157"/>
      <c r="D375" s="151" t="s">
        <v>231</v>
      </c>
      <c r="E375" s="158" t="s">
        <v>1</v>
      </c>
      <c r="F375" s="159" t="s">
        <v>498</v>
      </c>
      <c r="H375" s="160">
        <v>68.900000000000006</v>
      </c>
      <c r="I375" s="161"/>
      <c r="L375" s="157"/>
      <c r="M375" s="162"/>
      <c r="T375" s="163"/>
      <c r="AT375" s="158" t="s">
        <v>231</v>
      </c>
      <c r="AU375" s="158" t="s">
        <v>82</v>
      </c>
      <c r="AV375" s="13" t="s">
        <v>82</v>
      </c>
      <c r="AW375" s="13" t="s">
        <v>30</v>
      </c>
      <c r="AX375" s="13" t="s">
        <v>73</v>
      </c>
      <c r="AY375" s="158" t="s">
        <v>221</v>
      </c>
    </row>
    <row r="376" spans="2:51" s="13" customFormat="1">
      <c r="B376" s="157"/>
      <c r="D376" s="151" t="s">
        <v>231</v>
      </c>
      <c r="E376" s="158" t="s">
        <v>1</v>
      </c>
      <c r="F376" s="159" t="s">
        <v>499</v>
      </c>
      <c r="H376" s="160">
        <v>10.8</v>
      </c>
      <c r="I376" s="161"/>
      <c r="L376" s="157"/>
      <c r="M376" s="162"/>
      <c r="T376" s="163"/>
      <c r="AT376" s="158" t="s">
        <v>231</v>
      </c>
      <c r="AU376" s="158" t="s">
        <v>82</v>
      </c>
      <c r="AV376" s="13" t="s">
        <v>82</v>
      </c>
      <c r="AW376" s="13" t="s">
        <v>30</v>
      </c>
      <c r="AX376" s="13" t="s">
        <v>73</v>
      </c>
      <c r="AY376" s="158" t="s">
        <v>221</v>
      </c>
    </row>
    <row r="377" spans="2:51" s="13" customFormat="1">
      <c r="B377" s="157"/>
      <c r="D377" s="151" t="s">
        <v>231</v>
      </c>
      <c r="E377" s="158" t="s">
        <v>1</v>
      </c>
      <c r="F377" s="159" t="s">
        <v>500</v>
      </c>
      <c r="H377" s="160">
        <v>14.6</v>
      </c>
      <c r="I377" s="161"/>
      <c r="L377" s="157"/>
      <c r="M377" s="162"/>
      <c r="T377" s="163"/>
      <c r="AT377" s="158" t="s">
        <v>231</v>
      </c>
      <c r="AU377" s="158" t="s">
        <v>82</v>
      </c>
      <c r="AV377" s="13" t="s">
        <v>82</v>
      </c>
      <c r="AW377" s="13" t="s">
        <v>30</v>
      </c>
      <c r="AX377" s="13" t="s">
        <v>73</v>
      </c>
      <c r="AY377" s="158" t="s">
        <v>221</v>
      </c>
    </row>
    <row r="378" spans="2:51" s="13" customFormat="1">
      <c r="B378" s="157"/>
      <c r="D378" s="151" t="s">
        <v>231</v>
      </c>
      <c r="E378" s="158" t="s">
        <v>1</v>
      </c>
      <c r="F378" s="159" t="s">
        <v>501</v>
      </c>
      <c r="H378" s="160">
        <v>9.83</v>
      </c>
      <c r="I378" s="161"/>
      <c r="L378" s="157"/>
      <c r="M378" s="162"/>
      <c r="T378" s="163"/>
      <c r="AT378" s="158" t="s">
        <v>231</v>
      </c>
      <c r="AU378" s="158" t="s">
        <v>82</v>
      </c>
      <c r="AV378" s="13" t="s">
        <v>82</v>
      </c>
      <c r="AW378" s="13" t="s">
        <v>30</v>
      </c>
      <c r="AX378" s="13" t="s">
        <v>73</v>
      </c>
      <c r="AY378" s="158" t="s">
        <v>221</v>
      </c>
    </row>
    <row r="379" spans="2:51" s="13" customFormat="1">
      <c r="B379" s="157"/>
      <c r="D379" s="151" t="s">
        <v>231</v>
      </c>
      <c r="E379" s="158" t="s">
        <v>1</v>
      </c>
      <c r="F379" s="159" t="s">
        <v>502</v>
      </c>
      <c r="H379" s="160">
        <v>20.95</v>
      </c>
      <c r="I379" s="161"/>
      <c r="L379" s="157"/>
      <c r="M379" s="162"/>
      <c r="T379" s="163"/>
      <c r="AT379" s="158" t="s">
        <v>231</v>
      </c>
      <c r="AU379" s="158" t="s">
        <v>82</v>
      </c>
      <c r="AV379" s="13" t="s">
        <v>82</v>
      </c>
      <c r="AW379" s="13" t="s">
        <v>30</v>
      </c>
      <c r="AX379" s="13" t="s">
        <v>73</v>
      </c>
      <c r="AY379" s="158" t="s">
        <v>221</v>
      </c>
    </row>
    <row r="380" spans="2:51" s="13" customFormat="1">
      <c r="B380" s="157"/>
      <c r="D380" s="151" t="s">
        <v>231</v>
      </c>
      <c r="E380" s="158" t="s">
        <v>1</v>
      </c>
      <c r="F380" s="159" t="s">
        <v>503</v>
      </c>
      <c r="H380" s="160">
        <v>9.7899999999999991</v>
      </c>
      <c r="I380" s="161"/>
      <c r="L380" s="157"/>
      <c r="M380" s="162"/>
      <c r="T380" s="163"/>
      <c r="AT380" s="158" t="s">
        <v>231</v>
      </c>
      <c r="AU380" s="158" t="s">
        <v>82</v>
      </c>
      <c r="AV380" s="13" t="s">
        <v>82</v>
      </c>
      <c r="AW380" s="13" t="s">
        <v>30</v>
      </c>
      <c r="AX380" s="13" t="s">
        <v>73</v>
      </c>
      <c r="AY380" s="158" t="s">
        <v>221</v>
      </c>
    </row>
    <row r="381" spans="2:51" s="13" customFormat="1">
      <c r="B381" s="157"/>
      <c r="D381" s="151" t="s">
        <v>231</v>
      </c>
      <c r="E381" s="158" t="s">
        <v>1</v>
      </c>
      <c r="F381" s="159" t="s">
        <v>504</v>
      </c>
      <c r="H381" s="160">
        <v>23.15</v>
      </c>
      <c r="I381" s="161"/>
      <c r="L381" s="157"/>
      <c r="M381" s="162"/>
      <c r="T381" s="163"/>
      <c r="AT381" s="158" t="s">
        <v>231</v>
      </c>
      <c r="AU381" s="158" t="s">
        <v>82</v>
      </c>
      <c r="AV381" s="13" t="s">
        <v>82</v>
      </c>
      <c r="AW381" s="13" t="s">
        <v>30</v>
      </c>
      <c r="AX381" s="13" t="s">
        <v>73</v>
      </c>
      <c r="AY381" s="158" t="s">
        <v>221</v>
      </c>
    </row>
    <row r="382" spans="2:51" s="13" customFormat="1">
      <c r="B382" s="157"/>
      <c r="D382" s="151" t="s">
        <v>231</v>
      </c>
      <c r="E382" s="158" t="s">
        <v>1</v>
      </c>
      <c r="F382" s="159" t="s">
        <v>505</v>
      </c>
      <c r="H382" s="160">
        <v>24.5</v>
      </c>
      <c r="I382" s="161"/>
      <c r="L382" s="157"/>
      <c r="M382" s="162"/>
      <c r="T382" s="163"/>
      <c r="AT382" s="158" t="s">
        <v>231</v>
      </c>
      <c r="AU382" s="158" t="s">
        <v>82</v>
      </c>
      <c r="AV382" s="13" t="s">
        <v>82</v>
      </c>
      <c r="AW382" s="13" t="s">
        <v>30</v>
      </c>
      <c r="AX382" s="13" t="s">
        <v>73</v>
      </c>
      <c r="AY382" s="158" t="s">
        <v>221</v>
      </c>
    </row>
    <row r="383" spans="2:51" s="13" customFormat="1">
      <c r="B383" s="157"/>
      <c r="D383" s="151" t="s">
        <v>231</v>
      </c>
      <c r="E383" s="158" t="s">
        <v>1</v>
      </c>
      <c r="F383" s="159" t="s">
        <v>506</v>
      </c>
      <c r="H383" s="160">
        <v>26.4</v>
      </c>
      <c r="I383" s="161"/>
      <c r="L383" s="157"/>
      <c r="M383" s="162"/>
      <c r="T383" s="163"/>
      <c r="AT383" s="158" t="s">
        <v>231</v>
      </c>
      <c r="AU383" s="158" t="s">
        <v>82</v>
      </c>
      <c r="AV383" s="13" t="s">
        <v>82</v>
      </c>
      <c r="AW383" s="13" t="s">
        <v>30</v>
      </c>
      <c r="AX383" s="13" t="s">
        <v>73</v>
      </c>
      <c r="AY383" s="158" t="s">
        <v>221</v>
      </c>
    </row>
    <row r="384" spans="2:51" s="13" customFormat="1">
      <c r="B384" s="157"/>
      <c r="D384" s="151" t="s">
        <v>231</v>
      </c>
      <c r="E384" s="158" t="s">
        <v>1</v>
      </c>
      <c r="F384" s="159" t="s">
        <v>507</v>
      </c>
      <c r="H384" s="160">
        <v>17.899999999999999</v>
      </c>
      <c r="I384" s="161"/>
      <c r="L384" s="157"/>
      <c r="M384" s="162"/>
      <c r="T384" s="163"/>
      <c r="AT384" s="158" t="s">
        <v>231</v>
      </c>
      <c r="AU384" s="158" t="s">
        <v>82</v>
      </c>
      <c r="AV384" s="13" t="s">
        <v>82</v>
      </c>
      <c r="AW384" s="13" t="s">
        <v>30</v>
      </c>
      <c r="AX384" s="13" t="s">
        <v>73</v>
      </c>
      <c r="AY384" s="158" t="s">
        <v>221</v>
      </c>
    </row>
    <row r="385" spans="2:65" s="13" customFormat="1">
      <c r="B385" s="157"/>
      <c r="D385" s="151" t="s">
        <v>231</v>
      </c>
      <c r="E385" s="158" t="s">
        <v>1</v>
      </c>
      <c r="F385" s="159" t="s">
        <v>508</v>
      </c>
      <c r="H385" s="160">
        <v>19.25</v>
      </c>
      <c r="I385" s="161"/>
      <c r="L385" s="157"/>
      <c r="M385" s="162"/>
      <c r="T385" s="163"/>
      <c r="AT385" s="158" t="s">
        <v>231</v>
      </c>
      <c r="AU385" s="158" t="s">
        <v>82</v>
      </c>
      <c r="AV385" s="13" t="s">
        <v>82</v>
      </c>
      <c r="AW385" s="13" t="s">
        <v>30</v>
      </c>
      <c r="AX385" s="13" t="s">
        <v>73</v>
      </c>
      <c r="AY385" s="158" t="s">
        <v>221</v>
      </c>
    </row>
    <row r="386" spans="2:65" s="13" customFormat="1">
      <c r="B386" s="157"/>
      <c r="D386" s="151" t="s">
        <v>231</v>
      </c>
      <c r="E386" s="158" t="s">
        <v>1</v>
      </c>
      <c r="F386" s="159" t="s">
        <v>509</v>
      </c>
      <c r="H386" s="160">
        <v>20.55</v>
      </c>
      <c r="I386" s="161"/>
      <c r="L386" s="157"/>
      <c r="M386" s="162"/>
      <c r="T386" s="163"/>
      <c r="AT386" s="158" t="s">
        <v>231</v>
      </c>
      <c r="AU386" s="158" t="s">
        <v>82</v>
      </c>
      <c r="AV386" s="13" t="s">
        <v>82</v>
      </c>
      <c r="AW386" s="13" t="s">
        <v>30</v>
      </c>
      <c r="AX386" s="13" t="s">
        <v>73</v>
      </c>
      <c r="AY386" s="158" t="s">
        <v>221</v>
      </c>
    </row>
    <row r="387" spans="2:65" s="13" customFormat="1">
      <c r="B387" s="157"/>
      <c r="D387" s="151" t="s">
        <v>231</v>
      </c>
      <c r="E387" s="158" t="s">
        <v>1</v>
      </c>
      <c r="F387" s="159" t="s">
        <v>510</v>
      </c>
      <c r="H387" s="160">
        <v>9.5</v>
      </c>
      <c r="I387" s="161"/>
      <c r="L387" s="157"/>
      <c r="M387" s="162"/>
      <c r="T387" s="163"/>
      <c r="AT387" s="158" t="s">
        <v>231</v>
      </c>
      <c r="AU387" s="158" t="s">
        <v>82</v>
      </c>
      <c r="AV387" s="13" t="s">
        <v>82</v>
      </c>
      <c r="AW387" s="13" t="s">
        <v>30</v>
      </c>
      <c r="AX387" s="13" t="s">
        <v>73</v>
      </c>
      <c r="AY387" s="158" t="s">
        <v>221</v>
      </c>
    </row>
    <row r="388" spans="2:65" s="13" customFormat="1">
      <c r="B388" s="157"/>
      <c r="D388" s="151" t="s">
        <v>231</v>
      </c>
      <c r="E388" s="158" t="s">
        <v>1</v>
      </c>
      <c r="F388" s="159" t="s">
        <v>511</v>
      </c>
      <c r="H388" s="160">
        <v>18.95</v>
      </c>
      <c r="I388" s="161"/>
      <c r="L388" s="157"/>
      <c r="M388" s="162"/>
      <c r="T388" s="163"/>
      <c r="AT388" s="158" t="s">
        <v>231</v>
      </c>
      <c r="AU388" s="158" t="s">
        <v>82</v>
      </c>
      <c r="AV388" s="13" t="s">
        <v>82</v>
      </c>
      <c r="AW388" s="13" t="s">
        <v>30</v>
      </c>
      <c r="AX388" s="13" t="s">
        <v>73</v>
      </c>
      <c r="AY388" s="158" t="s">
        <v>221</v>
      </c>
    </row>
    <row r="389" spans="2:65" s="14" customFormat="1">
      <c r="B389" s="164"/>
      <c r="D389" s="151" t="s">
        <v>231</v>
      </c>
      <c r="E389" s="165" t="s">
        <v>1</v>
      </c>
      <c r="F389" s="166" t="s">
        <v>236</v>
      </c>
      <c r="H389" s="167">
        <v>499.27</v>
      </c>
      <c r="I389" s="168"/>
      <c r="L389" s="164"/>
      <c r="M389" s="169"/>
      <c r="T389" s="170"/>
      <c r="AT389" s="165" t="s">
        <v>231</v>
      </c>
      <c r="AU389" s="165" t="s">
        <v>82</v>
      </c>
      <c r="AV389" s="14" t="s">
        <v>229</v>
      </c>
      <c r="AW389" s="14" t="s">
        <v>30</v>
      </c>
      <c r="AX389" s="14" t="s">
        <v>80</v>
      </c>
      <c r="AY389" s="165" t="s">
        <v>221</v>
      </c>
    </row>
    <row r="390" spans="2:65" s="1" customFormat="1" ht="24.2" customHeight="1">
      <c r="B390" s="136"/>
      <c r="C390" s="171" t="s">
        <v>512</v>
      </c>
      <c r="D390" s="171" t="s">
        <v>267</v>
      </c>
      <c r="E390" s="172" t="s">
        <v>513</v>
      </c>
      <c r="F390" s="173" t="s">
        <v>514</v>
      </c>
      <c r="G390" s="174" t="s">
        <v>350</v>
      </c>
      <c r="H390" s="175">
        <v>524.23400000000004</v>
      </c>
      <c r="I390" s="176"/>
      <c r="J390" s="177">
        <f>ROUND(I390*H390,2)</f>
        <v>0</v>
      </c>
      <c r="K390" s="173" t="s">
        <v>228</v>
      </c>
      <c r="L390" s="178"/>
      <c r="M390" s="179" t="s">
        <v>1</v>
      </c>
      <c r="N390" s="180" t="s">
        <v>38</v>
      </c>
      <c r="P390" s="146">
        <f>O390*H390</f>
        <v>0</v>
      </c>
      <c r="Q390" s="146">
        <v>2.9999999999999997E-4</v>
      </c>
      <c r="R390" s="146">
        <f>Q390*H390</f>
        <v>0.1572702</v>
      </c>
      <c r="S390" s="146">
        <v>0</v>
      </c>
      <c r="T390" s="147">
        <f>S390*H390</f>
        <v>0</v>
      </c>
      <c r="AR390" s="148" t="s">
        <v>460</v>
      </c>
      <c r="AT390" s="148" t="s">
        <v>267</v>
      </c>
      <c r="AU390" s="148" t="s">
        <v>82</v>
      </c>
      <c r="AY390" s="17" t="s">
        <v>221</v>
      </c>
      <c r="BE390" s="149">
        <f>IF(N390="základní",J390,0)</f>
        <v>0</v>
      </c>
      <c r="BF390" s="149">
        <f>IF(N390="snížená",J390,0)</f>
        <v>0</v>
      </c>
      <c r="BG390" s="149">
        <f>IF(N390="zákl. přenesená",J390,0)</f>
        <v>0</v>
      </c>
      <c r="BH390" s="149">
        <f>IF(N390="sníž. přenesená",J390,0)</f>
        <v>0</v>
      </c>
      <c r="BI390" s="149">
        <f>IF(N390="nulová",J390,0)</f>
        <v>0</v>
      </c>
      <c r="BJ390" s="17" t="s">
        <v>80</v>
      </c>
      <c r="BK390" s="149">
        <f>ROUND(I390*H390,2)</f>
        <v>0</v>
      </c>
      <c r="BL390" s="17" t="s">
        <v>332</v>
      </c>
      <c r="BM390" s="148" t="s">
        <v>515</v>
      </c>
    </row>
    <row r="391" spans="2:65" s="13" customFormat="1">
      <c r="B391" s="157"/>
      <c r="D391" s="151" t="s">
        <v>231</v>
      </c>
      <c r="F391" s="159" t="s">
        <v>516</v>
      </c>
      <c r="H391" s="160">
        <v>524.23400000000004</v>
      </c>
      <c r="I391" s="161"/>
      <c r="L391" s="157"/>
      <c r="M391" s="162"/>
      <c r="T391" s="163"/>
      <c r="AT391" s="158" t="s">
        <v>231</v>
      </c>
      <c r="AU391" s="158" t="s">
        <v>82</v>
      </c>
      <c r="AV391" s="13" t="s">
        <v>82</v>
      </c>
      <c r="AW391" s="13" t="s">
        <v>3</v>
      </c>
      <c r="AX391" s="13" t="s">
        <v>80</v>
      </c>
      <c r="AY391" s="158" t="s">
        <v>221</v>
      </c>
    </row>
    <row r="392" spans="2:65" s="1" customFormat="1" ht="24.2" customHeight="1">
      <c r="B392" s="136"/>
      <c r="C392" s="137" t="s">
        <v>517</v>
      </c>
      <c r="D392" s="137" t="s">
        <v>224</v>
      </c>
      <c r="E392" s="138" t="s">
        <v>518</v>
      </c>
      <c r="F392" s="139" t="s">
        <v>519</v>
      </c>
      <c r="G392" s="140" t="s">
        <v>256</v>
      </c>
      <c r="H392" s="141">
        <v>1.84</v>
      </c>
      <c r="I392" s="142"/>
      <c r="J392" s="143">
        <f>ROUND(I392*H392,2)</f>
        <v>0</v>
      </c>
      <c r="K392" s="139" t="s">
        <v>228</v>
      </c>
      <c r="L392" s="32"/>
      <c r="M392" s="144" t="s">
        <v>1</v>
      </c>
      <c r="N392" s="145" t="s">
        <v>38</v>
      </c>
      <c r="P392" s="146">
        <f>O392*H392</f>
        <v>0</v>
      </c>
      <c r="Q392" s="146">
        <v>0</v>
      </c>
      <c r="R392" s="146">
        <f>Q392*H392</f>
        <v>0</v>
      </c>
      <c r="S392" s="146">
        <v>0</v>
      </c>
      <c r="T392" s="147">
        <f>S392*H392</f>
        <v>0</v>
      </c>
      <c r="AR392" s="148" t="s">
        <v>332</v>
      </c>
      <c r="AT392" s="148" t="s">
        <v>224</v>
      </c>
      <c r="AU392" s="148" t="s">
        <v>82</v>
      </c>
      <c r="AY392" s="17" t="s">
        <v>221</v>
      </c>
      <c r="BE392" s="149">
        <f>IF(N392="základní",J392,0)</f>
        <v>0</v>
      </c>
      <c r="BF392" s="149">
        <f>IF(N392="snížená",J392,0)</f>
        <v>0</v>
      </c>
      <c r="BG392" s="149">
        <f>IF(N392="zákl. přenesená",J392,0)</f>
        <v>0</v>
      </c>
      <c r="BH392" s="149">
        <f>IF(N392="sníž. přenesená",J392,0)</f>
        <v>0</v>
      </c>
      <c r="BI392" s="149">
        <f>IF(N392="nulová",J392,0)</f>
        <v>0</v>
      </c>
      <c r="BJ392" s="17" t="s">
        <v>80</v>
      </c>
      <c r="BK392" s="149">
        <f>ROUND(I392*H392,2)</f>
        <v>0</v>
      </c>
      <c r="BL392" s="17" t="s">
        <v>332</v>
      </c>
      <c r="BM392" s="148" t="s">
        <v>520</v>
      </c>
    </row>
    <row r="393" spans="2:65" s="11" customFormat="1" ht="22.9" customHeight="1">
      <c r="B393" s="124"/>
      <c r="D393" s="125" t="s">
        <v>72</v>
      </c>
      <c r="E393" s="134" t="s">
        <v>521</v>
      </c>
      <c r="F393" s="134" t="s">
        <v>522</v>
      </c>
      <c r="I393" s="127"/>
      <c r="J393" s="135">
        <f>BK393</f>
        <v>0</v>
      </c>
      <c r="L393" s="124"/>
      <c r="M393" s="129"/>
      <c r="P393" s="130">
        <f>SUM(P394:P623)</f>
        <v>0</v>
      </c>
      <c r="R393" s="130">
        <f>SUM(R394:R623)</f>
        <v>40.026311839999991</v>
      </c>
      <c r="T393" s="131">
        <f>SUM(T394:T623)</f>
        <v>0</v>
      </c>
      <c r="AR393" s="125" t="s">
        <v>82</v>
      </c>
      <c r="AT393" s="132" t="s">
        <v>72</v>
      </c>
      <c r="AU393" s="132" t="s">
        <v>80</v>
      </c>
      <c r="AY393" s="125" t="s">
        <v>221</v>
      </c>
      <c r="BK393" s="133">
        <f>SUM(BK394:BK623)</f>
        <v>0</v>
      </c>
    </row>
    <row r="394" spans="2:65" s="1" customFormat="1" ht="24.2" customHeight="1">
      <c r="B394" s="136"/>
      <c r="C394" s="137" t="s">
        <v>523</v>
      </c>
      <c r="D394" s="137" t="s">
        <v>224</v>
      </c>
      <c r="E394" s="138" t="s">
        <v>524</v>
      </c>
      <c r="F394" s="139" t="s">
        <v>525</v>
      </c>
      <c r="G394" s="140" t="s">
        <v>239</v>
      </c>
      <c r="H394" s="141">
        <v>143.904</v>
      </c>
      <c r="I394" s="142"/>
      <c r="J394" s="143">
        <f>ROUND(I394*H394,2)</f>
        <v>0</v>
      </c>
      <c r="K394" s="139" t="s">
        <v>228</v>
      </c>
      <c r="L394" s="32"/>
      <c r="M394" s="144" t="s">
        <v>1</v>
      </c>
      <c r="N394" s="145" t="s">
        <v>38</v>
      </c>
      <c r="P394" s="146">
        <f>O394*H394</f>
        <v>0</v>
      </c>
      <c r="Q394" s="146">
        <v>5.0259999999999999E-2</v>
      </c>
      <c r="R394" s="146">
        <f>Q394*H394</f>
        <v>7.2326150399999998</v>
      </c>
      <c r="S394" s="146">
        <v>0</v>
      </c>
      <c r="T394" s="147">
        <f>S394*H394</f>
        <v>0</v>
      </c>
      <c r="AR394" s="148" t="s">
        <v>332</v>
      </c>
      <c r="AT394" s="148" t="s">
        <v>224</v>
      </c>
      <c r="AU394" s="148" t="s">
        <v>82</v>
      </c>
      <c r="AY394" s="17" t="s">
        <v>221</v>
      </c>
      <c r="BE394" s="149">
        <f>IF(N394="základní",J394,0)</f>
        <v>0</v>
      </c>
      <c r="BF394" s="149">
        <f>IF(N394="snížená",J394,0)</f>
        <v>0</v>
      </c>
      <c r="BG394" s="149">
        <f>IF(N394="zákl. přenesená",J394,0)</f>
        <v>0</v>
      </c>
      <c r="BH394" s="149">
        <f>IF(N394="sníž. přenesená",J394,0)</f>
        <v>0</v>
      </c>
      <c r="BI394" s="149">
        <f>IF(N394="nulová",J394,0)</f>
        <v>0</v>
      </c>
      <c r="BJ394" s="17" t="s">
        <v>80</v>
      </c>
      <c r="BK394" s="149">
        <f>ROUND(I394*H394,2)</f>
        <v>0</v>
      </c>
      <c r="BL394" s="17" t="s">
        <v>332</v>
      </c>
      <c r="BM394" s="148" t="s">
        <v>526</v>
      </c>
    </row>
    <row r="395" spans="2:65" s="12" customFormat="1">
      <c r="B395" s="150"/>
      <c r="D395" s="151" t="s">
        <v>231</v>
      </c>
      <c r="E395" s="152" t="s">
        <v>1</v>
      </c>
      <c r="F395" s="153" t="s">
        <v>232</v>
      </c>
      <c r="H395" s="152" t="s">
        <v>1</v>
      </c>
      <c r="I395" s="154"/>
      <c r="L395" s="150"/>
      <c r="M395" s="155"/>
      <c r="T395" s="156"/>
      <c r="AT395" s="152" t="s">
        <v>231</v>
      </c>
      <c r="AU395" s="152" t="s">
        <v>82</v>
      </c>
      <c r="AV395" s="12" t="s">
        <v>80</v>
      </c>
      <c r="AW395" s="12" t="s">
        <v>30</v>
      </c>
      <c r="AX395" s="12" t="s">
        <v>73</v>
      </c>
      <c r="AY395" s="152" t="s">
        <v>221</v>
      </c>
    </row>
    <row r="396" spans="2:65" s="12" customFormat="1">
      <c r="B396" s="150"/>
      <c r="D396" s="151" t="s">
        <v>231</v>
      </c>
      <c r="E396" s="152" t="s">
        <v>1</v>
      </c>
      <c r="F396" s="153" t="s">
        <v>233</v>
      </c>
      <c r="H396" s="152" t="s">
        <v>1</v>
      </c>
      <c r="I396" s="154"/>
      <c r="L396" s="150"/>
      <c r="M396" s="155"/>
      <c r="T396" s="156"/>
      <c r="AT396" s="152" t="s">
        <v>231</v>
      </c>
      <c r="AU396" s="152" t="s">
        <v>82</v>
      </c>
      <c r="AV396" s="12" t="s">
        <v>80</v>
      </c>
      <c r="AW396" s="12" t="s">
        <v>30</v>
      </c>
      <c r="AX396" s="12" t="s">
        <v>73</v>
      </c>
      <c r="AY396" s="152" t="s">
        <v>221</v>
      </c>
    </row>
    <row r="397" spans="2:65" s="13" customFormat="1">
      <c r="B397" s="157"/>
      <c r="D397" s="151" t="s">
        <v>231</v>
      </c>
      <c r="E397" s="158" t="s">
        <v>1</v>
      </c>
      <c r="F397" s="159" t="s">
        <v>527</v>
      </c>
      <c r="H397" s="160">
        <v>20.664000000000001</v>
      </c>
      <c r="I397" s="161"/>
      <c r="L397" s="157"/>
      <c r="M397" s="162"/>
      <c r="T397" s="163"/>
      <c r="AT397" s="158" t="s">
        <v>231</v>
      </c>
      <c r="AU397" s="158" t="s">
        <v>82</v>
      </c>
      <c r="AV397" s="13" t="s">
        <v>82</v>
      </c>
      <c r="AW397" s="13" t="s">
        <v>30</v>
      </c>
      <c r="AX397" s="13" t="s">
        <v>73</v>
      </c>
      <c r="AY397" s="158" t="s">
        <v>221</v>
      </c>
    </row>
    <row r="398" spans="2:65" s="13" customFormat="1">
      <c r="B398" s="157"/>
      <c r="D398" s="151" t="s">
        <v>231</v>
      </c>
      <c r="E398" s="158" t="s">
        <v>1</v>
      </c>
      <c r="F398" s="159" t="s">
        <v>528</v>
      </c>
      <c r="H398" s="160">
        <v>6.6369999999999996</v>
      </c>
      <c r="I398" s="161"/>
      <c r="L398" s="157"/>
      <c r="M398" s="162"/>
      <c r="T398" s="163"/>
      <c r="AT398" s="158" t="s">
        <v>231</v>
      </c>
      <c r="AU398" s="158" t="s">
        <v>82</v>
      </c>
      <c r="AV398" s="13" t="s">
        <v>82</v>
      </c>
      <c r="AW398" s="13" t="s">
        <v>30</v>
      </c>
      <c r="AX398" s="13" t="s">
        <v>73</v>
      </c>
      <c r="AY398" s="158" t="s">
        <v>221</v>
      </c>
    </row>
    <row r="399" spans="2:65" s="13" customFormat="1">
      <c r="B399" s="157"/>
      <c r="D399" s="151" t="s">
        <v>231</v>
      </c>
      <c r="E399" s="158" t="s">
        <v>1</v>
      </c>
      <c r="F399" s="159" t="s">
        <v>529</v>
      </c>
      <c r="H399" s="160">
        <v>9.1120000000000001</v>
      </c>
      <c r="I399" s="161"/>
      <c r="L399" s="157"/>
      <c r="M399" s="162"/>
      <c r="T399" s="163"/>
      <c r="AT399" s="158" t="s">
        <v>231</v>
      </c>
      <c r="AU399" s="158" t="s">
        <v>82</v>
      </c>
      <c r="AV399" s="13" t="s">
        <v>82</v>
      </c>
      <c r="AW399" s="13" t="s">
        <v>30</v>
      </c>
      <c r="AX399" s="13" t="s">
        <v>73</v>
      </c>
      <c r="AY399" s="158" t="s">
        <v>221</v>
      </c>
    </row>
    <row r="400" spans="2:65" s="13" customFormat="1">
      <c r="B400" s="157"/>
      <c r="D400" s="151" t="s">
        <v>231</v>
      </c>
      <c r="E400" s="158" t="s">
        <v>1</v>
      </c>
      <c r="F400" s="159" t="s">
        <v>530</v>
      </c>
      <c r="H400" s="160">
        <v>10.997999999999999</v>
      </c>
      <c r="I400" s="161"/>
      <c r="L400" s="157"/>
      <c r="M400" s="162"/>
      <c r="T400" s="163"/>
      <c r="AT400" s="158" t="s">
        <v>231</v>
      </c>
      <c r="AU400" s="158" t="s">
        <v>82</v>
      </c>
      <c r="AV400" s="13" t="s">
        <v>82</v>
      </c>
      <c r="AW400" s="13" t="s">
        <v>30</v>
      </c>
      <c r="AX400" s="13" t="s">
        <v>73</v>
      </c>
      <c r="AY400" s="158" t="s">
        <v>221</v>
      </c>
    </row>
    <row r="401" spans="2:65" s="13" customFormat="1">
      <c r="B401" s="157"/>
      <c r="D401" s="151" t="s">
        <v>231</v>
      </c>
      <c r="E401" s="158" t="s">
        <v>1</v>
      </c>
      <c r="F401" s="159" t="s">
        <v>531</v>
      </c>
      <c r="H401" s="160">
        <v>11.079000000000001</v>
      </c>
      <c r="I401" s="161"/>
      <c r="L401" s="157"/>
      <c r="M401" s="162"/>
      <c r="T401" s="163"/>
      <c r="AT401" s="158" t="s">
        <v>231</v>
      </c>
      <c r="AU401" s="158" t="s">
        <v>82</v>
      </c>
      <c r="AV401" s="13" t="s">
        <v>82</v>
      </c>
      <c r="AW401" s="13" t="s">
        <v>30</v>
      </c>
      <c r="AX401" s="13" t="s">
        <v>73</v>
      </c>
      <c r="AY401" s="158" t="s">
        <v>221</v>
      </c>
    </row>
    <row r="402" spans="2:65" s="13" customFormat="1">
      <c r="B402" s="157"/>
      <c r="D402" s="151" t="s">
        <v>231</v>
      </c>
      <c r="E402" s="158" t="s">
        <v>1</v>
      </c>
      <c r="F402" s="159" t="s">
        <v>532</v>
      </c>
      <c r="H402" s="160">
        <v>5.58</v>
      </c>
      <c r="I402" s="161"/>
      <c r="L402" s="157"/>
      <c r="M402" s="162"/>
      <c r="T402" s="163"/>
      <c r="AT402" s="158" t="s">
        <v>231</v>
      </c>
      <c r="AU402" s="158" t="s">
        <v>82</v>
      </c>
      <c r="AV402" s="13" t="s">
        <v>82</v>
      </c>
      <c r="AW402" s="13" t="s">
        <v>30</v>
      </c>
      <c r="AX402" s="13" t="s">
        <v>73</v>
      </c>
      <c r="AY402" s="158" t="s">
        <v>221</v>
      </c>
    </row>
    <row r="403" spans="2:65" s="13" customFormat="1">
      <c r="B403" s="157"/>
      <c r="D403" s="151" t="s">
        <v>231</v>
      </c>
      <c r="E403" s="158" t="s">
        <v>1</v>
      </c>
      <c r="F403" s="159" t="s">
        <v>533</v>
      </c>
      <c r="H403" s="160">
        <v>5.7910000000000004</v>
      </c>
      <c r="I403" s="161"/>
      <c r="L403" s="157"/>
      <c r="M403" s="162"/>
      <c r="T403" s="163"/>
      <c r="AT403" s="158" t="s">
        <v>231</v>
      </c>
      <c r="AU403" s="158" t="s">
        <v>82</v>
      </c>
      <c r="AV403" s="13" t="s">
        <v>82</v>
      </c>
      <c r="AW403" s="13" t="s">
        <v>30</v>
      </c>
      <c r="AX403" s="13" t="s">
        <v>73</v>
      </c>
      <c r="AY403" s="158" t="s">
        <v>221</v>
      </c>
    </row>
    <row r="404" spans="2:65" s="13" customFormat="1">
      <c r="B404" s="157"/>
      <c r="D404" s="151" t="s">
        <v>231</v>
      </c>
      <c r="E404" s="158" t="s">
        <v>1</v>
      </c>
      <c r="F404" s="159" t="s">
        <v>534</v>
      </c>
      <c r="H404" s="160">
        <v>12.558999999999999</v>
      </c>
      <c r="I404" s="161"/>
      <c r="L404" s="157"/>
      <c r="M404" s="162"/>
      <c r="T404" s="163"/>
      <c r="AT404" s="158" t="s">
        <v>231</v>
      </c>
      <c r="AU404" s="158" t="s">
        <v>82</v>
      </c>
      <c r="AV404" s="13" t="s">
        <v>82</v>
      </c>
      <c r="AW404" s="13" t="s">
        <v>30</v>
      </c>
      <c r="AX404" s="13" t="s">
        <v>73</v>
      </c>
      <c r="AY404" s="158" t="s">
        <v>221</v>
      </c>
    </row>
    <row r="405" spans="2:65" s="13" customFormat="1">
      <c r="B405" s="157"/>
      <c r="D405" s="151" t="s">
        <v>231</v>
      </c>
      <c r="E405" s="158" t="s">
        <v>1</v>
      </c>
      <c r="F405" s="159" t="s">
        <v>535</v>
      </c>
      <c r="H405" s="160">
        <v>20.664000000000001</v>
      </c>
      <c r="I405" s="161"/>
      <c r="L405" s="157"/>
      <c r="M405" s="162"/>
      <c r="T405" s="163"/>
      <c r="AT405" s="158" t="s">
        <v>231</v>
      </c>
      <c r="AU405" s="158" t="s">
        <v>82</v>
      </c>
      <c r="AV405" s="13" t="s">
        <v>82</v>
      </c>
      <c r="AW405" s="13" t="s">
        <v>30</v>
      </c>
      <c r="AX405" s="13" t="s">
        <v>73</v>
      </c>
      <c r="AY405" s="158" t="s">
        <v>221</v>
      </c>
    </row>
    <row r="406" spans="2:65" s="13" customFormat="1">
      <c r="B406" s="157"/>
      <c r="D406" s="151" t="s">
        <v>231</v>
      </c>
      <c r="E406" s="158" t="s">
        <v>1</v>
      </c>
      <c r="F406" s="159" t="s">
        <v>536</v>
      </c>
      <c r="H406" s="160">
        <v>16.497</v>
      </c>
      <c r="I406" s="161"/>
      <c r="L406" s="157"/>
      <c r="M406" s="162"/>
      <c r="T406" s="163"/>
      <c r="AT406" s="158" t="s">
        <v>231</v>
      </c>
      <c r="AU406" s="158" t="s">
        <v>82</v>
      </c>
      <c r="AV406" s="13" t="s">
        <v>82</v>
      </c>
      <c r="AW406" s="13" t="s">
        <v>30</v>
      </c>
      <c r="AX406" s="13" t="s">
        <v>73</v>
      </c>
      <c r="AY406" s="158" t="s">
        <v>221</v>
      </c>
    </row>
    <row r="407" spans="2:65" s="13" customFormat="1">
      <c r="B407" s="157"/>
      <c r="D407" s="151" t="s">
        <v>231</v>
      </c>
      <c r="E407" s="158" t="s">
        <v>1</v>
      </c>
      <c r="F407" s="159" t="s">
        <v>537</v>
      </c>
      <c r="H407" s="160">
        <v>2.1150000000000002</v>
      </c>
      <c r="I407" s="161"/>
      <c r="L407" s="157"/>
      <c r="M407" s="162"/>
      <c r="T407" s="163"/>
      <c r="AT407" s="158" t="s">
        <v>231</v>
      </c>
      <c r="AU407" s="158" t="s">
        <v>82</v>
      </c>
      <c r="AV407" s="13" t="s">
        <v>82</v>
      </c>
      <c r="AW407" s="13" t="s">
        <v>30</v>
      </c>
      <c r="AX407" s="13" t="s">
        <v>73</v>
      </c>
      <c r="AY407" s="158" t="s">
        <v>221</v>
      </c>
    </row>
    <row r="408" spans="2:65" s="13" customFormat="1">
      <c r="B408" s="157"/>
      <c r="D408" s="151" t="s">
        <v>231</v>
      </c>
      <c r="E408" s="158" t="s">
        <v>1</v>
      </c>
      <c r="F408" s="159" t="s">
        <v>538</v>
      </c>
      <c r="H408" s="160">
        <v>22.207999999999998</v>
      </c>
      <c r="I408" s="161"/>
      <c r="L408" s="157"/>
      <c r="M408" s="162"/>
      <c r="T408" s="163"/>
      <c r="AT408" s="158" t="s">
        <v>231</v>
      </c>
      <c r="AU408" s="158" t="s">
        <v>82</v>
      </c>
      <c r="AV408" s="13" t="s">
        <v>82</v>
      </c>
      <c r="AW408" s="13" t="s">
        <v>30</v>
      </c>
      <c r="AX408" s="13" t="s">
        <v>73</v>
      </c>
      <c r="AY408" s="158" t="s">
        <v>221</v>
      </c>
    </row>
    <row r="409" spans="2:65" s="14" customFormat="1">
      <c r="B409" s="164"/>
      <c r="D409" s="151" t="s">
        <v>231</v>
      </c>
      <c r="E409" s="165" t="s">
        <v>1</v>
      </c>
      <c r="F409" s="166" t="s">
        <v>236</v>
      </c>
      <c r="H409" s="167">
        <v>143.904</v>
      </c>
      <c r="I409" s="168"/>
      <c r="L409" s="164"/>
      <c r="M409" s="169"/>
      <c r="T409" s="170"/>
      <c r="AT409" s="165" t="s">
        <v>231</v>
      </c>
      <c r="AU409" s="165" t="s">
        <v>82</v>
      </c>
      <c r="AV409" s="14" t="s">
        <v>229</v>
      </c>
      <c r="AW409" s="14" t="s">
        <v>30</v>
      </c>
      <c r="AX409" s="14" t="s">
        <v>80</v>
      </c>
      <c r="AY409" s="165" t="s">
        <v>221</v>
      </c>
    </row>
    <row r="410" spans="2:65" s="1" customFormat="1" ht="24.2" customHeight="1">
      <c r="B410" s="136"/>
      <c r="C410" s="137" t="s">
        <v>539</v>
      </c>
      <c r="D410" s="137" t="s">
        <v>224</v>
      </c>
      <c r="E410" s="138" t="s">
        <v>540</v>
      </c>
      <c r="F410" s="139" t="s">
        <v>541</v>
      </c>
      <c r="G410" s="140" t="s">
        <v>239</v>
      </c>
      <c r="H410" s="141">
        <v>371.87</v>
      </c>
      <c r="I410" s="142"/>
      <c r="J410" s="143">
        <f>ROUND(I410*H410,2)</f>
        <v>0</v>
      </c>
      <c r="K410" s="139" t="s">
        <v>228</v>
      </c>
      <c r="L410" s="32"/>
      <c r="M410" s="144" t="s">
        <v>1</v>
      </c>
      <c r="N410" s="145" t="s">
        <v>38</v>
      </c>
      <c r="P410" s="146">
        <f>O410*H410</f>
        <v>0</v>
      </c>
      <c r="Q410" s="146">
        <v>5.3409999999999999E-2</v>
      </c>
      <c r="R410" s="146">
        <f>Q410*H410</f>
        <v>19.861576700000001</v>
      </c>
      <c r="S410" s="146">
        <v>0</v>
      </c>
      <c r="T410" s="147">
        <f>S410*H410</f>
        <v>0</v>
      </c>
      <c r="AR410" s="148" t="s">
        <v>332</v>
      </c>
      <c r="AT410" s="148" t="s">
        <v>224</v>
      </c>
      <c r="AU410" s="148" t="s">
        <v>82</v>
      </c>
      <c r="AY410" s="17" t="s">
        <v>221</v>
      </c>
      <c r="BE410" s="149">
        <f>IF(N410="základní",J410,0)</f>
        <v>0</v>
      </c>
      <c r="BF410" s="149">
        <f>IF(N410="snížená",J410,0)</f>
        <v>0</v>
      </c>
      <c r="BG410" s="149">
        <f>IF(N410="zákl. přenesená",J410,0)</f>
        <v>0</v>
      </c>
      <c r="BH410" s="149">
        <f>IF(N410="sníž. přenesená",J410,0)</f>
        <v>0</v>
      </c>
      <c r="BI410" s="149">
        <f>IF(N410="nulová",J410,0)</f>
        <v>0</v>
      </c>
      <c r="BJ410" s="17" t="s">
        <v>80</v>
      </c>
      <c r="BK410" s="149">
        <f>ROUND(I410*H410,2)</f>
        <v>0</v>
      </c>
      <c r="BL410" s="17" t="s">
        <v>332</v>
      </c>
      <c r="BM410" s="148" t="s">
        <v>542</v>
      </c>
    </row>
    <row r="411" spans="2:65" s="12" customFormat="1">
      <c r="B411" s="150"/>
      <c r="D411" s="151" t="s">
        <v>231</v>
      </c>
      <c r="E411" s="152" t="s">
        <v>1</v>
      </c>
      <c r="F411" s="153" t="s">
        <v>232</v>
      </c>
      <c r="H411" s="152" t="s">
        <v>1</v>
      </c>
      <c r="I411" s="154"/>
      <c r="L411" s="150"/>
      <c r="M411" s="155"/>
      <c r="T411" s="156"/>
      <c r="AT411" s="152" t="s">
        <v>231</v>
      </c>
      <c r="AU411" s="152" t="s">
        <v>82</v>
      </c>
      <c r="AV411" s="12" t="s">
        <v>80</v>
      </c>
      <c r="AW411" s="12" t="s">
        <v>30</v>
      </c>
      <c r="AX411" s="12" t="s">
        <v>73</v>
      </c>
      <c r="AY411" s="152" t="s">
        <v>221</v>
      </c>
    </row>
    <row r="412" spans="2:65" s="12" customFormat="1">
      <c r="B412" s="150"/>
      <c r="D412" s="151" t="s">
        <v>231</v>
      </c>
      <c r="E412" s="152" t="s">
        <v>1</v>
      </c>
      <c r="F412" s="153" t="s">
        <v>233</v>
      </c>
      <c r="H412" s="152" t="s">
        <v>1</v>
      </c>
      <c r="I412" s="154"/>
      <c r="L412" s="150"/>
      <c r="M412" s="155"/>
      <c r="T412" s="156"/>
      <c r="AT412" s="152" t="s">
        <v>231</v>
      </c>
      <c r="AU412" s="152" t="s">
        <v>82</v>
      </c>
      <c r="AV412" s="12" t="s">
        <v>80</v>
      </c>
      <c r="AW412" s="12" t="s">
        <v>30</v>
      </c>
      <c r="AX412" s="12" t="s">
        <v>73</v>
      </c>
      <c r="AY412" s="152" t="s">
        <v>221</v>
      </c>
    </row>
    <row r="413" spans="2:65" s="13" customFormat="1">
      <c r="B413" s="157"/>
      <c r="D413" s="151" t="s">
        <v>231</v>
      </c>
      <c r="E413" s="158" t="s">
        <v>1</v>
      </c>
      <c r="F413" s="159" t="s">
        <v>543</v>
      </c>
      <c r="H413" s="160">
        <v>96.888999999999996</v>
      </c>
      <c r="I413" s="161"/>
      <c r="L413" s="157"/>
      <c r="M413" s="162"/>
      <c r="T413" s="163"/>
      <c r="AT413" s="158" t="s">
        <v>231</v>
      </c>
      <c r="AU413" s="158" t="s">
        <v>82</v>
      </c>
      <c r="AV413" s="13" t="s">
        <v>82</v>
      </c>
      <c r="AW413" s="13" t="s">
        <v>30</v>
      </c>
      <c r="AX413" s="13" t="s">
        <v>73</v>
      </c>
      <c r="AY413" s="158" t="s">
        <v>221</v>
      </c>
    </row>
    <row r="414" spans="2:65" s="13" customFormat="1">
      <c r="B414" s="157"/>
      <c r="D414" s="151" t="s">
        <v>231</v>
      </c>
      <c r="E414" s="158" t="s">
        <v>1</v>
      </c>
      <c r="F414" s="159" t="s">
        <v>544</v>
      </c>
      <c r="H414" s="160">
        <v>12.497</v>
      </c>
      <c r="I414" s="161"/>
      <c r="L414" s="157"/>
      <c r="M414" s="162"/>
      <c r="T414" s="163"/>
      <c r="AT414" s="158" t="s">
        <v>231</v>
      </c>
      <c r="AU414" s="158" t="s">
        <v>82</v>
      </c>
      <c r="AV414" s="13" t="s">
        <v>82</v>
      </c>
      <c r="AW414" s="13" t="s">
        <v>30</v>
      </c>
      <c r="AX414" s="13" t="s">
        <v>73</v>
      </c>
      <c r="AY414" s="158" t="s">
        <v>221</v>
      </c>
    </row>
    <row r="415" spans="2:65" s="13" customFormat="1">
      <c r="B415" s="157"/>
      <c r="D415" s="151" t="s">
        <v>231</v>
      </c>
      <c r="E415" s="158" t="s">
        <v>1</v>
      </c>
      <c r="F415" s="159" t="s">
        <v>545</v>
      </c>
      <c r="H415" s="160">
        <v>10.151999999999999</v>
      </c>
      <c r="I415" s="161"/>
      <c r="L415" s="157"/>
      <c r="M415" s="162"/>
      <c r="T415" s="163"/>
      <c r="AT415" s="158" t="s">
        <v>231</v>
      </c>
      <c r="AU415" s="158" t="s">
        <v>82</v>
      </c>
      <c r="AV415" s="13" t="s">
        <v>82</v>
      </c>
      <c r="AW415" s="13" t="s">
        <v>30</v>
      </c>
      <c r="AX415" s="13" t="s">
        <v>73</v>
      </c>
      <c r="AY415" s="158" t="s">
        <v>221</v>
      </c>
    </row>
    <row r="416" spans="2:65" s="13" customFormat="1">
      <c r="B416" s="157"/>
      <c r="D416" s="151" t="s">
        <v>231</v>
      </c>
      <c r="E416" s="158" t="s">
        <v>1</v>
      </c>
      <c r="F416" s="159" t="s">
        <v>546</v>
      </c>
      <c r="H416" s="160">
        <v>10.164999999999999</v>
      </c>
      <c r="I416" s="161"/>
      <c r="L416" s="157"/>
      <c r="M416" s="162"/>
      <c r="T416" s="163"/>
      <c r="AT416" s="158" t="s">
        <v>231</v>
      </c>
      <c r="AU416" s="158" t="s">
        <v>82</v>
      </c>
      <c r="AV416" s="13" t="s">
        <v>82</v>
      </c>
      <c r="AW416" s="13" t="s">
        <v>30</v>
      </c>
      <c r="AX416" s="13" t="s">
        <v>73</v>
      </c>
      <c r="AY416" s="158" t="s">
        <v>221</v>
      </c>
    </row>
    <row r="417" spans="2:51" s="13" customFormat="1">
      <c r="B417" s="157"/>
      <c r="D417" s="151" t="s">
        <v>231</v>
      </c>
      <c r="E417" s="158" t="s">
        <v>1</v>
      </c>
      <c r="F417" s="159" t="s">
        <v>547</v>
      </c>
      <c r="H417" s="160">
        <v>20.515999999999998</v>
      </c>
      <c r="I417" s="161"/>
      <c r="L417" s="157"/>
      <c r="M417" s="162"/>
      <c r="T417" s="163"/>
      <c r="AT417" s="158" t="s">
        <v>231</v>
      </c>
      <c r="AU417" s="158" t="s">
        <v>82</v>
      </c>
      <c r="AV417" s="13" t="s">
        <v>82</v>
      </c>
      <c r="AW417" s="13" t="s">
        <v>30</v>
      </c>
      <c r="AX417" s="13" t="s">
        <v>73</v>
      </c>
      <c r="AY417" s="158" t="s">
        <v>221</v>
      </c>
    </row>
    <row r="418" spans="2:51" s="13" customFormat="1">
      <c r="B418" s="157"/>
      <c r="D418" s="151" t="s">
        <v>231</v>
      </c>
      <c r="E418" s="158" t="s">
        <v>1</v>
      </c>
      <c r="F418" s="159" t="s">
        <v>548</v>
      </c>
      <c r="H418" s="160">
        <v>3.8250000000000002</v>
      </c>
      <c r="I418" s="161"/>
      <c r="L418" s="157"/>
      <c r="M418" s="162"/>
      <c r="T418" s="163"/>
      <c r="AT418" s="158" t="s">
        <v>231</v>
      </c>
      <c r="AU418" s="158" t="s">
        <v>82</v>
      </c>
      <c r="AV418" s="13" t="s">
        <v>82</v>
      </c>
      <c r="AW418" s="13" t="s">
        <v>30</v>
      </c>
      <c r="AX418" s="13" t="s">
        <v>73</v>
      </c>
      <c r="AY418" s="158" t="s">
        <v>221</v>
      </c>
    </row>
    <row r="419" spans="2:51" s="13" customFormat="1">
      <c r="B419" s="157"/>
      <c r="D419" s="151" t="s">
        <v>231</v>
      </c>
      <c r="E419" s="158" t="s">
        <v>1</v>
      </c>
      <c r="F419" s="159" t="s">
        <v>549</v>
      </c>
      <c r="H419" s="160">
        <v>11.641999999999999</v>
      </c>
      <c r="I419" s="161"/>
      <c r="L419" s="157"/>
      <c r="M419" s="162"/>
      <c r="T419" s="163"/>
      <c r="AT419" s="158" t="s">
        <v>231</v>
      </c>
      <c r="AU419" s="158" t="s">
        <v>82</v>
      </c>
      <c r="AV419" s="13" t="s">
        <v>82</v>
      </c>
      <c r="AW419" s="13" t="s">
        <v>30</v>
      </c>
      <c r="AX419" s="13" t="s">
        <v>73</v>
      </c>
      <c r="AY419" s="158" t="s">
        <v>221</v>
      </c>
    </row>
    <row r="420" spans="2:51" s="13" customFormat="1">
      <c r="B420" s="157"/>
      <c r="D420" s="151" t="s">
        <v>231</v>
      </c>
      <c r="E420" s="158" t="s">
        <v>1</v>
      </c>
      <c r="F420" s="159" t="s">
        <v>550</v>
      </c>
      <c r="H420" s="160">
        <v>17.161999999999999</v>
      </c>
      <c r="I420" s="161"/>
      <c r="L420" s="157"/>
      <c r="M420" s="162"/>
      <c r="T420" s="163"/>
      <c r="AT420" s="158" t="s">
        <v>231</v>
      </c>
      <c r="AU420" s="158" t="s">
        <v>82</v>
      </c>
      <c r="AV420" s="13" t="s">
        <v>82</v>
      </c>
      <c r="AW420" s="13" t="s">
        <v>30</v>
      </c>
      <c r="AX420" s="13" t="s">
        <v>73</v>
      </c>
      <c r="AY420" s="158" t="s">
        <v>221</v>
      </c>
    </row>
    <row r="421" spans="2:51" s="13" customFormat="1">
      <c r="B421" s="157"/>
      <c r="D421" s="151" t="s">
        <v>231</v>
      </c>
      <c r="E421" s="158" t="s">
        <v>1</v>
      </c>
      <c r="F421" s="159" t="s">
        <v>551</v>
      </c>
      <c r="H421" s="160">
        <v>16.562000000000001</v>
      </c>
      <c r="I421" s="161"/>
      <c r="L421" s="157"/>
      <c r="M421" s="162"/>
      <c r="T421" s="163"/>
      <c r="AT421" s="158" t="s">
        <v>231</v>
      </c>
      <c r="AU421" s="158" t="s">
        <v>82</v>
      </c>
      <c r="AV421" s="13" t="s">
        <v>82</v>
      </c>
      <c r="AW421" s="13" t="s">
        <v>30</v>
      </c>
      <c r="AX421" s="13" t="s">
        <v>73</v>
      </c>
      <c r="AY421" s="158" t="s">
        <v>221</v>
      </c>
    </row>
    <row r="422" spans="2:51" s="13" customFormat="1">
      <c r="B422" s="157"/>
      <c r="D422" s="151" t="s">
        <v>231</v>
      </c>
      <c r="E422" s="158" t="s">
        <v>1</v>
      </c>
      <c r="F422" s="159" t="s">
        <v>552</v>
      </c>
      <c r="H422" s="160">
        <v>17.712</v>
      </c>
      <c r="I422" s="161"/>
      <c r="L422" s="157"/>
      <c r="M422" s="162"/>
      <c r="T422" s="163"/>
      <c r="AT422" s="158" t="s">
        <v>231</v>
      </c>
      <c r="AU422" s="158" t="s">
        <v>82</v>
      </c>
      <c r="AV422" s="13" t="s">
        <v>82</v>
      </c>
      <c r="AW422" s="13" t="s">
        <v>30</v>
      </c>
      <c r="AX422" s="13" t="s">
        <v>73</v>
      </c>
      <c r="AY422" s="158" t="s">
        <v>221</v>
      </c>
    </row>
    <row r="423" spans="2:51" s="13" customFormat="1">
      <c r="B423" s="157"/>
      <c r="D423" s="151" t="s">
        <v>231</v>
      </c>
      <c r="E423" s="158" t="s">
        <v>1</v>
      </c>
      <c r="F423" s="159" t="s">
        <v>553</v>
      </c>
      <c r="H423" s="160">
        <v>21.969000000000001</v>
      </c>
      <c r="I423" s="161"/>
      <c r="L423" s="157"/>
      <c r="M423" s="162"/>
      <c r="T423" s="163"/>
      <c r="AT423" s="158" t="s">
        <v>231</v>
      </c>
      <c r="AU423" s="158" t="s">
        <v>82</v>
      </c>
      <c r="AV423" s="13" t="s">
        <v>82</v>
      </c>
      <c r="AW423" s="13" t="s">
        <v>30</v>
      </c>
      <c r="AX423" s="13" t="s">
        <v>73</v>
      </c>
      <c r="AY423" s="158" t="s">
        <v>221</v>
      </c>
    </row>
    <row r="424" spans="2:51" s="13" customFormat="1">
      <c r="B424" s="157"/>
      <c r="D424" s="151" t="s">
        <v>231</v>
      </c>
      <c r="E424" s="158" t="s">
        <v>1</v>
      </c>
      <c r="F424" s="159" t="s">
        <v>554</v>
      </c>
      <c r="H424" s="160">
        <v>15.412000000000001</v>
      </c>
      <c r="I424" s="161"/>
      <c r="L424" s="157"/>
      <c r="M424" s="162"/>
      <c r="T424" s="163"/>
      <c r="AT424" s="158" t="s">
        <v>231</v>
      </c>
      <c r="AU424" s="158" t="s">
        <v>82</v>
      </c>
      <c r="AV424" s="13" t="s">
        <v>82</v>
      </c>
      <c r="AW424" s="13" t="s">
        <v>30</v>
      </c>
      <c r="AX424" s="13" t="s">
        <v>73</v>
      </c>
      <c r="AY424" s="158" t="s">
        <v>221</v>
      </c>
    </row>
    <row r="425" spans="2:51" s="13" customFormat="1">
      <c r="B425" s="157"/>
      <c r="D425" s="151" t="s">
        <v>231</v>
      </c>
      <c r="E425" s="158" t="s">
        <v>1</v>
      </c>
      <c r="F425" s="159" t="s">
        <v>555</v>
      </c>
      <c r="H425" s="160">
        <v>13.547000000000001</v>
      </c>
      <c r="I425" s="161"/>
      <c r="L425" s="157"/>
      <c r="M425" s="162"/>
      <c r="T425" s="163"/>
      <c r="AT425" s="158" t="s">
        <v>231</v>
      </c>
      <c r="AU425" s="158" t="s">
        <v>82</v>
      </c>
      <c r="AV425" s="13" t="s">
        <v>82</v>
      </c>
      <c r="AW425" s="13" t="s">
        <v>30</v>
      </c>
      <c r="AX425" s="13" t="s">
        <v>73</v>
      </c>
      <c r="AY425" s="158" t="s">
        <v>221</v>
      </c>
    </row>
    <row r="426" spans="2:51" s="13" customFormat="1">
      <c r="B426" s="157"/>
      <c r="D426" s="151" t="s">
        <v>231</v>
      </c>
      <c r="E426" s="158" t="s">
        <v>1</v>
      </c>
      <c r="F426" s="159" t="s">
        <v>556</v>
      </c>
      <c r="H426" s="160">
        <v>13.547000000000001</v>
      </c>
      <c r="I426" s="161"/>
      <c r="L426" s="157"/>
      <c r="M426" s="162"/>
      <c r="T426" s="163"/>
      <c r="AT426" s="158" t="s">
        <v>231</v>
      </c>
      <c r="AU426" s="158" t="s">
        <v>82</v>
      </c>
      <c r="AV426" s="13" t="s">
        <v>82</v>
      </c>
      <c r="AW426" s="13" t="s">
        <v>30</v>
      </c>
      <c r="AX426" s="13" t="s">
        <v>73</v>
      </c>
      <c r="AY426" s="158" t="s">
        <v>221</v>
      </c>
    </row>
    <row r="427" spans="2:51" s="13" customFormat="1">
      <c r="B427" s="157"/>
      <c r="D427" s="151" t="s">
        <v>231</v>
      </c>
      <c r="E427" s="158" t="s">
        <v>1</v>
      </c>
      <c r="F427" s="159" t="s">
        <v>557</v>
      </c>
      <c r="H427" s="160">
        <v>13.547000000000001</v>
      </c>
      <c r="I427" s="161"/>
      <c r="L427" s="157"/>
      <c r="M427" s="162"/>
      <c r="T427" s="163"/>
      <c r="AT427" s="158" t="s">
        <v>231</v>
      </c>
      <c r="AU427" s="158" t="s">
        <v>82</v>
      </c>
      <c r="AV427" s="13" t="s">
        <v>82</v>
      </c>
      <c r="AW427" s="13" t="s">
        <v>30</v>
      </c>
      <c r="AX427" s="13" t="s">
        <v>73</v>
      </c>
      <c r="AY427" s="158" t="s">
        <v>221</v>
      </c>
    </row>
    <row r="428" spans="2:51" s="13" customFormat="1">
      <c r="B428" s="157"/>
      <c r="D428" s="151" t="s">
        <v>231</v>
      </c>
      <c r="E428" s="158" t="s">
        <v>1</v>
      </c>
      <c r="F428" s="159" t="s">
        <v>558</v>
      </c>
      <c r="H428" s="160">
        <v>10.798</v>
      </c>
      <c r="I428" s="161"/>
      <c r="L428" s="157"/>
      <c r="M428" s="162"/>
      <c r="T428" s="163"/>
      <c r="AT428" s="158" t="s">
        <v>231</v>
      </c>
      <c r="AU428" s="158" t="s">
        <v>82</v>
      </c>
      <c r="AV428" s="13" t="s">
        <v>82</v>
      </c>
      <c r="AW428" s="13" t="s">
        <v>30</v>
      </c>
      <c r="AX428" s="13" t="s">
        <v>73</v>
      </c>
      <c r="AY428" s="158" t="s">
        <v>221</v>
      </c>
    </row>
    <row r="429" spans="2:51" s="13" customFormat="1">
      <c r="B429" s="157"/>
      <c r="D429" s="151" t="s">
        <v>231</v>
      </c>
      <c r="E429" s="158" t="s">
        <v>1</v>
      </c>
      <c r="F429" s="159" t="s">
        <v>559</v>
      </c>
      <c r="H429" s="160">
        <v>25.274000000000001</v>
      </c>
      <c r="I429" s="161"/>
      <c r="L429" s="157"/>
      <c r="M429" s="162"/>
      <c r="T429" s="163"/>
      <c r="AT429" s="158" t="s">
        <v>231</v>
      </c>
      <c r="AU429" s="158" t="s">
        <v>82</v>
      </c>
      <c r="AV429" s="13" t="s">
        <v>82</v>
      </c>
      <c r="AW429" s="13" t="s">
        <v>30</v>
      </c>
      <c r="AX429" s="13" t="s">
        <v>73</v>
      </c>
      <c r="AY429" s="158" t="s">
        <v>221</v>
      </c>
    </row>
    <row r="430" spans="2:51" s="13" customFormat="1">
      <c r="B430" s="157"/>
      <c r="D430" s="151" t="s">
        <v>231</v>
      </c>
      <c r="E430" s="158" t="s">
        <v>1</v>
      </c>
      <c r="F430" s="159" t="s">
        <v>560</v>
      </c>
      <c r="H430" s="160">
        <v>16.18</v>
      </c>
      <c r="I430" s="161"/>
      <c r="L430" s="157"/>
      <c r="M430" s="162"/>
      <c r="T430" s="163"/>
      <c r="AT430" s="158" t="s">
        <v>231</v>
      </c>
      <c r="AU430" s="158" t="s">
        <v>82</v>
      </c>
      <c r="AV430" s="13" t="s">
        <v>82</v>
      </c>
      <c r="AW430" s="13" t="s">
        <v>30</v>
      </c>
      <c r="AX430" s="13" t="s">
        <v>73</v>
      </c>
      <c r="AY430" s="158" t="s">
        <v>221</v>
      </c>
    </row>
    <row r="431" spans="2:51" s="13" customFormat="1">
      <c r="B431" s="157"/>
      <c r="D431" s="151" t="s">
        <v>231</v>
      </c>
      <c r="E431" s="158" t="s">
        <v>1</v>
      </c>
      <c r="F431" s="159" t="s">
        <v>561</v>
      </c>
      <c r="H431" s="160">
        <v>24.474</v>
      </c>
      <c r="I431" s="161"/>
      <c r="L431" s="157"/>
      <c r="M431" s="162"/>
      <c r="T431" s="163"/>
      <c r="AT431" s="158" t="s">
        <v>231</v>
      </c>
      <c r="AU431" s="158" t="s">
        <v>82</v>
      </c>
      <c r="AV431" s="13" t="s">
        <v>82</v>
      </c>
      <c r="AW431" s="13" t="s">
        <v>30</v>
      </c>
      <c r="AX431" s="13" t="s">
        <v>73</v>
      </c>
      <c r="AY431" s="158" t="s">
        <v>221</v>
      </c>
    </row>
    <row r="432" spans="2:51" s="14" customFormat="1">
      <c r="B432" s="164"/>
      <c r="D432" s="151" t="s">
        <v>231</v>
      </c>
      <c r="E432" s="165" t="s">
        <v>1</v>
      </c>
      <c r="F432" s="166" t="s">
        <v>236</v>
      </c>
      <c r="H432" s="167">
        <v>371.87</v>
      </c>
      <c r="I432" s="168"/>
      <c r="L432" s="164"/>
      <c r="M432" s="169"/>
      <c r="T432" s="170"/>
      <c r="AT432" s="165" t="s">
        <v>231</v>
      </c>
      <c r="AU432" s="165" t="s">
        <v>82</v>
      </c>
      <c r="AV432" s="14" t="s">
        <v>229</v>
      </c>
      <c r="AW432" s="14" t="s">
        <v>30</v>
      </c>
      <c r="AX432" s="14" t="s">
        <v>80</v>
      </c>
      <c r="AY432" s="165" t="s">
        <v>221</v>
      </c>
    </row>
    <row r="433" spans="2:65" s="1" customFormat="1" ht="24.2" customHeight="1">
      <c r="B433" s="136"/>
      <c r="C433" s="137" t="s">
        <v>562</v>
      </c>
      <c r="D433" s="137" t="s">
        <v>224</v>
      </c>
      <c r="E433" s="138" t="s">
        <v>563</v>
      </c>
      <c r="F433" s="139" t="s">
        <v>564</v>
      </c>
      <c r="G433" s="140" t="s">
        <v>239</v>
      </c>
      <c r="H433" s="141">
        <v>23.053999999999998</v>
      </c>
      <c r="I433" s="142"/>
      <c r="J433" s="143">
        <f>ROUND(I433*H433,2)</f>
        <v>0</v>
      </c>
      <c r="K433" s="139" t="s">
        <v>228</v>
      </c>
      <c r="L433" s="32"/>
      <c r="M433" s="144" t="s">
        <v>1</v>
      </c>
      <c r="N433" s="145" t="s">
        <v>38</v>
      </c>
      <c r="P433" s="146">
        <f>O433*H433</f>
        <v>0</v>
      </c>
      <c r="Q433" s="146">
        <v>5.3539999999999997E-2</v>
      </c>
      <c r="R433" s="146">
        <f>Q433*H433</f>
        <v>1.2343111599999999</v>
      </c>
      <c r="S433" s="146">
        <v>0</v>
      </c>
      <c r="T433" s="147">
        <f>S433*H433</f>
        <v>0</v>
      </c>
      <c r="AR433" s="148" t="s">
        <v>332</v>
      </c>
      <c r="AT433" s="148" t="s">
        <v>224</v>
      </c>
      <c r="AU433" s="148" t="s">
        <v>82</v>
      </c>
      <c r="AY433" s="17" t="s">
        <v>221</v>
      </c>
      <c r="BE433" s="149">
        <f>IF(N433="základní",J433,0)</f>
        <v>0</v>
      </c>
      <c r="BF433" s="149">
        <f>IF(N433="snížená",J433,0)</f>
        <v>0</v>
      </c>
      <c r="BG433" s="149">
        <f>IF(N433="zákl. přenesená",J433,0)</f>
        <v>0</v>
      </c>
      <c r="BH433" s="149">
        <f>IF(N433="sníž. přenesená",J433,0)</f>
        <v>0</v>
      </c>
      <c r="BI433" s="149">
        <f>IF(N433="nulová",J433,0)</f>
        <v>0</v>
      </c>
      <c r="BJ433" s="17" t="s">
        <v>80</v>
      </c>
      <c r="BK433" s="149">
        <f>ROUND(I433*H433,2)</f>
        <v>0</v>
      </c>
      <c r="BL433" s="17" t="s">
        <v>332</v>
      </c>
      <c r="BM433" s="148" t="s">
        <v>565</v>
      </c>
    </row>
    <row r="434" spans="2:65" s="12" customFormat="1">
      <c r="B434" s="150"/>
      <c r="D434" s="151" t="s">
        <v>231</v>
      </c>
      <c r="E434" s="152" t="s">
        <v>1</v>
      </c>
      <c r="F434" s="153" t="s">
        <v>232</v>
      </c>
      <c r="H434" s="152" t="s">
        <v>1</v>
      </c>
      <c r="I434" s="154"/>
      <c r="L434" s="150"/>
      <c r="M434" s="155"/>
      <c r="T434" s="156"/>
      <c r="AT434" s="152" t="s">
        <v>231</v>
      </c>
      <c r="AU434" s="152" t="s">
        <v>82</v>
      </c>
      <c r="AV434" s="12" t="s">
        <v>80</v>
      </c>
      <c r="AW434" s="12" t="s">
        <v>30</v>
      </c>
      <c r="AX434" s="12" t="s">
        <v>73</v>
      </c>
      <c r="AY434" s="152" t="s">
        <v>221</v>
      </c>
    </row>
    <row r="435" spans="2:65" s="12" customFormat="1">
      <c r="B435" s="150"/>
      <c r="D435" s="151" t="s">
        <v>231</v>
      </c>
      <c r="E435" s="152" t="s">
        <v>1</v>
      </c>
      <c r="F435" s="153" t="s">
        <v>233</v>
      </c>
      <c r="H435" s="152" t="s">
        <v>1</v>
      </c>
      <c r="I435" s="154"/>
      <c r="L435" s="150"/>
      <c r="M435" s="155"/>
      <c r="T435" s="156"/>
      <c r="AT435" s="152" t="s">
        <v>231</v>
      </c>
      <c r="AU435" s="152" t="s">
        <v>82</v>
      </c>
      <c r="AV435" s="12" t="s">
        <v>80</v>
      </c>
      <c r="AW435" s="12" t="s">
        <v>30</v>
      </c>
      <c r="AX435" s="12" t="s">
        <v>73</v>
      </c>
      <c r="AY435" s="152" t="s">
        <v>221</v>
      </c>
    </row>
    <row r="436" spans="2:65" s="13" customFormat="1">
      <c r="B436" s="157"/>
      <c r="D436" s="151" t="s">
        <v>231</v>
      </c>
      <c r="E436" s="158" t="s">
        <v>1</v>
      </c>
      <c r="F436" s="159" t="s">
        <v>566</v>
      </c>
      <c r="H436" s="160">
        <v>13.747999999999999</v>
      </c>
      <c r="I436" s="161"/>
      <c r="L436" s="157"/>
      <c r="M436" s="162"/>
      <c r="T436" s="163"/>
      <c r="AT436" s="158" t="s">
        <v>231</v>
      </c>
      <c r="AU436" s="158" t="s">
        <v>82</v>
      </c>
      <c r="AV436" s="13" t="s">
        <v>82</v>
      </c>
      <c r="AW436" s="13" t="s">
        <v>30</v>
      </c>
      <c r="AX436" s="13" t="s">
        <v>73</v>
      </c>
      <c r="AY436" s="158" t="s">
        <v>221</v>
      </c>
    </row>
    <row r="437" spans="2:65" s="13" customFormat="1">
      <c r="B437" s="157"/>
      <c r="D437" s="151" t="s">
        <v>231</v>
      </c>
      <c r="E437" s="158" t="s">
        <v>1</v>
      </c>
      <c r="F437" s="159" t="s">
        <v>567</v>
      </c>
      <c r="H437" s="160">
        <v>9.3059999999999992</v>
      </c>
      <c r="I437" s="161"/>
      <c r="L437" s="157"/>
      <c r="M437" s="162"/>
      <c r="T437" s="163"/>
      <c r="AT437" s="158" t="s">
        <v>231</v>
      </c>
      <c r="AU437" s="158" t="s">
        <v>82</v>
      </c>
      <c r="AV437" s="13" t="s">
        <v>82</v>
      </c>
      <c r="AW437" s="13" t="s">
        <v>30</v>
      </c>
      <c r="AX437" s="13" t="s">
        <v>73</v>
      </c>
      <c r="AY437" s="158" t="s">
        <v>221</v>
      </c>
    </row>
    <row r="438" spans="2:65" s="14" customFormat="1">
      <c r="B438" s="164"/>
      <c r="D438" s="151" t="s">
        <v>231</v>
      </c>
      <c r="E438" s="165" t="s">
        <v>1</v>
      </c>
      <c r="F438" s="166" t="s">
        <v>236</v>
      </c>
      <c r="H438" s="167">
        <v>23.053999999999998</v>
      </c>
      <c r="I438" s="168"/>
      <c r="L438" s="164"/>
      <c r="M438" s="169"/>
      <c r="T438" s="170"/>
      <c r="AT438" s="165" t="s">
        <v>231</v>
      </c>
      <c r="AU438" s="165" t="s">
        <v>82</v>
      </c>
      <c r="AV438" s="14" t="s">
        <v>229</v>
      </c>
      <c r="AW438" s="14" t="s">
        <v>30</v>
      </c>
      <c r="AX438" s="14" t="s">
        <v>80</v>
      </c>
      <c r="AY438" s="165" t="s">
        <v>221</v>
      </c>
    </row>
    <row r="439" spans="2:65" s="1" customFormat="1" ht="33" customHeight="1">
      <c r="B439" s="136"/>
      <c r="C439" s="137" t="s">
        <v>568</v>
      </c>
      <c r="D439" s="137" t="s">
        <v>224</v>
      </c>
      <c r="E439" s="138" t="s">
        <v>569</v>
      </c>
      <c r="F439" s="139" t="s">
        <v>570</v>
      </c>
      <c r="G439" s="140" t="s">
        <v>239</v>
      </c>
      <c r="H439" s="141">
        <v>15.016999999999999</v>
      </c>
      <c r="I439" s="142"/>
      <c r="J439" s="143">
        <f>ROUND(I439*H439,2)</f>
        <v>0</v>
      </c>
      <c r="K439" s="139" t="s">
        <v>228</v>
      </c>
      <c r="L439" s="32"/>
      <c r="M439" s="144" t="s">
        <v>1</v>
      </c>
      <c r="N439" s="145" t="s">
        <v>38</v>
      </c>
      <c r="P439" s="146">
        <f>O439*H439</f>
        <v>0</v>
      </c>
      <c r="Q439" s="146">
        <v>5.3220000000000003E-2</v>
      </c>
      <c r="R439" s="146">
        <f>Q439*H439</f>
        <v>0.79920473999999997</v>
      </c>
      <c r="S439" s="146">
        <v>0</v>
      </c>
      <c r="T439" s="147">
        <f>S439*H439</f>
        <v>0</v>
      </c>
      <c r="AR439" s="148" t="s">
        <v>332</v>
      </c>
      <c r="AT439" s="148" t="s">
        <v>224</v>
      </c>
      <c r="AU439" s="148" t="s">
        <v>82</v>
      </c>
      <c r="AY439" s="17" t="s">
        <v>221</v>
      </c>
      <c r="BE439" s="149">
        <f>IF(N439="základní",J439,0)</f>
        <v>0</v>
      </c>
      <c r="BF439" s="149">
        <f>IF(N439="snížená",J439,0)</f>
        <v>0</v>
      </c>
      <c r="BG439" s="149">
        <f>IF(N439="zákl. přenesená",J439,0)</f>
        <v>0</v>
      </c>
      <c r="BH439" s="149">
        <f>IF(N439="sníž. přenesená",J439,0)</f>
        <v>0</v>
      </c>
      <c r="BI439" s="149">
        <f>IF(N439="nulová",J439,0)</f>
        <v>0</v>
      </c>
      <c r="BJ439" s="17" t="s">
        <v>80</v>
      </c>
      <c r="BK439" s="149">
        <f>ROUND(I439*H439,2)</f>
        <v>0</v>
      </c>
      <c r="BL439" s="17" t="s">
        <v>332</v>
      </c>
      <c r="BM439" s="148" t="s">
        <v>571</v>
      </c>
    </row>
    <row r="440" spans="2:65" s="12" customFormat="1">
      <c r="B440" s="150"/>
      <c r="D440" s="151" t="s">
        <v>231</v>
      </c>
      <c r="E440" s="152" t="s">
        <v>1</v>
      </c>
      <c r="F440" s="153" t="s">
        <v>232</v>
      </c>
      <c r="H440" s="152" t="s">
        <v>1</v>
      </c>
      <c r="I440" s="154"/>
      <c r="L440" s="150"/>
      <c r="M440" s="155"/>
      <c r="T440" s="156"/>
      <c r="AT440" s="152" t="s">
        <v>231</v>
      </c>
      <c r="AU440" s="152" t="s">
        <v>82</v>
      </c>
      <c r="AV440" s="12" t="s">
        <v>80</v>
      </c>
      <c r="AW440" s="12" t="s">
        <v>30</v>
      </c>
      <c r="AX440" s="12" t="s">
        <v>73</v>
      </c>
      <c r="AY440" s="152" t="s">
        <v>221</v>
      </c>
    </row>
    <row r="441" spans="2:65" s="12" customFormat="1">
      <c r="B441" s="150"/>
      <c r="D441" s="151" t="s">
        <v>231</v>
      </c>
      <c r="E441" s="152" t="s">
        <v>1</v>
      </c>
      <c r="F441" s="153" t="s">
        <v>233</v>
      </c>
      <c r="H441" s="152" t="s">
        <v>1</v>
      </c>
      <c r="I441" s="154"/>
      <c r="L441" s="150"/>
      <c r="M441" s="155"/>
      <c r="T441" s="156"/>
      <c r="AT441" s="152" t="s">
        <v>231</v>
      </c>
      <c r="AU441" s="152" t="s">
        <v>82</v>
      </c>
      <c r="AV441" s="12" t="s">
        <v>80</v>
      </c>
      <c r="AW441" s="12" t="s">
        <v>30</v>
      </c>
      <c r="AX441" s="12" t="s">
        <v>73</v>
      </c>
      <c r="AY441" s="152" t="s">
        <v>221</v>
      </c>
    </row>
    <row r="442" spans="2:65" s="13" customFormat="1">
      <c r="B442" s="157"/>
      <c r="D442" s="151" t="s">
        <v>231</v>
      </c>
      <c r="E442" s="158" t="s">
        <v>1</v>
      </c>
      <c r="F442" s="159" t="s">
        <v>572</v>
      </c>
      <c r="H442" s="160">
        <v>15.016999999999999</v>
      </c>
      <c r="I442" s="161"/>
      <c r="L442" s="157"/>
      <c r="M442" s="162"/>
      <c r="T442" s="163"/>
      <c r="AT442" s="158" t="s">
        <v>231</v>
      </c>
      <c r="AU442" s="158" t="s">
        <v>82</v>
      </c>
      <c r="AV442" s="13" t="s">
        <v>82</v>
      </c>
      <c r="AW442" s="13" t="s">
        <v>30</v>
      </c>
      <c r="AX442" s="13" t="s">
        <v>73</v>
      </c>
      <c r="AY442" s="158" t="s">
        <v>221</v>
      </c>
    </row>
    <row r="443" spans="2:65" s="14" customFormat="1">
      <c r="B443" s="164"/>
      <c r="D443" s="151" t="s">
        <v>231</v>
      </c>
      <c r="E443" s="165" t="s">
        <v>1</v>
      </c>
      <c r="F443" s="166" t="s">
        <v>236</v>
      </c>
      <c r="H443" s="167">
        <v>15.016999999999999</v>
      </c>
      <c r="I443" s="168"/>
      <c r="L443" s="164"/>
      <c r="M443" s="169"/>
      <c r="T443" s="170"/>
      <c r="AT443" s="165" t="s">
        <v>231</v>
      </c>
      <c r="AU443" s="165" t="s">
        <v>82</v>
      </c>
      <c r="AV443" s="14" t="s">
        <v>229</v>
      </c>
      <c r="AW443" s="14" t="s">
        <v>30</v>
      </c>
      <c r="AX443" s="14" t="s">
        <v>80</v>
      </c>
      <c r="AY443" s="165" t="s">
        <v>221</v>
      </c>
    </row>
    <row r="444" spans="2:65" s="1" customFormat="1" ht="24.2" customHeight="1">
      <c r="B444" s="136"/>
      <c r="C444" s="137" t="s">
        <v>573</v>
      </c>
      <c r="D444" s="137" t="s">
        <v>224</v>
      </c>
      <c r="E444" s="138" t="s">
        <v>574</v>
      </c>
      <c r="F444" s="139" t="s">
        <v>575</v>
      </c>
      <c r="G444" s="140" t="s">
        <v>239</v>
      </c>
      <c r="H444" s="141">
        <v>269.28399999999999</v>
      </c>
      <c r="I444" s="142"/>
      <c r="J444" s="143">
        <f>ROUND(I444*H444,2)</f>
        <v>0</v>
      </c>
      <c r="K444" s="139" t="s">
        <v>228</v>
      </c>
      <c r="L444" s="32"/>
      <c r="M444" s="144" t="s">
        <v>1</v>
      </c>
      <c r="N444" s="145" t="s">
        <v>38</v>
      </c>
      <c r="P444" s="146">
        <f>O444*H444</f>
        <v>0</v>
      </c>
      <c r="Q444" s="146">
        <v>2.4649999999999998E-2</v>
      </c>
      <c r="R444" s="146">
        <f>Q444*H444</f>
        <v>6.6378505999999993</v>
      </c>
      <c r="S444" s="146">
        <v>0</v>
      </c>
      <c r="T444" s="147">
        <f>S444*H444</f>
        <v>0</v>
      </c>
      <c r="AR444" s="148" t="s">
        <v>332</v>
      </c>
      <c r="AT444" s="148" t="s">
        <v>224</v>
      </c>
      <c r="AU444" s="148" t="s">
        <v>82</v>
      </c>
      <c r="AY444" s="17" t="s">
        <v>221</v>
      </c>
      <c r="BE444" s="149">
        <f>IF(N444="základní",J444,0)</f>
        <v>0</v>
      </c>
      <c r="BF444" s="149">
        <f>IF(N444="snížená",J444,0)</f>
        <v>0</v>
      </c>
      <c r="BG444" s="149">
        <f>IF(N444="zákl. přenesená",J444,0)</f>
        <v>0</v>
      </c>
      <c r="BH444" s="149">
        <f>IF(N444="sníž. přenesená",J444,0)</f>
        <v>0</v>
      </c>
      <c r="BI444" s="149">
        <f>IF(N444="nulová",J444,0)</f>
        <v>0</v>
      </c>
      <c r="BJ444" s="17" t="s">
        <v>80</v>
      </c>
      <c r="BK444" s="149">
        <f>ROUND(I444*H444,2)</f>
        <v>0</v>
      </c>
      <c r="BL444" s="17" t="s">
        <v>332</v>
      </c>
      <c r="BM444" s="148" t="s">
        <v>576</v>
      </c>
    </row>
    <row r="445" spans="2:65" s="12" customFormat="1">
      <c r="B445" s="150"/>
      <c r="D445" s="151" t="s">
        <v>231</v>
      </c>
      <c r="E445" s="152" t="s">
        <v>1</v>
      </c>
      <c r="F445" s="153" t="s">
        <v>232</v>
      </c>
      <c r="H445" s="152" t="s">
        <v>1</v>
      </c>
      <c r="I445" s="154"/>
      <c r="L445" s="150"/>
      <c r="M445" s="155"/>
      <c r="T445" s="156"/>
      <c r="AT445" s="152" t="s">
        <v>231</v>
      </c>
      <c r="AU445" s="152" t="s">
        <v>82</v>
      </c>
      <c r="AV445" s="12" t="s">
        <v>80</v>
      </c>
      <c r="AW445" s="12" t="s">
        <v>30</v>
      </c>
      <c r="AX445" s="12" t="s">
        <v>73</v>
      </c>
      <c r="AY445" s="152" t="s">
        <v>221</v>
      </c>
    </row>
    <row r="446" spans="2:65" s="12" customFormat="1">
      <c r="B446" s="150"/>
      <c r="D446" s="151" t="s">
        <v>231</v>
      </c>
      <c r="E446" s="152" t="s">
        <v>1</v>
      </c>
      <c r="F446" s="153" t="s">
        <v>233</v>
      </c>
      <c r="H446" s="152" t="s">
        <v>1</v>
      </c>
      <c r="I446" s="154"/>
      <c r="L446" s="150"/>
      <c r="M446" s="155"/>
      <c r="T446" s="156"/>
      <c r="AT446" s="152" t="s">
        <v>231</v>
      </c>
      <c r="AU446" s="152" t="s">
        <v>82</v>
      </c>
      <c r="AV446" s="12" t="s">
        <v>80</v>
      </c>
      <c r="AW446" s="12" t="s">
        <v>30</v>
      </c>
      <c r="AX446" s="12" t="s">
        <v>73</v>
      </c>
      <c r="AY446" s="152" t="s">
        <v>221</v>
      </c>
    </row>
    <row r="447" spans="2:65" s="13" customFormat="1">
      <c r="B447" s="157"/>
      <c r="D447" s="151" t="s">
        <v>231</v>
      </c>
      <c r="E447" s="158" t="s">
        <v>1</v>
      </c>
      <c r="F447" s="159" t="s">
        <v>577</v>
      </c>
      <c r="H447" s="160">
        <v>21.911000000000001</v>
      </c>
      <c r="I447" s="161"/>
      <c r="L447" s="157"/>
      <c r="M447" s="162"/>
      <c r="T447" s="163"/>
      <c r="AT447" s="158" t="s">
        <v>231</v>
      </c>
      <c r="AU447" s="158" t="s">
        <v>82</v>
      </c>
      <c r="AV447" s="13" t="s">
        <v>82</v>
      </c>
      <c r="AW447" s="13" t="s">
        <v>30</v>
      </c>
      <c r="AX447" s="13" t="s">
        <v>73</v>
      </c>
      <c r="AY447" s="158" t="s">
        <v>221</v>
      </c>
    </row>
    <row r="448" spans="2:65" s="13" customFormat="1">
      <c r="B448" s="157"/>
      <c r="D448" s="151" t="s">
        <v>231</v>
      </c>
      <c r="E448" s="158" t="s">
        <v>1</v>
      </c>
      <c r="F448" s="159" t="s">
        <v>578</v>
      </c>
      <c r="H448" s="160">
        <v>29.757999999999999</v>
      </c>
      <c r="I448" s="161"/>
      <c r="L448" s="157"/>
      <c r="M448" s="162"/>
      <c r="T448" s="163"/>
      <c r="AT448" s="158" t="s">
        <v>231</v>
      </c>
      <c r="AU448" s="158" t="s">
        <v>82</v>
      </c>
      <c r="AV448" s="13" t="s">
        <v>82</v>
      </c>
      <c r="AW448" s="13" t="s">
        <v>30</v>
      </c>
      <c r="AX448" s="13" t="s">
        <v>73</v>
      </c>
      <c r="AY448" s="158" t="s">
        <v>221</v>
      </c>
    </row>
    <row r="449" spans="2:65" s="13" customFormat="1">
      <c r="B449" s="157"/>
      <c r="D449" s="151" t="s">
        <v>231</v>
      </c>
      <c r="E449" s="158" t="s">
        <v>1</v>
      </c>
      <c r="F449" s="159" t="s">
        <v>579</v>
      </c>
      <c r="H449" s="160">
        <v>20.664000000000001</v>
      </c>
      <c r="I449" s="161"/>
      <c r="L449" s="157"/>
      <c r="M449" s="162"/>
      <c r="T449" s="163"/>
      <c r="AT449" s="158" t="s">
        <v>231</v>
      </c>
      <c r="AU449" s="158" t="s">
        <v>82</v>
      </c>
      <c r="AV449" s="13" t="s">
        <v>82</v>
      </c>
      <c r="AW449" s="13" t="s">
        <v>30</v>
      </c>
      <c r="AX449" s="13" t="s">
        <v>73</v>
      </c>
      <c r="AY449" s="158" t="s">
        <v>221</v>
      </c>
    </row>
    <row r="450" spans="2:65" s="13" customFormat="1">
      <c r="B450" s="157"/>
      <c r="D450" s="151" t="s">
        <v>231</v>
      </c>
      <c r="E450" s="158" t="s">
        <v>1</v>
      </c>
      <c r="F450" s="159" t="s">
        <v>580</v>
      </c>
      <c r="H450" s="160">
        <v>14.805</v>
      </c>
      <c r="I450" s="161"/>
      <c r="L450" s="157"/>
      <c r="M450" s="162"/>
      <c r="T450" s="163"/>
      <c r="AT450" s="158" t="s">
        <v>231</v>
      </c>
      <c r="AU450" s="158" t="s">
        <v>82</v>
      </c>
      <c r="AV450" s="13" t="s">
        <v>82</v>
      </c>
      <c r="AW450" s="13" t="s">
        <v>30</v>
      </c>
      <c r="AX450" s="13" t="s">
        <v>73</v>
      </c>
      <c r="AY450" s="158" t="s">
        <v>221</v>
      </c>
    </row>
    <row r="451" spans="2:65" s="13" customFormat="1">
      <c r="B451" s="157"/>
      <c r="D451" s="151" t="s">
        <v>231</v>
      </c>
      <c r="E451" s="158" t="s">
        <v>1</v>
      </c>
      <c r="F451" s="159" t="s">
        <v>581</v>
      </c>
      <c r="H451" s="160">
        <v>18.126000000000001</v>
      </c>
      <c r="I451" s="161"/>
      <c r="L451" s="157"/>
      <c r="M451" s="162"/>
      <c r="T451" s="163"/>
      <c r="AT451" s="158" t="s">
        <v>231</v>
      </c>
      <c r="AU451" s="158" t="s">
        <v>82</v>
      </c>
      <c r="AV451" s="13" t="s">
        <v>82</v>
      </c>
      <c r="AW451" s="13" t="s">
        <v>30</v>
      </c>
      <c r="AX451" s="13" t="s">
        <v>73</v>
      </c>
      <c r="AY451" s="158" t="s">
        <v>221</v>
      </c>
    </row>
    <row r="452" spans="2:65" s="13" customFormat="1">
      <c r="B452" s="157"/>
      <c r="D452" s="151" t="s">
        <v>231</v>
      </c>
      <c r="E452" s="158" t="s">
        <v>1</v>
      </c>
      <c r="F452" s="159" t="s">
        <v>582</v>
      </c>
      <c r="H452" s="160">
        <v>10.596</v>
      </c>
      <c r="I452" s="161"/>
      <c r="L452" s="157"/>
      <c r="M452" s="162"/>
      <c r="T452" s="163"/>
      <c r="AT452" s="158" t="s">
        <v>231</v>
      </c>
      <c r="AU452" s="158" t="s">
        <v>82</v>
      </c>
      <c r="AV452" s="13" t="s">
        <v>82</v>
      </c>
      <c r="AW452" s="13" t="s">
        <v>30</v>
      </c>
      <c r="AX452" s="13" t="s">
        <v>73</v>
      </c>
      <c r="AY452" s="158" t="s">
        <v>221</v>
      </c>
    </row>
    <row r="453" spans="2:65" s="13" customFormat="1">
      <c r="B453" s="157"/>
      <c r="D453" s="151" t="s">
        <v>231</v>
      </c>
      <c r="E453" s="158" t="s">
        <v>1</v>
      </c>
      <c r="F453" s="159" t="s">
        <v>583</v>
      </c>
      <c r="H453" s="160">
        <v>3.8919999999999999</v>
      </c>
      <c r="I453" s="161"/>
      <c r="L453" s="157"/>
      <c r="M453" s="162"/>
      <c r="T453" s="163"/>
      <c r="AT453" s="158" t="s">
        <v>231</v>
      </c>
      <c r="AU453" s="158" t="s">
        <v>82</v>
      </c>
      <c r="AV453" s="13" t="s">
        <v>82</v>
      </c>
      <c r="AW453" s="13" t="s">
        <v>30</v>
      </c>
      <c r="AX453" s="13" t="s">
        <v>73</v>
      </c>
      <c r="AY453" s="158" t="s">
        <v>221</v>
      </c>
    </row>
    <row r="454" spans="2:65" s="13" customFormat="1">
      <c r="B454" s="157"/>
      <c r="D454" s="151" t="s">
        <v>231</v>
      </c>
      <c r="E454" s="158" t="s">
        <v>1</v>
      </c>
      <c r="F454" s="159" t="s">
        <v>584</v>
      </c>
      <c r="H454" s="160">
        <v>4.8650000000000002</v>
      </c>
      <c r="I454" s="161"/>
      <c r="L454" s="157"/>
      <c r="M454" s="162"/>
      <c r="T454" s="163"/>
      <c r="AT454" s="158" t="s">
        <v>231</v>
      </c>
      <c r="AU454" s="158" t="s">
        <v>82</v>
      </c>
      <c r="AV454" s="13" t="s">
        <v>82</v>
      </c>
      <c r="AW454" s="13" t="s">
        <v>30</v>
      </c>
      <c r="AX454" s="13" t="s">
        <v>73</v>
      </c>
      <c r="AY454" s="158" t="s">
        <v>221</v>
      </c>
    </row>
    <row r="455" spans="2:65" s="13" customFormat="1">
      <c r="B455" s="157"/>
      <c r="D455" s="151" t="s">
        <v>231</v>
      </c>
      <c r="E455" s="158" t="s">
        <v>1</v>
      </c>
      <c r="F455" s="159" t="s">
        <v>585</v>
      </c>
      <c r="H455" s="160">
        <v>6.7679999999999998</v>
      </c>
      <c r="I455" s="161"/>
      <c r="L455" s="157"/>
      <c r="M455" s="162"/>
      <c r="T455" s="163"/>
      <c r="AT455" s="158" t="s">
        <v>231</v>
      </c>
      <c r="AU455" s="158" t="s">
        <v>82</v>
      </c>
      <c r="AV455" s="13" t="s">
        <v>82</v>
      </c>
      <c r="AW455" s="13" t="s">
        <v>30</v>
      </c>
      <c r="AX455" s="13" t="s">
        <v>73</v>
      </c>
      <c r="AY455" s="158" t="s">
        <v>221</v>
      </c>
    </row>
    <row r="456" spans="2:65" s="13" customFormat="1">
      <c r="B456" s="157"/>
      <c r="D456" s="151" t="s">
        <v>231</v>
      </c>
      <c r="E456" s="158" t="s">
        <v>1</v>
      </c>
      <c r="F456" s="159" t="s">
        <v>586</v>
      </c>
      <c r="H456" s="160">
        <v>4.8650000000000002</v>
      </c>
      <c r="I456" s="161"/>
      <c r="L456" s="157"/>
      <c r="M456" s="162"/>
      <c r="T456" s="163"/>
      <c r="AT456" s="158" t="s">
        <v>231</v>
      </c>
      <c r="AU456" s="158" t="s">
        <v>82</v>
      </c>
      <c r="AV456" s="13" t="s">
        <v>82</v>
      </c>
      <c r="AW456" s="13" t="s">
        <v>30</v>
      </c>
      <c r="AX456" s="13" t="s">
        <v>73</v>
      </c>
      <c r="AY456" s="158" t="s">
        <v>221</v>
      </c>
    </row>
    <row r="457" spans="2:65" s="13" customFormat="1">
      <c r="B457" s="157"/>
      <c r="D457" s="151" t="s">
        <v>231</v>
      </c>
      <c r="E457" s="158" t="s">
        <v>1</v>
      </c>
      <c r="F457" s="159" t="s">
        <v>587</v>
      </c>
      <c r="H457" s="160">
        <v>10.891999999999999</v>
      </c>
      <c r="I457" s="161"/>
      <c r="L457" s="157"/>
      <c r="M457" s="162"/>
      <c r="T457" s="163"/>
      <c r="AT457" s="158" t="s">
        <v>231</v>
      </c>
      <c r="AU457" s="158" t="s">
        <v>82</v>
      </c>
      <c r="AV457" s="13" t="s">
        <v>82</v>
      </c>
      <c r="AW457" s="13" t="s">
        <v>30</v>
      </c>
      <c r="AX457" s="13" t="s">
        <v>73</v>
      </c>
      <c r="AY457" s="158" t="s">
        <v>221</v>
      </c>
    </row>
    <row r="458" spans="2:65" s="13" customFormat="1">
      <c r="B458" s="157"/>
      <c r="D458" s="151" t="s">
        <v>231</v>
      </c>
      <c r="E458" s="158" t="s">
        <v>1</v>
      </c>
      <c r="F458" s="159" t="s">
        <v>588</v>
      </c>
      <c r="H458" s="160">
        <v>37.436</v>
      </c>
      <c r="I458" s="161"/>
      <c r="L458" s="157"/>
      <c r="M458" s="162"/>
      <c r="T458" s="163"/>
      <c r="AT458" s="158" t="s">
        <v>231</v>
      </c>
      <c r="AU458" s="158" t="s">
        <v>82</v>
      </c>
      <c r="AV458" s="13" t="s">
        <v>82</v>
      </c>
      <c r="AW458" s="13" t="s">
        <v>30</v>
      </c>
      <c r="AX458" s="13" t="s">
        <v>73</v>
      </c>
      <c r="AY458" s="158" t="s">
        <v>221</v>
      </c>
    </row>
    <row r="459" spans="2:65" s="13" customFormat="1">
      <c r="B459" s="157"/>
      <c r="D459" s="151" t="s">
        <v>231</v>
      </c>
      <c r="E459" s="158" t="s">
        <v>1</v>
      </c>
      <c r="F459" s="159" t="s">
        <v>589</v>
      </c>
      <c r="H459" s="160">
        <v>32.36</v>
      </c>
      <c r="I459" s="161"/>
      <c r="L459" s="157"/>
      <c r="M459" s="162"/>
      <c r="T459" s="163"/>
      <c r="AT459" s="158" t="s">
        <v>231</v>
      </c>
      <c r="AU459" s="158" t="s">
        <v>82</v>
      </c>
      <c r="AV459" s="13" t="s">
        <v>82</v>
      </c>
      <c r="AW459" s="13" t="s">
        <v>30</v>
      </c>
      <c r="AX459" s="13" t="s">
        <v>73</v>
      </c>
      <c r="AY459" s="158" t="s">
        <v>221</v>
      </c>
    </row>
    <row r="460" spans="2:65" s="13" customFormat="1">
      <c r="B460" s="157"/>
      <c r="D460" s="151" t="s">
        <v>231</v>
      </c>
      <c r="E460" s="158" t="s">
        <v>1</v>
      </c>
      <c r="F460" s="159" t="s">
        <v>590</v>
      </c>
      <c r="H460" s="160">
        <v>17.765999999999998</v>
      </c>
      <c r="I460" s="161"/>
      <c r="L460" s="157"/>
      <c r="M460" s="162"/>
      <c r="T460" s="163"/>
      <c r="AT460" s="158" t="s">
        <v>231</v>
      </c>
      <c r="AU460" s="158" t="s">
        <v>82</v>
      </c>
      <c r="AV460" s="13" t="s">
        <v>82</v>
      </c>
      <c r="AW460" s="13" t="s">
        <v>30</v>
      </c>
      <c r="AX460" s="13" t="s">
        <v>73</v>
      </c>
      <c r="AY460" s="158" t="s">
        <v>221</v>
      </c>
    </row>
    <row r="461" spans="2:65" s="13" customFormat="1">
      <c r="B461" s="157"/>
      <c r="D461" s="151" t="s">
        <v>231</v>
      </c>
      <c r="E461" s="158" t="s">
        <v>1</v>
      </c>
      <c r="F461" s="159" t="s">
        <v>591</v>
      </c>
      <c r="H461" s="160">
        <v>32.042000000000002</v>
      </c>
      <c r="I461" s="161"/>
      <c r="L461" s="157"/>
      <c r="M461" s="162"/>
      <c r="T461" s="163"/>
      <c r="AT461" s="158" t="s">
        <v>231</v>
      </c>
      <c r="AU461" s="158" t="s">
        <v>82</v>
      </c>
      <c r="AV461" s="13" t="s">
        <v>82</v>
      </c>
      <c r="AW461" s="13" t="s">
        <v>30</v>
      </c>
      <c r="AX461" s="13" t="s">
        <v>73</v>
      </c>
      <c r="AY461" s="158" t="s">
        <v>221</v>
      </c>
    </row>
    <row r="462" spans="2:65" s="13" customFormat="1">
      <c r="B462" s="157"/>
      <c r="D462" s="151" t="s">
        <v>231</v>
      </c>
      <c r="E462" s="158" t="s">
        <v>1</v>
      </c>
      <c r="F462" s="159" t="s">
        <v>592</v>
      </c>
      <c r="H462" s="160">
        <v>2.5379999999999998</v>
      </c>
      <c r="I462" s="161"/>
      <c r="L462" s="157"/>
      <c r="M462" s="162"/>
      <c r="T462" s="163"/>
      <c r="AT462" s="158" t="s">
        <v>231</v>
      </c>
      <c r="AU462" s="158" t="s">
        <v>82</v>
      </c>
      <c r="AV462" s="13" t="s">
        <v>82</v>
      </c>
      <c r="AW462" s="13" t="s">
        <v>30</v>
      </c>
      <c r="AX462" s="13" t="s">
        <v>73</v>
      </c>
      <c r="AY462" s="158" t="s">
        <v>221</v>
      </c>
    </row>
    <row r="463" spans="2:65" s="14" customFormat="1">
      <c r="B463" s="164"/>
      <c r="D463" s="151" t="s">
        <v>231</v>
      </c>
      <c r="E463" s="165" t="s">
        <v>1</v>
      </c>
      <c r="F463" s="166" t="s">
        <v>236</v>
      </c>
      <c r="H463" s="167">
        <v>269.28399999999999</v>
      </c>
      <c r="I463" s="168"/>
      <c r="L463" s="164"/>
      <c r="M463" s="169"/>
      <c r="T463" s="170"/>
      <c r="AT463" s="165" t="s">
        <v>231</v>
      </c>
      <c r="AU463" s="165" t="s">
        <v>82</v>
      </c>
      <c r="AV463" s="14" t="s">
        <v>229</v>
      </c>
      <c r="AW463" s="14" t="s">
        <v>30</v>
      </c>
      <c r="AX463" s="14" t="s">
        <v>80</v>
      </c>
      <c r="AY463" s="165" t="s">
        <v>221</v>
      </c>
    </row>
    <row r="464" spans="2:65" s="1" customFormat="1" ht="24.2" customHeight="1">
      <c r="B464" s="136"/>
      <c r="C464" s="137" t="s">
        <v>593</v>
      </c>
      <c r="D464" s="137" t="s">
        <v>224</v>
      </c>
      <c r="E464" s="138" t="s">
        <v>594</v>
      </c>
      <c r="F464" s="139" t="s">
        <v>595</v>
      </c>
      <c r="G464" s="140" t="s">
        <v>350</v>
      </c>
      <c r="H464" s="141">
        <v>19.52</v>
      </c>
      <c r="I464" s="142"/>
      <c r="J464" s="143">
        <f>ROUND(I464*H464,2)</f>
        <v>0</v>
      </c>
      <c r="K464" s="139" t="s">
        <v>1</v>
      </c>
      <c r="L464" s="32"/>
      <c r="M464" s="144" t="s">
        <v>1</v>
      </c>
      <c r="N464" s="145" t="s">
        <v>38</v>
      </c>
      <c r="P464" s="146">
        <f>O464*H464</f>
        <v>0</v>
      </c>
      <c r="Q464" s="146">
        <v>5.1900000000000002E-3</v>
      </c>
      <c r="R464" s="146">
        <f>Q464*H464</f>
        <v>0.1013088</v>
      </c>
      <c r="S464" s="146">
        <v>0</v>
      </c>
      <c r="T464" s="147">
        <f>S464*H464</f>
        <v>0</v>
      </c>
      <c r="AR464" s="148" t="s">
        <v>332</v>
      </c>
      <c r="AT464" s="148" t="s">
        <v>224</v>
      </c>
      <c r="AU464" s="148" t="s">
        <v>82</v>
      </c>
      <c r="AY464" s="17" t="s">
        <v>221</v>
      </c>
      <c r="BE464" s="149">
        <f>IF(N464="základní",J464,0)</f>
        <v>0</v>
      </c>
      <c r="BF464" s="149">
        <f>IF(N464="snížená",J464,0)</f>
        <v>0</v>
      </c>
      <c r="BG464" s="149">
        <f>IF(N464="zákl. přenesená",J464,0)</f>
        <v>0</v>
      </c>
      <c r="BH464" s="149">
        <f>IF(N464="sníž. přenesená",J464,0)</f>
        <v>0</v>
      </c>
      <c r="BI464" s="149">
        <f>IF(N464="nulová",J464,0)</f>
        <v>0</v>
      </c>
      <c r="BJ464" s="17" t="s">
        <v>80</v>
      </c>
      <c r="BK464" s="149">
        <f>ROUND(I464*H464,2)</f>
        <v>0</v>
      </c>
      <c r="BL464" s="17" t="s">
        <v>332</v>
      </c>
      <c r="BM464" s="148" t="s">
        <v>596</v>
      </c>
    </row>
    <row r="465" spans="2:65" s="12" customFormat="1">
      <c r="B465" s="150"/>
      <c r="D465" s="151" t="s">
        <v>231</v>
      </c>
      <c r="E465" s="152" t="s">
        <v>1</v>
      </c>
      <c r="F465" s="153" t="s">
        <v>597</v>
      </c>
      <c r="H465" s="152" t="s">
        <v>1</v>
      </c>
      <c r="I465" s="154"/>
      <c r="L465" s="150"/>
      <c r="M465" s="155"/>
      <c r="T465" s="156"/>
      <c r="AT465" s="152" t="s">
        <v>231</v>
      </c>
      <c r="AU465" s="152" t="s">
        <v>82</v>
      </c>
      <c r="AV465" s="12" t="s">
        <v>80</v>
      </c>
      <c r="AW465" s="12" t="s">
        <v>30</v>
      </c>
      <c r="AX465" s="12" t="s">
        <v>73</v>
      </c>
      <c r="AY465" s="152" t="s">
        <v>221</v>
      </c>
    </row>
    <row r="466" spans="2:65" s="12" customFormat="1">
      <c r="B466" s="150"/>
      <c r="D466" s="151" t="s">
        <v>231</v>
      </c>
      <c r="E466" s="152" t="s">
        <v>1</v>
      </c>
      <c r="F466" s="153" t="s">
        <v>598</v>
      </c>
      <c r="H466" s="152" t="s">
        <v>1</v>
      </c>
      <c r="I466" s="154"/>
      <c r="L466" s="150"/>
      <c r="M466" s="155"/>
      <c r="T466" s="156"/>
      <c r="AT466" s="152" t="s">
        <v>231</v>
      </c>
      <c r="AU466" s="152" t="s">
        <v>82</v>
      </c>
      <c r="AV466" s="12" t="s">
        <v>80</v>
      </c>
      <c r="AW466" s="12" t="s">
        <v>30</v>
      </c>
      <c r="AX466" s="12" t="s">
        <v>73</v>
      </c>
      <c r="AY466" s="152" t="s">
        <v>221</v>
      </c>
    </row>
    <row r="467" spans="2:65" s="12" customFormat="1">
      <c r="B467" s="150"/>
      <c r="D467" s="151" t="s">
        <v>231</v>
      </c>
      <c r="E467" s="152" t="s">
        <v>1</v>
      </c>
      <c r="F467" s="153" t="s">
        <v>599</v>
      </c>
      <c r="H467" s="152" t="s">
        <v>1</v>
      </c>
      <c r="I467" s="154"/>
      <c r="L467" s="150"/>
      <c r="M467" s="155"/>
      <c r="T467" s="156"/>
      <c r="AT467" s="152" t="s">
        <v>231</v>
      </c>
      <c r="AU467" s="152" t="s">
        <v>82</v>
      </c>
      <c r="AV467" s="12" t="s">
        <v>80</v>
      </c>
      <c r="AW467" s="12" t="s">
        <v>30</v>
      </c>
      <c r="AX467" s="12" t="s">
        <v>73</v>
      </c>
      <c r="AY467" s="152" t="s">
        <v>221</v>
      </c>
    </row>
    <row r="468" spans="2:65" s="12" customFormat="1">
      <c r="B468" s="150"/>
      <c r="D468" s="151" t="s">
        <v>231</v>
      </c>
      <c r="E468" s="152" t="s">
        <v>1</v>
      </c>
      <c r="F468" s="153" t="s">
        <v>600</v>
      </c>
      <c r="H468" s="152" t="s">
        <v>1</v>
      </c>
      <c r="I468" s="154"/>
      <c r="L468" s="150"/>
      <c r="M468" s="155"/>
      <c r="T468" s="156"/>
      <c r="AT468" s="152" t="s">
        <v>231</v>
      </c>
      <c r="AU468" s="152" t="s">
        <v>82</v>
      </c>
      <c r="AV468" s="12" t="s">
        <v>80</v>
      </c>
      <c r="AW468" s="12" t="s">
        <v>30</v>
      </c>
      <c r="AX468" s="12" t="s">
        <v>73</v>
      </c>
      <c r="AY468" s="152" t="s">
        <v>221</v>
      </c>
    </row>
    <row r="469" spans="2:65" s="12" customFormat="1">
      <c r="B469" s="150"/>
      <c r="D469" s="151" t="s">
        <v>231</v>
      </c>
      <c r="E469" s="152" t="s">
        <v>1</v>
      </c>
      <c r="F469" s="153" t="s">
        <v>601</v>
      </c>
      <c r="H469" s="152" t="s">
        <v>1</v>
      </c>
      <c r="I469" s="154"/>
      <c r="L469" s="150"/>
      <c r="M469" s="155"/>
      <c r="T469" s="156"/>
      <c r="AT469" s="152" t="s">
        <v>231</v>
      </c>
      <c r="AU469" s="152" t="s">
        <v>82</v>
      </c>
      <c r="AV469" s="12" t="s">
        <v>80</v>
      </c>
      <c r="AW469" s="12" t="s">
        <v>30</v>
      </c>
      <c r="AX469" s="12" t="s">
        <v>73</v>
      </c>
      <c r="AY469" s="152" t="s">
        <v>221</v>
      </c>
    </row>
    <row r="470" spans="2:65" s="13" customFormat="1">
      <c r="B470" s="157"/>
      <c r="D470" s="151" t="s">
        <v>231</v>
      </c>
      <c r="E470" s="158" t="s">
        <v>1</v>
      </c>
      <c r="F470" s="159" t="s">
        <v>602</v>
      </c>
      <c r="H470" s="160">
        <v>7.4349999999999996</v>
      </c>
      <c r="I470" s="161"/>
      <c r="L470" s="157"/>
      <c r="M470" s="162"/>
      <c r="T470" s="163"/>
      <c r="AT470" s="158" t="s">
        <v>231</v>
      </c>
      <c r="AU470" s="158" t="s">
        <v>82</v>
      </c>
      <c r="AV470" s="13" t="s">
        <v>82</v>
      </c>
      <c r="AW470" s="13" t="s">
        <v>30</v>
      </c>
      <c r="AX470" s="13" t="s">
        <v>73</v>
      </c>
      <c r="AY470" s="158" t="s">
        <v>221</v>
      </c>
    </row>
    <row r="471" spans="2:65" s="13" customFormat="1">
      <c r="B471" s="157"/>
      <c r="D471" s="151" t="s">
        <v>231</v>
      </c>
      <c r="E471" s="158" t="s">
        <v>1</v>
      </c>
      <c r="F471" s="159" t="s">
        <v>603</v>
      </c>
      <c r="H471" s="160">
        <v>5.085</v>
      </c>
      <c r="I471" s="161"/>
      <c r="L471" s="157"/>
      <c r="M471" s="162"/>
      <c r="T471" s="163"/>
      <c r="AT471" s="158" t="s">
        <v>231</v>
      </c>
      <c r="AU471" s="158" t="s">
        <v>82</v>
      </c>
      <c r="AV471" s="13" t="s">
        <v>82</v>
      </c>
      <c r="AW471" s="13" t="s">
        <v>30</v>
      </c>
      <c r="AX471" s="13" t="s">
        <v>73</v>
      </c>
      <c r="AY471" s="158" t="s">
        <v>221</v>
      </c>
    </row>
    <row r="472" spans="2:65" s="13" customFormat="1">
      <c r="B472" s="157"/>
      <c r="D472" s="151" t="s">
        <v>231</v>
      </c>
      <c r="E472" s="158" t="s">
        <v>1</v>
      </c>
      <c r="F472" s="159" t="s">
        <v>604</v>
      </c>
      <c r="H472" s="160">
        <v>7</v>
      </c>
      <c r="I472" s="161"/>
      <c r="L472" s="157"/>
      <c r="M472" s="162"/>
      <c r="T472" s="163"/>
      <c r="AT472" s="158" t="s">
        <v>231</v>
      </c>
      <c r="AU472" s="158" t="s">
        <v>82</v>
      </c>
      <c r="AV472" s="13" t="s">
        <v>82</v>
      </c>
      <c r="AW472" s="13" t="s">
        <v>30</v>
      </c>
      <c r="AX472" s="13" t="s">
        <v>73</v>
      </c>
      <c r="AY472" s="158" t="s">
        <v>221</v>
      </c>
    </row>
    <row r="473" spans="2:65" s="14" customFormat="1">
      <c r="B473" s="164"/>
      <c r="D473" s="151" t="s">
        <v>231</v>
      </c>
      <c r="E473" s="165" t="s">
        <v>1</v>
      </c>
      <c r="F473" s="166" t="s">
        <v>236</v>
      </c>
      <c r="H473" s="167">
        <v>19.52</v>
      </c>
      <c r="I473" s="168"/>
      <c r="L473" s="164"/>
      <c r="M473" s="169"/>
      <c r="T473" s="170"/>
      <c r="AT473" s="165" t="s">
        <v>231</v>
      </c>
      <c r="AU473" s="165" t="s">
        <v>82</v>
      </c>
      <c r="AV473" s="14" t="s">
        <v>229</v>
      </c>
      <c r="AW473" s="14" t="s">
        <v>30</v>
      </c>
      <c r="AX473" s="14" t="s">
        <v>80</v>
      </c>
      <c r="AY473" s="165" t="s">
        <v>221</v>
      </c>
    </row>
    <row r="474" spans="2:65" s="1" customFormat="1" ht="24.2" customHeight="1">
      <c r="B474" s="136"/>
      <c r="C474" s="137" t="s">
        <v>605</v>
      </c>
      <c r="D474" s="137" t="s">
        <v>224</v>
      </c>
      <c r="E474" s="138" t="s">
        <v>606</v>
      </c>
      <c r="F474" s="139" t="s">
        <v>607</v>
      </c>
      <c r="G474" s="140" t="s">
        <v>350</v>
      </c>
      <c r="H474" s="141">
        <v>12.3</v>
      </c>
      <c r="I474" s="142"/>
      <c r="J474" s="143">
        <f>ROUND(I474*H474,2)</f>
        <v>0</v>
      </c>
      <c r="K474" s="139" t="s">
        <v>1</v>
      </c>
      <c r="L474" s="32"/>
      <c r="M474" s="144" t="s">
        <v>1</v>
      </c>
      <c r="N474" s="145" t="s">
        <v>38</v>
      </c>
      <c r="P474" s="146">
        <f>O474*H474</f>
        <v>0</v>
      </c>
      <c r="Q474" s="146">
        <v>5.1900000000000002E-3</v>
      </c>
      <c r="R474" s="146">
        <f>Q474*H474</f>
        <v>6.3837000000000005E-2</v>
      </c>
      <c r="S474" s="146">
        <v>0</v>
      </c>
      <c r="T474" s="147">
        <f>S474*H474</f>
        <v>0</v>
      </c>
      <c r="AR474" s="148" t="s">
        <v>332</v>
      </c>
      <c r="AT474" s="148" t="s">
        <v>224</v>
      </c>
      <c r="AU474" s="148" t="s">
        <v>82</v>
      </c>
      <c r="AY474" s="17" t="s">
        <v>221</v>
      </c>
      <c r="BE474" s="149">
        <f>IF(N474="základní",J474,0)</f>
        <v>0</v>
      </c>
      <c r="BF474" s="149">
        <f>IF(N474="snížená",J474,0)</f>
        <v>0</v>
      </c>
      <c r="BG474" s="149">
        <f>IF(N474="zákl. přenesená",J474,0)</f>
        <v>0</v>
      </c>
      <c r="BH474" s="149">
        <f>IF(N474="sníž. přenesená",J474,0)</f>
        <v>0</v>
      </c>
      <c r="BI474" s="149">
        <f>IF(N474="nulová",J474,0)</f>
        <v>0</v>
      </c>
      <c r="BJ474" s="17" t="s">
        <v>80</v>
      </c>
      <c r="BK474" s="149">
        <f>ROUND(I474*H474,2)</f>
        <v>0</v>
      </c>
      <c r="BL474" s="17" t="s">
        <v>332</v>
      </c>
      <c r="BM474" s="148" t="s">
        <v>608</v>
      </c>
    </row>
    <row r="475" spans="2:65" s="12" customFormat="1">
      <c r="B475" s="150"/>
      <c r="D475" s="151" t="s">
        <v>231</v>
      </c>
      <c r="E475" s="152" t="s">
        <v>1</v>
      </c>
      <c r="F475" s="153" t="s">
        <v>609</v>
      </c>
      <c r="H475" s="152" t="s">
        <v>1</v>
      </c>
      <c r="I475" s="154"/>
      <c r="L475" s="150"/>
      <c r="M475" s="155"/>
      <c r="T475" s="156"/>
      <c r="AT475" s="152" t="s">
        <v>231</v>
      </c>
      <c r="AU475" s="152" t="s">
        <v>82</v>
      </c>
      <c r="AV475" s="12" t="s">
        <v>80</v>
      </c>
      <c r="AW475" s="12" t="s">
        <v>30</v>
      </c>
      <c r="AX475" s="12" t="s">
        <v>73</v>
      </c>
      <c r="AY475" s="152" t="s">
        <v>221</v>
      </c>
    </row>
    <row r="476" spans="2:65" s="12" customFormat="1">
      <c r="B476" s="150"/>
      <c r="D476" s="151" t="s">
        <v>231</v>
      </c>
      <c r="E476" s="152" t="s">
        <v>1</v>
      </c>
      <c r="F476" s="153" t="s">
        <v>610</v>
      </c>
      <c r="H476" s="152" t="s">
        <v>1</v>
      </c>
      <c r="I476" s="154"/>
      <c r="L476" s="150"/>
      <c r="M476" s="155"/>
      <c r="T476" s="156"/>
      <c r="AT476" s="152" t="s">
        <v>231</v>
      </c>
      <c r="AU476" s="152" t="s">
        <v>82</v>
      </c>
      <c r="AV476" s="12" t="s">
        <v>80</v>
      </c>
      <c r="AW476" s="12" t="s">
        <v>30</v>
      </c>
      <c r="AX476" s="12" t="s">
        <v>73</v>
      </c>
      <c r="AY476" s="152" t="s">
        <v>221</v>
      </c>
    </row>
    <row r="477" spans="2:65" s="12" customFormat="1">
      <c r="B477" s="150"/>
      <c r="D477" s="151" t="s">
        <v>231</v>
      </c>
      <c r="E477" s="152" t="s">
        <v>1</v>
      </c>
      <c r="F477" s="153" t="s">
        <v>611</v>
      </c>
      <c r="H477" s="152" t="s">
        <v>1</v>
      </c>
      <c r="I477" s="154"/>
      <c r="L477" s="150"/>
      <c r="M477" s="155"/>
      <c r="T477" s="156"/>
      <c r="AT477" s="152" t="s">
        <v>231</v>
      </c>
      <c r="AU477" s="152" t="s">
        <v>82</v>
      </c>
      <c r="AV477" s="12" t="s">
        <v>80</v>
      </c>
      <c r="AW477" s="12" t="s">
        <v>30</v>
      </c>
      <c r="AX477" s="12" t="s">
        <v>73</v>
      </c>
      <c r="AY477" s="152" t="s">
        <v>221</v>
      </c>
    </row>
    <row r="478" spans="2:65" s="13" customFormat="1">
      <c r="B478" s="157"/>
      <c r="D478" s="151" t="s">
        <v>231</v>
      </c>
      <c r="E478" s="158" t="s">
        <v>1</v>
      </c>
      <c r="F478" s="159" t="s">
        <v>612</v>
      </c>
      <c r="H478" s="160">
        <v>12.3</v>
      </c>
      <c r="I478" s="161"/>
      <c r="L478" s="157"/>
      <c r="M478" s="162"/>
      <c r="T478" s="163"/>
      <c r="AT478" s="158" t="s">
        <v>231</v>
      </c>
      <c r="AU478" s="158" t="s">
        <v>82</v>
      </c>
      <c r="AV478" s="13" t="s">
        <v>82</v>
      </c>
      <c r="AW478" s="13" t="s">
        <v>30</v>
      </c>
      <c r="AX478" s="13" t="s">
        <v>73</v>
      </c>
      <c r="AY478" s="158" t="s">
        <v>221</v>
      </c>
    </row>
    <row r="479" spans="2:65" s="14" customFormat="1">
      <c r="B479" s="164"/>
      <c r="D479" s="151" t="s">
        <v>231</v>
      </c>
      <c r="E479" s="165" t="s">
        <v>1</v>
      </c>
      <c r="F479" s="166" t="s">
        <v>236</v>
      </c>
      <c r="H479" s="167">
        <v>12.3</v>
      </c>
      <c r="I479" s="168"/>
      <c r="L479" s="164"/>
      <c r="M479" s="169"/>
      <c r="T479" s="170"/>
      <c r="AT479" s="165" t="s">
        <v>231</v>
      </c>
      <c r="AU479" s="165" t="s">
        <v>82</v>
      </c>
      <c r="AV479" s="14" t="s">
        <v>229</v>
      </c>
      <c r="AW479" s="14" t="s">
        <v>30</v>
      </c>
      <c r="AX479" s="14" t="s">
        <v>80</v>
      </c>
      <c r="AY479" s="165" t="s">
        <v>221</v>
      </c>
    </row>
    <row r="480" spans="2:65" s="1" customFormat="1" ht="24.2" customHeight="1">
      <c r="B480" s="136"/>
      <c r="C480" s="137" t="s">
        <v>613</v>
      </c>
      <c r="D480" s="137" t="s">
        <v>224</v>
      </c>
      <c r="E480" s="138" t="s">
        <v>614</v>
      </c>
      <c r="F480" s="139" t="s">
        <v>615</v>
      </c>
      <c r="G480" s="140" t="s">
        <v>350</v>
      </c>
      <c r="H480" s="141">
        <v>257.76</v>
      </c>
      <c r="I480" s="142"/>
      <c r="J480" s="143">
        <f>ROUND(I480*H480,2)</f>
        <v>0</v>
      </c>
      <c r="K480" s="139" t="s">
        <v>1</v>
      </c>
      <c r="L480" s="32"/>
      <c r="M480" s="144" t="s">
        <v>1</v>
      </c>
      <c r="N480" s="145" t="s">
        <v>38</v>
      </c>
      <c r="P480" s="146">
        <f>O480*H480</f>
        <v>0</v>
      </c>
      <c r="Q480" s="146">
        <v>5.1900000000000002E-3</v>
      </c>
      <c r="R480" s="146">
        <f>Q480*H480</f>
        <v>1.3377744</v>
      </c>
      <c r="S480" s="146">
        <v>0</v>
      </c>
      <c r="T480" s="147">
        <f>S480*H480</f>
        <v>0</v>
      </c>
      <c r="AR480" s="148" t="s">
        <v>332</v>
      </c>
      <c r="AT480" s="148" t="s">
        <v>224</v>
      </c>
      <c r="AU480" s="148" t="s">
        <v>82</v>
      </c>
      <c r="AY480" s="17" t="s">
        <v>221</v>
      </c>
      <c r="BE480" s="149">
        <f>IF(N480="základní",J480,0)</f>
        <v>0</v>
      </c>
      <c r="BF480" s="149">
        <f>IF(N480="snížená",J480,0)</f>
        <v>0</v>
      </c>
      <c r="BG480" s="149">
        <f>IF(N480="zákl. přenesená",J480,0)</f>
        <v>0</v>
      </c>
      <c r="BH480" s="149">
        <f>IF(N480="sníž. přenesená",J480,0)</f>
        <v>0</v>
      </c>
      <c r="BI480" s="149">
        <f>IF(N480="nulová",J480,0)</f>
        <v>0</v>
      </c>
      <c r="BJ480" s="17" t="s">
        <v>80</v>
      </c>
      <c r="BK480" s="149">
        <f>ROUND(I480*H480,2)</f>
        <v>0</v>
      </c>
      <c r="BL480" s="17" t="s">
        <v>332</v>
      </c>
      <c r="BM480" s="148" t="s">
        <v>616</v>
      </c>
    </row>
    <row r="481" spans="2:51" s="12" customFormat="1">
      <c r="B481" s="150"/>
      <c r="D481" s="151" t="s">
        <v>231</v>
      </c>
      <c r="E481" s="152" t="s">
        <v>1</v>
      </c>
      <c r="F481" s="153" t="s">
        <v>617</v>
      </c>
      <c r="H481" s="152" t="s">
        <v>1</v>
      </c>
      <c r="I481" s="154"/>
      <c r="L481" s="150"/>
      <c r="M481" s="155"/>
      <c r="T481" s="156"/>
      <c r="AT481" s="152" t="s">
        <v>231</v>
      </c>
      <c r="AU481" s="152" t="s">
        <v>82</v>
      </c>
      <c r="AV481" s="12" t="s">
        <v>80</v>
      </c>
      <c r="AW481" s="12" t="s">
        <v>30</v>
      </c>
      <c r="AX481" s="12" t="s">
        <v>73</v>
      </c>
      <c r="AY481" s="152" t="s">
        <v>221</v>
      </c>
    </row>
    <row r="482" spans="2:51" s="12" customFormat="1">
      <c r="B482" s="150"/>
      <c r="D482" s="151" t="s">
        <v>231</v>
      </c>
      <c r="E482" s="152" t="s">
        <v>1</v>
      </c>
      <c r="F482" s="153" t="s">
        <v>618</v>
      </c>
      <c r="H482" s="152" t="s">
        <v>1</v>
      </c>
      <c r="I482" s="154"/>
      <c r="L482" s="150"/>
      <c r="M482" s="155"/>
      <c r="T482" s="156"/>
      <c r="AT482" s="152" t="s">
        <v>231</v>
      </c>
      <c r="AU482" s="152" t="s">
        <v>82</v>
      </c>
      <c r="AV482" s="12" t="s">
        <v>80</v>
      </c>
      <c r="AW482" s="12" t="s">
        <v>30</v>
      </c>
      <c r="AX482" s="12" t="s">
        <v>73</v>
      </c>
      <c r="AY482" s="152" t="s">
        <v>221</v>
      </c>
    </row>
    <row r="483" spans="2:51" s="13" customFormat="1">
      <c r="B483" s="157"/>
      <c r="D483" s="151" t="s">
        <v>231</v>
      </c>
      <c r="E483" s="158" t="s">
        <v>1</v>
      </c>
      <c r="F483" s="159" t="s">
        <v>619</v>
      </c>
      <c r="H483" s="160">
        <v>19.420000000000002</v>
      </c>
      <c r="I483" s="161"/>
      <c r="L483" s="157"/>
      <c r="M483" s="162"/>
      <c r="T483" s="163"/>
      <c r="AT483" s="158" t="s">
        <v>231</v>
      </c>
      <c r="AU483" s="158" t="s">
        <v>82</v>
      </c>
      <c r="AV483" s="13" t="s">
        <v>82</v>
      </c>
      <c r="AW483" s="13" t="s">
        <v>30</v>
      </c>
      <c r="AX483" s="13" t="s">
        <v>73</v>
      </c>
      <c r="AY483" s="158" t="s">
        <v>221</v>
      </c>
    </row>
    <row r="484" spans="2:51" s="13" customFormat="1">
      <c r="B484" s="157"/>
      <c r="D484" s="151" t="s">
        <v>231</v>
      </c>
      <c r="E484" s="158" t="s">
        <v>1</v>
      </c>
      <c r="F484" s="159" t="s">
        <v>620</v>
      </c>
      <c r="H484" s="160">
        <v>9.66</v>
      </c>
      <c r="I484" s="161"/>
      <c r="L484" s="157"/>
      <c r="M484" s="162"/>
      <c r="T484" s="163"/>
      <c r="AT484" s="158" t="s">
        <v>231</v>
      </c>
      <c r="AU484" s="158" t="s">
        <v>82</v>
      </c>
      <c r="AV484" s="13" t="s">
        <v>82</v>
      </c>
      <c r="AW484" s="13" t="s">
        <v>30</v>
      </c>
      <c r="AX484" s="13" t="s">
        <v>73</v>
      </c>
      <c r="AY484" s="158" t="s">
        <v>221</v>
      </c>
    </row>
    <row r="485" spans="2:51" s="13" customFormat="1">
      <c r="B485" s="157"/>
      <c r="D485" s="151" t="s">
        <v>231</v>
      </c>
      <c r="E485" s="158" t="s">
        <v>1</v>
      </c>
      <c r="F485" s="159" t="s">
        <v>621</v>
      </c>
      <c r="H485" s="160">
        <v>10.01</v>
      </c>
      <c r="I485" s="161"/>
      <c r="L485" s="157"/>
      <c r="M485" s="162"/>
      <c r="T485" s="163"/>
      <c r="AT485" s="158" t="s">
        <v>231</v>
      </c>
      <c r="AU485" s="158" t="s">
        <v>82</v>
      </c>
      <c r="AV485" s="13" t="s">
        <v>82</v>
      </c>
      <c r="AW485" s="13" t="s">
        <v>30</v>
      </c>
      <c r="AX485" s="13" t="s">
        <v>73</v>
      </c>
      <c r="AY485" s="158" t="s">
        <v>221</v>
      </c>
    </row>
    <row r="486" spans="2:51" s="13" customFormat="1">
      <c r="B486" s="157"/>
      <c r="D486" s="151" t="s">
        <v>231</v>
      </c>
      <c r="E486" s="158" t="s">
        <v>1</v>
      </c>
      <c r="F486" s="159" t="s">
        <v>622</v>
      </c>
      <c r="H486" s="160">
        <v>9.66</v>
      </c>
      <c r="I486" s="161"/>
      <c r="L486" s="157"/>
      <c r="M486" s="162"/>
      <c r="T486" s="163"/>
      <c r="AT486" s="158" t="s">
        <v>231</v>
      </c>
      <c r="AU486" s="158" t="s">
        <v>82</v>
      </c>
      <c r="AV486" s="13" t="s">
        <v>82</v>
      </c>
      <c r="AW486" s="13" t="s">
        <v>30</v>
      </c>
      <c r="AX486" s="13" t="s">
        <v>73</v>
      </c>
      <c r="AY486" s="158" t="s">
        <v>221</v>
      </c>
    </row>
    <row r="487" spans="2:51" s="13" customFormat="1">
      <c r="B487" s="157"/>
      <c r="D487" s="151" t="s">
        <v>231</v>
      </c>
      <c r="E487" s="158" t="s">
        <v>1</v>
      </c>
      <c r="F487" s="159" t="s">
        <v>623</v>
      </c>
      <c r="H487" s="160">
        <v>20.344999999999999</v>
      </c>
      <c r="I487" s="161"/>
      <c r="L487" s="157"/>
      <c r="M487" s="162"/>
      <c r="T487" s="163"/>
      <c r="AT487" s="158" t="s">
        <v>231</v>
      </c>
      <c r="AU487" s="158" t="s">
        <v>82</v>
      </c>
      <c r="AV487" s="13" t="s">
        <v>82</v>
      </c>
      <c r="AW487" s="13" t="s">
        <v>30</v>
      </c>
      <c r="AX487" s="13" t="s">
        <v>73</v>
      </c>
      <c r="AY487" s="158" t="s">
        <v>221</v>
      </c>
    </row>
    <row r="488" spans="2:51" s="13" customFormat="1">
      <c r="B488" s="157"/>
      <c r="D488" s="151" t="s">
        <v>231</v>
      </c>
      <c r="E488" s="158" t="s">
        <v>1</v>
      </c>
      <c r="F488" s="159" t="s">
        <v>624</v>
      </c>
      <c r="H488" s="160">
        <v>29.63</v>
      </c>
      <c r="I488" s="161"/>
      <c r="L488" s="157"/>
      <c r="M488" s="162"/>
      <c r="T488" s="163"/>
      <c r="AT488" s="158" t="s">
        <v>231</v>
      </c>
      <c r="AU488" s="158" t="s">
        <v>82</v>
      </c>
      <c r="AV488" s="13" t="s">
        <v>82</v>
      </c>
      <c r="AW488" s="13" t="s">
        <v>30</v>
      </c>
      <c r="AX488" s="13" t="s">
        <v>73</v>
      </c>
      <c r="AY488" s="158" t="s">
        <v>221</v>
      </c>
    </row>
    <row r="489" spans="2:51" s="13" customFormat="1">
      <c r="B489" s="157"/>
      <c r="D489" s="151" t="s">
        <v>231</v>
      </c>
      <c r="E489" s="158" t="s">
        <v>1</v>
      </c>
      <c r="F489" s="159" t="s">
        <v>625</v>
      </c>
      <c r="H489" s="160">
        <v>30.23</v>
      </c>
      <c r="I489" s="161"/>
      <c r="L489" s="157"/>
      <c r="M489" s="162"/>
      <c r="T489" s="163"/>
      <c r="AT489" s="158" t="s">
        <v>231</v>
      </c>
      <c r="AU489" s="158" t="s">
        <v>82</v>
      </c>
      <c r="AV489" s="13" t="s">
        <v>82</v>
      </c>
      <c r="AW489" s="13" t="s">
        <v>30</v>
      </c>
      <c r="AX489" s="13" t="s">
        <v>73</v>
      </c>
      <c r="AY489" s="158" t="s">
        <v>221</v>
      </c>
    </row>
    <row r="490" spans="2:51" s="13" customFormat="1">
      <c r="B490" s="157"/>
      <c r="D490" s="151" t="s">
        <v>231</v>
      </c>
      <c r="E490" s="158" t="s">
        <v>1</v>
      </c>
      <c r="F490" s="159" t="s">
        <v>626</v>
      </c>
      <c r="H490" s="160">
        <v>29.08</v>
      </c>
      <c r="I490" s="161"/>
      <c r="L490" s="157"/>
      <c r="M490" s="162"/>
      <c r="T490" s="163"/>
      <c r="AT490" s="158" t="s">
        <v>231</v>
      </c>
      <c r="AU490" s="158" t="s">
        <v>82</v>
      </c>
      <c r="AV490" s="13" t="s">
        <v>82</v>
      </c>
      <c r="AW490" s="13" t="s">
        <v>30</v>
      </c>
      <c r="AX490" s="13" t="s">
        <v>73</v>
      </c>
      <c r="AY490" s="158" t="s">
        <v>221</v>
      </c>
    </row>
    <row r="491" spans="2:51" s="13" customFormat="1">
      <c r="B491" s="157"/>
      <c r="D491" s="151" t="s">
        <v>231</v>
      </c>
      <c r="E491" s="158" t="s">
        <v>1</v>
      </c>
      <c r="F491" s="159" t="s">
        <v>627</v>
      </c>
      <c r="H491" s="160">
        <v>19.87</v>
      </c>
      <c r="I491" s="161"/>
      <c r="L491" s="157"/>
      <c r="M491" s="162"/>
      <c r="T491" s="163"/>
      <c r="AT491" s="158" t="s">
        <v>231</v>
      </c>
      <c r="AU491" s="158" t="s">
        <v>82</v>
      </c>
      <c r="AV491" s="13" t="s">
        <v>82</v>
      </c>
      <c r="AW491" s="13" t="s">
        <v>30</v>
      </c>
      <c r="AX491" s="13" t="s">
        <v>73</v>
      </c>
      <c r="AY491" s="158" t="s">
        <v>221</v>
      </c>
    </row>
    <row r="492" spans="2:51" s="13" customFormat="1">
      <c r="B492" s="157"/>
      <c r="D492" s="151" t="s">
        <v>231</v>
      </c>
      <c r="E492" s="158" t="s">
        <v>1</v>
      </c>
      <c r="F492" s="159" t="s">
        <v>628</v>
      </c>
      <c r="H492" s="160">
        <v>19.87</v>
      </c>
      <c r="I492" s="161"/>
      <c r="L492" s="157"/>
      <c r="M492" s="162"/>
      <c r="T492" s="163"/>
      <c r="AT492" s="158" t="s">
        <v>231</v>
      </c>
      <c r="AU492" s="158" t="s">
        <v>82</v>
      </c>
      <c r="AV492" s="13" t="s">
        <v>82</v>
      </c>
      <c r="AW492" s="13" t="s">
        <v>30</v>
      </c>
      <c r="AX492" s="13" t="s">
        <v>73</v>
      </c>
      <c r="AY492" s="158" t="s">
        <v>221</v>
      </c>
    </row>
    <row r="493" spans="2:51" s="13" customFormat="1">
      <c r="B493" s="157"/>
      <c r="D493" s="151" t="s">
        <v>231</v>
      </c>
      <c r="E493" s="158" t="s">
        <v>1</v>
      </c>
      <c r="F493" s="159" t="s">
        <v>629</v>
      </c>
      <c r="H493" s="160">
        <v>19.87</v>
      </c>
      <c r="I493" s="161"/>
      <c r="L493" s="157"/>
      <c r="M493" s="162"/>
      <c r="T493" s="163"/>
      <c r="AT493" s="158" t="s">
        <v>231</v>
      </c>
      <c r="AU493" s="158" t="s">
        <v>82</v>
      </c>
      <c r="AV493" s="13" t="s">
        <v>82</v>
      </c>
      <c r="AW493" s="13" t="s">
        <v>30</v>
      </c>
      <c r="AX493" s="13" t="s">
        <v>73</v>
      </c>
      <c r="AY493" s="158" t="s">
        <v>221</v>
      </c>
    </row>
    <row r="494" spans="2:51" s="13" customFormat="1">
      <c r="B494" s="157"/>
      <c r="D494" s="151" t="s">
        <v>231</v>
      </c>
      <c r="E494" s="158" t="s">
        <v>1</v>
      </c>
      <c r="F494" s="159" t="s">
        <v>630</v>
      </c>
      <c r="H494" s="160">
        <v>19.87</v>
      </c>
      <c r="I494" s="161"/>
      <c r="L494" s="157"/>
      <c r="M494" s="162"/>
      <c r="T494" s="163"/>
      <c r="AT494" s="158" t="s">
        <v>231</v>
      </c>
      <c r="AU494" s="158" t="s">
        <v>82</v>
      </c>
      <c r="AV494" s="13" t="s">
        <v>82</v>
      </c>
      <c r="AW494" s="13" t="s">
        <v>30</v>
      </c>
      <c r="AX494" s="13" t="s">
        <v>73</v>
      </c>
      <c r="AY494" s="158" t="s">
        <v>221</v>
      </c>
    </row>
    <row r="495" spans="2:51" s="13" customFormat="1">
      <c r="B495" s="157"/>
      <c r="D495" s="151" t="s">
        <v>231</v>
      </c>
      <c r="E495" s="158" t="s">
        <v>1</v>
      </c>
      <c r="F495" s="159" t="s">
        <v>631</v>
      </c>
      <c r="H495" s="160">
        <v>20.245000000000001</v>
      </c>
      <c r="I495" s="161"/>
      <c r="L495" s="157"/>
      <c r="M495" s="162"/>
      <c r="T495" s="163"/>
      <c r="AT495" s="158" t="s">
        <v>231</v>
      </c>
      <c r="AU495" s="158" t="s">
        <v>82</v>
      </c>
      <c r="AV495" s="13" t="s">
        <v>82</v>
      </c>
      <c r="AW495" s="13" t="s">
        <v>30</v>
      </c>
      <c r="AX495" s="13" t="s">
        <v>73</v>
      </c>
      <c r="AY495" s="158" t="s">
        <v>221</v>
      </c>
    </row>
    <row r="496" spans="2:51" s="14" customFormat="1">
      <c r="B496" s="164"/>
      <c r="D496" s="151" t="s">
        <v>231</v>
      </c>
      <c r="E496" s="165" t="s">
        <v>1</v>
      </c>
      <c r="F496" s="166" t="s">
        <v>236</v>
      </c>
      <c r="H496" s="167">
        <v>257.76</v>
      </c>
      <c r="I496" s="168"/>
      <c r="L496" s="164"/>
      <c r="M496" s="169"/>
      <c r="T496" s="170"/>
      <c r="AT496" s="165" t="s">
        <v>231</v>
      </c>
      <c r="AU496" s="165" t="s">
        <v>82</v>
      </c>
      <c r="AV496" s="14" t="s">
        <v>229</v>
      </c>
      <c r="AW496" s="14" t="s">
        <v>30</v>
      </c>
      <c r="AX496" s="14" t="s">
        <v>80</v>
      </c>
      <c r="AY496" s="165" t="s">
        <v>221</v>
      </c>
    </row>
    <row r="497" spans="2:65" s="1" customFormat="1" ht="24.2" customHeight="1">
      <c r="B497" s="136"/>
      <c r="C497" s="137" t="s">
        <v>632</v>
      </c>
      <c r="D497" s="137" t="s">
        <v>224</v>
      </c>
      <c r="E497" s="138" t="s">
        <v>633</v>
      </c>
      <c r="F497" s="139" t="s">
        <v>634</v>
      </c>
      <c r="G497" s="140" t="s">
        <v>285</v>
      </c>
      <c r="H497" s="141">
        <v>14</v>
      </c>
      <c r="I497" s="142"/>
      <c r="J497" s="143">
        <f>ROUND(I497*H497,2)</f>
        <v>0</v>
      </c>
      <c r="K497" s="139" t="s">
        <v>228</v>
      </c>
      <c r="L497" s="32"/>
      <c r="M497" s="144" t="s">
        <v>1</v>
      </c>
      <c r="N497" s="145" t="s">
        <v>38</v>
      </c>
      <c r="P497" s="146">
        <f>O497*H497</f>
        <v>0</v>
      </c>
      <c r="Q497" s="146">
        <v>2.3519999999999999E-2</v>
      </c>
      <c r="R497" s="146">
        <f>Q497*H497</f>
        <v>0.32928000000000002</v>
      </c>
      <c r="S497" s="146">
        <v>0</v>
      </c>
      <c r="T497" s="147">
        <f>S497*H497</f>
        <v>0</v>
      </c>
      <c r="AR497" s="148" t="s">
        <v>332</v>
      </c>
      <c r="AT497" s="148" t="s">
        <v>224</v>
      </c>
      <c r="AU497" s="148" t="s">
        <v>82</v>
      </c>
      <c r="AY497" s="17" t="s">
        <v>221</v>
      </c>
      <c r="BE497" s="149">
        <f>IF(N497="základní",J497,0)</f>
        <v>0</v>
      </c>
      <c r="BF497" s="149">
        <f>IF(N497="snížená",J497,0)</f>
        <v>0</v>
      </c>
      <c r="BG497" s="149">
        <f>IF(N497="zákl. přenesená",J497,0)</f>
        <v>0</v>
      </c>
      <c r="BH497" s="149">
        <f>IF(N497="sníž. přenesená",J497,0)</f>
        <v>0</v>
      </c>
      <c r="BI497" s="149">
        <f>IF(N497="nulová",J497,0)</f>
        <v>0</v>
      </c>
      <c r="BJ497" s="17" t="s">
        <v>80</v>
      </c>
      <c r="BK497" s="149">
        <f>ROUND(I497*H497,2)</f>
        <v>0</v>
      </c>
      <c r="BL497" s="17" t="s">
        <v>332</v>
      </c>
      <c r="BM497" s="148" t="s">
        <v>635</v>
      </c>
    </row>
    <row r="498" spans="2:65" s="12" customFormat="1">
      <c r="B498" s="150"/>
      <c r="D498" s="151" t="s">
        <v>231</v>
      </c>
      <c r="E498" s="152" t="s">
        <v>1</v>
      </c>
      <c r="F498" s="153" t="s">
        <v>232</v>
      </c>
      <c r="H498" s="152" t="s">
        <v>1</v>
      </c>
      <c r="I498" s="154"/>
      <c r="L498" s="150"/>
      <c r="M498" s="155"/>
      <c r="T498" s="156"/>
      <c r="AT498" s="152" t="s">
        <v>231</v>
      </c>
      <c r="AU498" s="152" t="s">
        <v>82</v>
      </c>
      <c r="AV498" s="12" t="s">
        <v>80</v>
      </c>
      <c r="AW498" s="12" t="s">
        <v>30</v>
      </c>
      <c r="AX498" s="12" t="s">
        <v>73</v>
      </c>
      <c r="AY498" s="152" t="s">
        <v>221</v>
      </c>
    </row>
    <row r="499" spans="2:65" s="12" customFormat="1">
      <c r="B499" s="150"/>
      <c r="D499" s="151" t="s">
        <v>231</v>
      </c>
      <c r="E499" s="152" t="s">
        <v>1</v>
      </c>
      <c r="F499" s="153" t="s">
        <v>233</v>
      </c>
      <c r="H499" s="152" t="s">
        <v>1</v>
      </c>
      <c r="I499" s="154"/>
      <c r="L499" s="150"/>
      <c r="M499" s="155"/>
      <c r="T499" s="156"/>
      <c r="AT499" s="152" t="s">
        <v>231</v>
      </c>
      <c r="AU499" s="152" t="s">
        <v>82</v>
      </c>
      <c r="AV499" s="12" t="s">
        <v>80</v>
      </c>
      <c r="AW499" s="12" t="s">
        <v>30</v>
      </c>
      <c r="AX499" s="12" t="s">
        <v>73</v>
      </c>
      <c r="AY499" s="152" t="s">
        <v>221</v>
      </c>
    </row>
    <row r="500" spans="2:65" s="13" customFormat="1">
      <c r="B500" s="157"/>
      <c r="D500" s="151" t="s">
        <v>231</v>
      </c>
      <c r="E500" s="158" t="s">
        <v>1</v>
      </c>
      <c r="F500" s="159" t="s">
        <v>636</v>
      </c>
      <c r="H500" s="160">
        <v>1</v>
      </c>
      <c r="I500" s="161"/>
      <c r="L500" s="157"/>
      <c r="M500" s="162"/>
      <c r="T500" s="163"/>
      <c r="AT500" s="158" t="s">
        <v>231</v>
      </c>
      <c r="AU500" s="158" t="s">
        <v>82</v>
      </c>
      <c r="AV500" s="13" t="s">
        <v>82</v>
      </c>
      <c r="AW500" s="13" t="s">
        <v>30</v>
      </c>
      <c r="AX500" s="13" t="s">
        <v>73</v>
      </c>
      <c r="AY500" s="158" t="s">
        <v>221</v>
      </c>
    </row>
    <row r="501" spans="2:65" s="13" customFormat="1">
      <c r="B501" s="157"/>
      <c r="D501" s="151" t="s">
        <v>231</v>
      </c>
      <c r="E501" s="158" t="s">
        <v>1</v>
      </c>
      <c r="F501" s="159" t="s">
        <v>637</v>
      </c>
      <c r="H501" s="160">
        <v>1</v>
      </c>
      <c r="I501" s="161"/>
      <c r="L501" s="157"/>
      <c r="M501" s="162"/>
      <c r="T501" s="163"/>
      <c r="AT501" s="158" t="s">
        <v>231</v>
      </c>
      <c r="AU501" s="158" t="s">
        <v>82</v>
      </c>
      <c r="AV501" s="13" t="s">
        <v>82</v>
      </c>
      <c r="AW501" s="13" t="s">
        <v>30</v>
      </c>
      <c r="AX501" s="13" t="s">
        <v>73</v>
      </c>
      <c r="AY501" s="158" t="s">
        <v>221</v>
      </c>
    </row>
    <row r="502" spans="2:65" s="13" customFormat="1">
      <c r="B502" s="157"/>
      <c r="D502" s="151" t="s">
        <v>231</v>
      </c>
      <c r="E502" s="158" t="s">
        <v>1</v>
      </c>
      <c r="F502" s="159" t="s">
        <v>638</v>
      </c>
      <c r="H502" s="160">
        <v>1</v>
      </c>
      <c r="I502" s="161"/>
      <c r="L502" s="157"/>
      <c r="M502" s="162"/>
      <c r="T502" s="163"/>
      <c r="AT502" s="158" t="s">
        <v>231</v>
      </c>
      <c r="AU502" s="158" t="s">
        <v>82</v>
      </c>
      <c r="AV502" s="13" t="s">
        <v>82</v>
      </c>
      <c r="AW502" s="13" t="s">
        <v>30</v>
      </c>
      <c r="AX502" s="13" t="s">
        <v>73</v>
      </c>
      <c r="AY502" s="158" t="s">
        <v>221</v>
      </c>
    </row>
    <row r="503" spans="2:65" s="13" customFormat="1">
      <c r="B503" s="157"/>
      <c r="D503" s="151" t="s">
        <v>231</v>
      </c>
      <c r="E503" s="158" t="s">
        <v>1</v>
      </c>
      <c r="F503" s="159" t="s">
        <v>639</v>
      </c>
      <c r="H503" s="160">
        <v>1</v>
      </c>
      <c r="I503" s="161"/>
      <c r="L503" s="157"/>
      <c r="M503" s="162"/>
      <c r="T503" s="163"/>
      <c r="AT503" s="158" t="s">
        <v>231</v>
      </c>
      <c r="AU503" s="158" t="s">
        <v>82</v>
      </c>
      <c r="AV503" s="13" t="s">
        <v>82</v>
      </c>
      <c r="AW503" s="13" t="s">
        <v>30</v>
      </c>
      <c r="AX503" s="13" t="s">
        <v>73</v>
      </c>
      <c r="AY503" s="158" t="s">
        <v>221</v>
      </c>
    </row>
    <row r="504" spans="2:65" s="13" customFormat="1">
      <c r="B504" s="157"/>
      <c r="D504" s="151" t="s">
        <v>231</v>
      </c>
      <c r="E504" s="158" t="s">
        <v>1</v>
      </c>
      <c r="F504" s="159" t="s">
        <v>640</v>
      </c>
      <c r="H504" s="160">
        <v>1</v>
      </c>
      <c r="I504" s="161"/>
      <c r="L504" s="157"/>
      <c r="M504" s="162"/>
      <c r="T504" s="163"/>
      <c r="AT504" s="158" t="s">
        <v>231</v>
      </c>
      <c r="AU504" s="158" t="s">
        <v>82</v>
      </c>
      <c r="AV504" s="13" t="s">
        <v>82</v>
      </c>
      <c r="AW504" s="13" t="s">
        <v>30</v>
      </c>
      <c r="AX504" s="13" t="s">
        <v>73</v>
      </c>
      <c r="AY504" s="158" t="s">
        <v>221</v>
      </c>
    </row>
    <row r="505" spans="2:65" s="13" customFormat="1">
      <c r="B505" s="157"/>
      <c r="D505" s="151" t="s">
        <v>231</v>
      </c>
      <c r="E505" s="158" t="s">
        <v>1</v>
      </c>
      <c r="F505" s="159" t="s">
        <v>641</v>
      </c>
      <c r="H505" s="160">
        <v>1</v>
      </c>
      <c r="I505" s="161"/>
      <c r="L505" s="157"/>
      <c r="M505" s="162"/>
      <c r="T505" s="163"/>
      <c r="AT505" s="158" t="s">
        <v>231</v>
      </c>
      <c r="AU505" s="158" t="s">
        <v>82</v>
      </c>
      <c r="AV505" s="13" t="s">
        <v>82</v>
      </c>
      <c r="AW505" s="13" t="s">
        <v>30</v>
      </c>
      <c r="AX505" s="13" t="s">
        <v>73</v>
      </c>
      <c r="AY505" s="158" t="s">
        <v>221</v>
      </c>
    </row>
    <row r="506" spans="2:65" s="13" customFormat="1">
      <c r="B506" s="157"/>
      <c r="D506" s="151" t="s">
        <v>231</v>
      </c>
      <c r="E506" s="158" t="s">
        <v>1</v>
      </c>
      <c r="F506" s="159" t="s">
        <v>642</v>
      </c>
      <c r="H506" s="160">
        <v>8</v>
      </c>
      <c r="I506" s="161"/>
      <c r="L506" s="157"/>
      <c r="M506" s="162"/>
      <c r="T506" s="163"/>
      <c r="AT506" s="158" t="s">
        <v>231</v>
      </c>
      <c r="AU506" s="158" t="s">
        <v>82</v>
      </c>
      <c r="AV506" s="13" t="s">
        <v>82</v>
      </c>
      <c r="AW506" s="13" t="s">
        <v>30</v>
      </c>
      <c r="AX506" s="13" t="s">
        <v>73</v>
      </c>
      <c r="AY506" s="158" t="s">
        <v>221</v>
      </c>
    </row>
    <row r="507" spans="2:65" s="14" customFormat="1">
      <c r="B507" s="164"/>
      <c r="D507" s="151" t="s">
        <v>231</v>
      </c>
      <c r="E507" s="165" t="s">
        <v>1</v>
      </c>
      <c r="F507" s="166" t="s">
        <v>236</v>
      </c>
      <c r="H507" s="167">
        <v>14</v>
      </c>
      <c r="I507" s="168"/>
      <c r="L507" s="164"/>
      <c r="M507" s="169"/>
      <c r="T507" s="170"/>
      <c r="AT507" s="165" t="s">
        <v>231</v>
      </c>
      <c r="AU507" s="165" t="s">
        <v>82</v>
      </c>
      <c r="AV507" s="14" t="s">
        <v>229</v>
      </c>
      <c r="AW507" s="14" t="s">
        <v>30</v>
      </c>
      <c r="AX507" s="14" t="s">
        <v>80</v>
      </c>
      <c r="AY507" s="165" t="s">
        <v>221</v>
      </c>
    </row>
    <row r="508" spans="2:65" s="1" customFormat="1" ht="24.2" customHeight="1">
      <c r="B508" s="136"/>
      <c r="C508" s="137" t="s">
        <v>643</v>
      </c>
      <c r="D508" s="137" t="s">
        <v>224</v>
      </c>
      <c r="E508" s="138" t="s">
        <v>644</v>
      </c>
      <c r="F508" s="139" t="s">
        <v>645</v>
      </c>
      <c r="G508" s="140" t="s">
        <v>350</v>
      </c>
      <c r="H508" s="141">
        <v>60.15</v>
      </c>
      <c r="I508" s="142"/>
      <c r="J508" s="143">
        <f>ROUND(I508*H508,2)</f>
        <v>0</v>
      </c>
      <c r="K508" s="139" t="s">
        <v>1</v>
      </c>
      <c r="L508" s="32"/>
      <c r="M508" s="144" t="s">
        <v>1</v>
      </c>
      <c r="N508" s="145" t="s">
        <v>38</v>
      </c>
      <c r="P508" s="146">
        <f>O508*H508</f>
        <v>0</v>
      </c>
      <c r="Q508" s="146">
        <v>5.1900000000000002E-3</v>
      </c>
      <c r="R508" s="146">
        <f>Q508*H508</f>
        <v>0.31217850000000003</v>
      </c>
      <c r="S508" s="146">
        <v>0</v>
      </c>
      <c r="T508" s="147">
        <f>S508*H508</f>
        <v>0</v>
      </c>
      <c r="AR508" s="148" t="s">
        <v>332</v>
      </c>
      <c r="AT508" s="148" t="s">
        <v>224</v>
      </c>
      <c r="AU508" s="148" t="s">
        <v>82</v>
      </c>
      <c r="AY508" s="17" t="s">
        <v>221</v>
      </c>
      <c r="BE508" s="149">
        <f>IF(N508="základní",J508,0)</f>
        <v>0</v>
      </c>
      <c r="BF508" s="149">
        <f>IF(N508="snížená",J508,0)</f>
        <v>0</v>
      </c>
      <c r="BG508" s="149">
        <f>IF(N508="zákl. přenesená",J508,0)</f>
        <v>0</v>
      </c>
      <c r="BH508" s="149">
        <f>IF(N508="sníž. přenesená",J508,0)</f>
        <v>0</v>
      </c>
      <c r="BI508" s="149">
        <f>IF(N508="nulová",J508,0)</f>
        <v>0</v>
      </c>
      <c r="BJ508" s="17" t="s">
        <v>80</v>
      </c>
      <c r="BK508" s="149">
        <f>ROUND(I508*H508,2)</f>
        <v>0</v>
      </c>
      <c r="BL508" s="17" t="s">
        <v>332</v>
      </c>
      <c r="BM508" s="148" t="s">
        <v>646</v>
      </c>
    </row>
    <row r="509" spans="2:65" s="12" customFormat="1">
      <c r="B509" s="150"/>
      <c r="D509" s="151" t="s">
        <v>231</v>
      </c>
      <c r="E509" s="152" t="s">
        <v>1</v>
      </c>
      <c r="F509" s="153" t="s">
        <v>647</v>
      </c>
      <c r="H509" s="152" t="s">
        <v>1</v>
      </c>
      <c r="I509" s="154"/>
      <c r="L509" s="150"/>
      <c r="M509" s="155"/>
      <c r="T509" s="156"/>
      <c r="AT509" s="152" t="s">
        <v>231</v>
      </c>
      <c r="AU509" s="152" t="s">
        <v>82</v>
      </c>
      <c r="AV509" s="12" t="s">
        <v>80</v>
      </c>
      <c r="AW509" s="12" t="s">
        <v>30</v>
      </c>
      <c r="AX509" s="12" t="s">
        <v>73</v>
      </c>
      <c r="AY509" s="152" t="s">
        <v>221</v>
      </c>
    </row>
    <row r="510" spans="2:65" s="12" customFormat="1">
      <c r="B510" s="150"/>
      <c r="D510" s="151" t="s">
        <v>231</v>
      </c>
      <c r="E510" s="152" t="s">
        <v>1</v>
      </c>
      <c r="F510" s="153" t="s">
        <v>648</v>
      </c>
      <c r="H510" s="152" t="s">
        <v>1</v>
      </c>
      <c r="I510" s="154"/>
      <c r="L510" s="150"/>
      <c r="M510" s="155"/>
      <c r="T510" s="156"/>
      <c r="AT510" s="152" t="s">
        <v>231</v>
      </c>
      <c r="AU510" s="152" t="s">
        <v>82</v>
      </c>
      <c r="AV510" s="12" t="s">
        <v>80</v>
      </c>
      <c r="AW510" s="12" t="s">
        <v>30</v>
      </c>
      <c r="AX510" s="12" t="s">
        <v>73</v>
      </c>
      <c r="AY510" s="152" t="s">
        <v>221</v>
      </c>
    </row>
    <row r="511" spans="2:65" s="13" customFormat="1">
      <c r="B511" s="157"/>
      <c r="D511" s="151" t="s">
        <v>231</v>
      </c>
      <c r="E511" s="158" t="s">
        <v>1</v>
      </c>
      <c r="F511" s="159" t="s">
        <v>649</v>
      </c>
      <c r="H511" s="160">
        <v>4.125</v>
      </c>
      <c r="I511" s="161"/>
      <c r="L511" s="157"/>
      <c r="M511" s="162"/>
      <c r="T511" s="163"/>
      <c r="AT511" s="158" t="s">
        <v>231</v>
      </c>
      <c r="AU511" s="158" t="s">
        <v>82</v>
      </c>
      <c r="AV511" s="13" t="s">
        <v>82</v>
      </c>
      <c r="AW511" s="13" t="s">
        <v>30</v>
      </c>
      <c r="AX511" s="13" t="s">
        <v>73</v>
      </c>
      <c r="AY511" s="158" t="s">
        <v>221</v>
      </c>
    </row>
    <row r="512" spans="2:65" s="13" customFormat="1">
      <c r="B512" s="157"/>
      <c r="D512" s="151" t="s">
        <v>231</v>
      </c>
      <c r="E512" s="158" t="s">
        <v>1</v>
      </c>
      <c r="F512" s="159" t="s">
        <v>650</v>
      </c>
      <c r="H512" s="160">
        <v>6.95</v>
      </c>
      <c r="I512" s="161"/>
      <c r="L512" s="157"/>
      <c r="M512" s="162"/>
      <c r="T512" s="163"/>
      <c r="AT512" s="158" t="s">
        <v>231</v>
      </c>
      <c r="AU512" s="158" t="s">
        <v>82</v>
      </c>
      <c r="AV512" s="13" t="s">
        <v>82</v>
      </c>
      <c r="AW512" s="13" t="s">
        <v>30</v>
      </c>
      <c r="AX512" s="13" t="s">
        <v>73</v>
      </c>
      <c r="AY512" s="158" t="s">
        <v>221</v>
      </c>
    </row>
    <row r="513" spans="2:65" s="13" customFormat="1">
      <c r="B513" s="157"/>
      <c r="D513" s="151" t="s">
        <v>231</v>
      </c>
      <c r="E513" s="158" t="s">
        <v>1</v>
      </c>
      <c r="F513" s="159" t="s">
        <v>651</v>
      </c>
      <c r="H513" s="160">
        <v>7.55</v>
      </c>
      <c r="I513" s="161"/>
      <c r="L513" s="157"/>
      <c r="M513" s="162"/>
      <c r="T513" s="163"/>
      <c r="AT513" s="158" t="s">
        <v>231</v>
      </c>
      <c r="AU513" s="158" t="s">
        <v>82</v>
      </c>
      <c r="AV513" s="13" t="s">
        <v>82</v>
      </c>
      <c r="AW513" s="13" t="s">
        <v>30</v>
      </c>
      <c r="AX513" s="13" t="s">
        <v>73</v>
      </c>
      <c r="AY513" s="158" t="s">
        <v>221</v>
      </c>
    </row>
    <row r="514" spans="2:65" s="13" customFormat="1">
      <c r="B514" s="157"/>
      <c r="D514" s="151" t="s">
        <v>231</v>
      </c>
      <c r="E514" s="158" t="s">
        <v>1</v>
      </c>
      <c r="F514" s="159" t="s">
        <v>652</v>
      </c>
      <c r="H514" s="160">
        <v>6.4</v>
      </c>
      <c r="I514" s="161"/>
      <c r="L514" s="157"/>
      <c r="M514" s="162"/>
      <c r="T514" s="163"/>
      <c r="AT514" s="158" t="s">
        <v>231</v>
      </c>
      <c r="AU514" s="158" t="s">
        <v>82</v>
      </c>
      <c r="AV514" s="13" t="s">
        <v>82</v>
      </c>
      <c r="AW514" s="13" t="s">
        <v>30</v>
      </c>
      <c r="AX514" s="13" t="s">
        <v>73</v>
      </c>
      <c r="AY514" s="158" t="s">
        <v>221</v>
      </c>
    </row>
    <row r="515" spans="2:65" s="13" customFormat="1">
      <c r="B515" s="157"/>
      <c r="D515" s="151" t="s">
        <v>231</v>
      </c>
      <c r="E515" s="158" t="s">
        <v>1</v>
      </c>
      <c r="F515" s="159" t="s">
        <v>653</v>
      </c>
      <c r="H515" s="160">
        <v>6.95</v>
      </c>
      <c r="I515" s="161"/>
      <c r="L515" s="157"/>
      <c r="M515" s="162"/>
      <c r="T515" s="163"/>
      <c r="AT515" s="158" t="s">
        <v>231</v>
      </c>
      <c r="AU515" s="158" t="s">
        <v>82</v>
      </c>
      <c r="AV515" s="13" t="s">
        <v>82</v>
      </c>
      <c r="AW515" s="13" t="s">
        <v>30</v>
      </c>
      <c r="AX515" s="13" t="s">
        <v>73</v>
      </c>
      <c r="AY515" s="158" t="s">
        <v>221</v>
      </c>
    </row>
    <row r="516" spans="2:65" s="13" customFormat="1">
      <c r="B516" s="157"/>
      <c r="D516" s="151" t="s">
        <v>231</v>
      </c>
      <c r="E516" s="158" t="s">
        <v>1</v>
      </c>
      <c r="F516" s="159" t="s">
        <v>654</v>
      </c>
      <c r="H516" s="160">
        <v>6.95</v>
      </c>
      <c r="I516" s="161"/>
      <c r="L516" s="157"/>
      <c r="M516" s="162"/>
      <c r="T516" s="163"/>
      <c r="AT516" s="158" t="s">
        <v>231</v>
      </c>
      <c r="AU516" s="158" t="s">
        <v>82</v>
      </c>
      <c r="AV516" s="13" t="s">
        <v>82</v>
      </c>
      <c r="AW516" s="13" t="s">
        <v>30</v>
      </c>
      <c r="AX516" s="13" t="s">
        <v>73</v>
      </c>
      <c r="AY516" s="158" t="s">
        <v>221</v>
      </c>
    </row>
    <row r="517" spans="2:65" s="13" customFormat="1">
      <c r="B517" s="157"/>
      <c r="D517" s="151" t="s">
        <v>231</v>
      </c>
      <c r="E517" s="158" t="s">
        <v>1</v>
      </c>
      <c r="F517" s="159" t="s">
        <v>655</v>
      </c>
      <c r="H517" s="160">
        <v>6.95</v>
      </c>
      <c r="I517" s="161"/>
      <c r="L517" s="157"/>
      <c r="M517" s="162"/>
      <c r="T517" s="163"/>
      <c r="AT517" s="158" t="s">
        <v>231</v>
      </c>
      <c r="AU517" s="158" t="s">
        <v>82</v>
      </c>
      <c r="AV517" s="13" t="s">
        <v>82</v>
      </c>
      <c r="AW517" s="13" t="s">
        <v>30</v>
      </c>
      <c r="AX517" s="13" t="s">
        <v>73</v>
      </c>
      <c r="AY517" s="158" t="s">
        <v>221</v>
      </c>
    </row>
    <row r="518" spans="2:65" s="13" customFormat="1">
      <c r="B518" s="157"/>
      <c r="D518" s="151" t="s">
        <v>231</v>
      </c>
      <c r="E518" s="158" t="s">
        <v>1</v>
      </c>
      <c r="F518" s="159" t="s">
        <v>656</v>
      </c>
      <c r="H518" s="160">
        <v>6.95</v>
      </c>
      <c r="I518" s="161"/>
      <c r="L518" s="157"/>
      <c r="M518" s="162"/>
      <c r="T518" s="163"/>
      <c r="AT518" s="158" t="s">
        <v>231</v>
      </c>
      <c r="AU518" s="158" t="s">
        <v>82</v>
      </c>
      <c r="AV518" s="13" t="s">
        <v>82</v>
      </c>
      <c r="AW518" s="13" t="s">
        <v>30</v>
      </c>
      <c r="AX518" s="13" t="s">
        <v>73</v>
      </c>
      <c r="AY518" s="158" t="s">
        <v>221</v>
      </c>
    </row>
    <row r="519" spans="2:65" s="13" customFormat="1">
      <c r="B519" s="157"/>
      <c r="D519" s="151" t="s">
        <v>231</v>
      </c>
      <c r="E519" s="158" t="s">
        <v>1</v>
      </c>
      <c r="F519" s="159" t="s">
        <v>657</v>
      </c>
      <c r="H519" s="160">
        <v>7.3250000000000002</v>
      </c>
      <c r="I519" s="161"/>
      <c r="L519" s="157"/>
      <c r="M519" s="162"/>
      <c r="T519" s="163"/>
      <c r="AT519" s="158" t="s">
        <v>231</v>
      </c>
      <c r="AU519" s="158" t="s">
        <v>82</v>
      </c>
      <c r="AV519" s="13" t="s">
        <v>82</v>
      </c>
      <c r="AW519" s="13" t="s">
        <v>30</v>
      </c>
      <c r="AX519" s="13" t="s">
        <v>73</v>
      </c>
      <c r="AY519" s="158" t="s">
        <v>221</v>
      </c>
    </row>
    <row r="520" spans="2:65" s="14" customFormat="1">
      <c r="B520" s="164"/>
      <c r="D520" s="151" t="s">
        <v>231</v>
      </c>
      <c r="E520" s="165" t="s">
        <v>1</v>
      </c>
      <c r="F520" s="166" t="s">
        <v>236</v>
      </c>
      <c r="H520" s="167">
        <v>60.15</v>
      </c>
      <c r="I520" s="168"/>
      <c r="L520" s="164"/>
      <c r="M520" s="169"/>
      <c r="T520" s="170"/>
      <c r="AT520" s="165" t="s">
        <v>231</v>
      </c>
      <c r="AU520" s="165" t="s">
        <v>82</v>
      </c>
      <c r="AV520" s="14" t="s">
        <v>229</v>
      </c>
      <c r="AW520" s="14" t="s">
        <v>30</v>
      </c>
      <c r="AX520" s="14" t="s">
        <v>80</v>
      </c>
      <c r="AY520" s="165" t="s">
        <v>221</v>
      </c>
    </row>
    <row r="521" spans="2:65" s="1" customFormat="1" ht="33" customHeight="1">
      <c r="B521" s="136"/>
      <c r="C521" s="137" t="s">
        <v>658</v>
      </c>
      <c r="D521" s="137" t="s">
        <v>224</v>
      </c>
      <c r="E521" s="138" t="s">
        <v>659</v>
      </c>
      <c r="F521" s="139" t="s">
        <v>660</v>
      </c>
      <c r="G521" s="140" t="s">
        <v>350</v>
      </c>
      <c r="H521" s="141">
        <v>3</v>
      </c>
      <c r="I521" s="142"/>
      <c r="J521" s="143">
        <f>ROUND(I521*H521,2)</f>
        <v>0</v>
      </c>
      <c r="K521" s="139" t="s">
        <v>1</v>
      </c>
      <c r="L521" s="32"/>
      <c r="M521" s="144" t="s">
        <v>1</v>
      </c>
      <c r="N521" s="145" t="s">
        <v>38</v>
      </c>
      <c r="P521" s="146">
        <f>O521*H521</f>
        <v>0</v>
      </c>
      <c r="Q521" s="146">
        <v>5.1900000000000002E-3</v>
      </c>
      <c r="R521" s="146">
        <f>Q521*H521</f>
        <v>1.5570000000000001E-2</v>
      </c>
      <c r="S521" s="146">
        <v>0</v>
      </c>
      <c r="T521" s="147">
        <f>S521*H521</f>
        <v>0</v>
      </c>
      <c r="AR521" s="148" t="s">
        <v>332</v>
      </c>
      <c r="AT521" s="148" t="s">
        <v>224</v>
      </c>
      <c r="AU521" s="148" t="s">
        <v>82</v>
      </c>
      <c r="AY521" s="17" t="s">
        <v>221</v>
      </c>
      <c r="BE521" s="149">
        <f>IF(N521="základní",J521,0)</f>
        <v>0</v>
      </c>
      <c r="BF521" s="149">
        <f>IF(N521="snížená",J521,0)</f>
        <v>0</v>
      </c>
      <c r="BG521" s="149">
        <f>IF(N521="zákl. přenesená",J521,0)</f>
        <v>0</v>
      </c>
      <c r="BH521" s="149">
        <f>IF(N521="sníž. přenesená",J521,0)</f>
        <v>0</v>
      </c>
      <c r="BI521" s="149">
        <f>IF(N521="nulová",J521,0)</f>
        <v>0</v>
      </c>
      <c r="BJ521" s="17" t="s">
        <v>80</v>
      </c>
      <c r="BK521" s="149">
        <f>ROUND(I521*H521,2)</f>
        <v>0</v>
      </c>
      <c r="BL521" s="17" t="s">
        <v>332</v>
      </c>
      <c r="BM521" s="148" t="s">
        <v>661</v>
      </c>
    </row>
    <row r="522" spans="2:65" s="12" customFormat="1">
      <c r="B522" s="150"/>
      <c r="D522" s="151" t="s">
        <v>231</v>
      </c>
      <c r="E522" s="152" t="s">
        <v>1</v>
      </c>
      <c r="F522" s="153" t="s">
        <v>662</v>
      </c>
      <c r="H522" s="152" t="s">
        <v>1</v>
      </c>
      <c r="I522" s="154"/>
      <c r="L522" s="150"/>
      <c r="M522" s="155"/>
      <c r="T522" s="156"/>
      <c r="AT522" s="152" t="s">
        <v>231</v>
      </c>
      <c r="AU522" s="152" t="s">
        <v>82</v>
      </c>
      <c r="AV522" s="12" t="s">
        <v>80</v>
      </c>
      <c r="AW522" s="12" t="s">
        <v>30</v>
      </c>
      <c r="AX522" s="12" t="s">
        <v>73</v>
      </c>
      <c r="AY522" s="152" t="s">
        <v>221</v>
      </c>
    </row>
    <row r="523" spans="2:65" s="13" customFormat="1">
      <c r="B523" s="157"/>
      <c r="D523" s="151" t="s">
        <v>231</v>
      </c>
      <c r="E523" s="158" t="s">
        <v>1</v>
      </c>
      <c r="F523" s="159" t="s">
        <v>222</v>
      </c>
      <c r="H523" s="160">
        <v>3</v>
      </c>
      <c r="I523" s="161"/>
      <c r="L523" s="157"/>
      <c r="M523" s="162"/>
      <c r="T523" s="163"/>
      <c r="AT523" s="158" t="s">
        <v>231</v>
      </c>
      <c r="AU523" s="158" t="s">
        <v>82</v>
      </c>
      <c r="AV523" s="13" t="s">
        <v>82</v>
      </c>
      <c r="AW523" s="13" t="s">
        <v>30</v>
      </c>
      <c r="AX523" s="13" t="s">
        <v>73</v>
      </c>
      <c r="AY523" s="158" t="s">
        <v>221</v>
      </c>
    </row>
    <row r="524" spans="2:65" s="14" customFormat="1">
      <c r="B524" s="164"/>
      <c r="D524" s="151" t="s">
        <v>231</v>
      </c>
      <c r="E524" s="165" t="s">
        <v>1</v>
      </c>
      <c r="F524" s="166" t="s">
        <v>236</v>
      </c>
      <c r="H524" s="167">
        <v>3</v>
      </c>
      <c r="I524" s="168"/>
      <c r="L524" s="164"/>
      <c r="M524" s="169"/>
      <c r="T524" s="170"/>
      <c r="AT524" s="165" t="s">
        <v>231</v>
      </c>
      <c r="AU524" s="165" t="s">
        <v>82</v>
      </c>
      <c r="AV524" s="14" t="s">
        <v>229</v>
      </c>
      <c r="AW524" s="14" t="s">
        <v>30</v>
      </c>
      <c r="AX524" s="14" t="s">
        <v>80</v>
      </c>
      <c r="AY524" s="165" t="s">
        <v>221</v>
      </c>
    </row>
    <row r="525" spans="2:65" s="1" customFormat="1" ht="24.2" customHeight="1">
      <c r="B525" s="136"/>
      <c r="C525" s="137" t="s">
        <v>663</v>
      </c>
      <c r="D525" s="137" t="s">
        <v>224</v>
      </c>
      <c r="E525" s="138" t="s">
        <v>664</v>
      </c>
      <c r="F525" s="139" t="s">
        <v>665</v>
      </c>
      <c r="G525" s="140" t="s">
        <v>239</v>
      </c>
      <c r="H525" s="141">
        <v>123.07</v>
      </c>
      <c r="I525" s="142"/>
      <c r="J525" s="143">
        <f>ROUND(I525*H525,2)</f>
        <v>0</v>
      </c>
      <c r="K525" s="139" t="s">
        <v>228</v>
      </c>
      <c r="L525" s="32"/>
      <c r="M525" s="144" t="s">
        <v>1</v>
      </c>
      <c r="N525" s="145" t="s">
        <v>38</v>
      </c>
      <c r="P525" s="146">
        <f>O525*H525</f>
        <v>0</v>
      </c>
      <c r="Q525" s="146">
        <v>1.6920000000000001E-2</v>
      </c>
      <c r="R525" s="146">
        <f>Q525*H525</f>
        <v>2.0823444000000002</v>
      </c>
      <c r="S525" s="146">
        <v>0</v>
      </c>
      <c r="T525" s="147">
        <f>S525*H525</f>
        <v>0</v>
      </c>
      <c r="AR525" s="148" t="s">
        <v>229</v>
      </c>
      <c r="AT525" s="148" t="s">
        <v>224</v>
      </c>
      <c r="AU525" s="148" t="s">
        <v>82</v>
      </c>
      <c r="AY525" s="17" t="s">
        <v>221</v>
      </c>
      <c r="BE525" s="149">
        <f>IF(N525="základní",J525,0)</f>
        <v>0</v>
      </c>
      <c r="BF525" s="149">
        <f>IF(N525="snížená",J525,0)</f>
        <v>0</v>
      </c>
      <c r="BG525" s="149">
        <f>IF(N525="zákl. přenesená",J525,0)</f>
        <v>0</v>
      </c>
      <c r="BH525" s="149">
        <f>IF(N525="sníž. přenesená",J525,0)</f>
        <v>0</v>
      </c>
      <c r="BI525" s="149">
        <f>IF(N525="nulová",J525,0)</f>
        <v>0</v>
      </c>
      <c r="BJ525" s="17" t="s">
        <v>80</v>
      </c>
      <c r="BK525" s="149">
        <f>ROUND(I525*H525,2)</f>
        <v>0</v>
      </c>
      <c r="BL525" s="17" t="s">
        <v>229</v>
      </c>
      <c r="BM525" s="148" t="s">
        <v>666</v>
      </c>
    </row>
    <row r="526" spans="2:65" s="12" customFormat="1">
      <c r="B526" s="150"/>
      <c r="D526" s="151" t="s">
        <v>231</v>
      </c>
      <c r="E526" s="152" t="s">
        <v>1</v>
      </c>
      <c r="F526" s="153" t="s">
        <v>667</v>
      </c>
      <c r="H526" s="152" t="s">
        <v>1</v>
      </c>
      <c r="I526" s="154"/>
      <c r="L526" s="150"/>
      <c r="M526" s="155"/>
      <c r="T526" s="156"/>
      <c r="AT526" s="152" t="s">
        <v>231</v>
      </c>
      <c r="AU526" s="152" t="s">
        <v>82</v>
      </c>
      <c r="AV526" s="12" t="s">
        <v>80</v>
      </c>
      <c r="AW526" s="12" t="s">
        <v>30</v>
      </c>
      <c r="AX526" s="12" t="s">
        <v>73</v>
      </c>
      <c r="AY526" s="152" t="s">
        <v>221</v>
      </c>
    </row>
    <row r="527" spans="2:65" s="12" customFormat="1">
      <c r="B527" s="150"/>
      <c r="D527" s="151" t="s">
        <v>231</v>
      </c>
      <c r="E527" s="152" t="s">
        <v>1</v>
      </c>
      <c r="F527" s="153" t="s">
        <v>668</v>
      </c>
      <c r="H527" s="152" t="s">
        <v>1</v>
      </c>
      <c r="I527" s="154"/>
      <c r="L527" s="150"/>
      <c r="M527" s="155"/>
      <c r="T527" s="156"/>
      <c r="AT527" s="152" t="s">
        <v>231</v>
      </c>
      <c r="AU527" s="152" t="s">
        <v>82</v>
      </c>
      <c r="AV527" s="12" t="s">
        <v>80</v>
      </c>
      <c r="AW527" s="12" t="s">
        <v>30</v>
      </c>
      <c r="AX527" s="12" t="s">
        <v>73</v>
      </c>
      <c r="AY527" s="152" t="s">
        <v>221</v>
      </c>
    </row>
    <row r="528" spans="2:65" s="13" customFormat="1">
      <c r="B528" s="157"/>
      <c r="D528" s="151" t="s">
        <v>231</v>
      </c>
      <c r="E528" s="158" t="s">
        <v>1</v>
      </c>
      <c r="F528" s="159" t="s">
        <v>669</v>
      </c>
      <c r="H528" s="160">
        <v>14.17</v>
      </c>
      <c r="I528" s="161"/>
      <c r="L528" s="157"/>
      <c r="M528" s="162"/>
      <c r="T528" s="163"/>
      <c r="AT528" s="158" t="s">
        <v>231</v>
      </c>
      <c r="AU528" s="158" t="s">
        <v>82</v>
      </c>
      <c r="AV528" s="13" t="s">
        <v>82</v>
      </c>
      <c r="AW528" s="13" t="s">
        <v>30</v>
      </c>
      <c r="AX528" s="13" t="s">
        <v>73</v>
      </c>
      <c r="AY528" s="158" t="s">
        <v>221</v>
      </c>
    </row>
    <row r="529" spans="2:51" s="12" customFormat="1">
      <c r="B529" s="150"/>
      <c r="D529" s="151" t="s">
        <v>231</v>
      </c>
      <c r="E529" s="152" t="s">
        <v>1</v>
      </c>
      <c r="F529" s="153" t="s">
        <v>668</v>
      </c>
      <c r="H529" s="152" t="s">
        <v>1</v>
      </c>
      <c r="I529" s="154"/>
      <c r="L529" s="150"/>
      <c r="M529" s="155"/>
      <c r="T529" s="156"/>
      <c r="AT529" s="152" t="s">
        <v>231</v>
      </c>
      <c r="AU529" s="152" t="s">
        <v>82</v>
      </c>
      <c r="AV529" s="12" t="s">
        <v>80</v>
      </c>
      <c r="AW529" s="12" t="s">
        <v>30</v>
      </c>
      <c r="AX529" s="12" t="s">
        <v>73</v>
      </c>
      <c r="AY529" s="152" t="s">
        <v>221</v>
      </c>
    </row>
    <row r="530" spans="2:51" s="13" customFormat="1">
      <c r="B530" s="157"/>
      <c r="D530" s="151" t="s">
        <v>231</v>
      </c>
      <c r="E530" s="158" t="s">
        <v>1</v>
      </c>
      <c r="F530" s="159" t="s">
        <v>670</v>
      </c>
      <c r="H530" s="160">
        <v>2.46</v>
      </c>
      <c r="I530" s="161"/>
      <c r="L530" s="157"/>
      <c r="M530" s="162"/>
      <c r="T530" s="163"/>
      <c r="AT530" s="158" t="s">
        <v>231</v>
      </c>
      <c r="AU530" s="158" t="s">
        <v>82</v>
      </c>
      <c r="AV530" s="13" t="s">
        <v>82</v>
      </c>
      <c r="AW530" s="13" t="s">
        <v>30</v>
      </c>
      <c r="AX530" s="13" t="s">
        <v>73</v>
      </c>
      <c r="AY530" s="158" t="s">
        <v>221</v>
      </c>
    </row>
    <row r="531" spans="2:51" s="12" customFormat="1">
      <c r="B531" s="150"/>
      <c r="D531" s="151" t="s">
        <v>231</v>
      </c>
      <c r="E531" s="152" t="s">
        <v>1</v>
      </c>
      <c r="F531" s="153" t="s">
        <v>668</v>
      </c>
      <c r="H531" s="152" t="s">
        <v>1</v>
      </c>
      <c r="I531" s="154"/>
      <c r="L531" s="150"/>
      <c r="M531" s="155"/>
      <c r="T531" s="156"/>
      <c r="AT531" s="152" t="s">
        <v>231</v>
      </c>
      <c r="AU531" s="152" t="s">
        <v>82</v>
      </c>
      <c r="AV531" s="12" t="s">
        <v>80</v>
      </c>
      <c r="AW531" s="12" t="s">
        <v>30</v>
      </c>
      <c r="AX531" s="12" t="s">
        <v>73</v>
      </c>
      <c r="AY531" s="152" t="s">
        <v>221</v>
      </c>
    </row>
    <row r="532" spans="2:51" s="13" customFormat="1">
      <c r="B532" s="157"/>
      <c r="D532" s="151" t="s">
        <v>231</v>
      </c>
      <c r="E532" s="158" t="s">
        <v>1</v>
      </c>
      <c r="F532" s="159" t="s">
        <v>671</v>
      </c>
      <c r="H532" s="160">
        <v>9.5</v>
      </c>
      <c r="I532" s="161"/>
      <c r="L532" s="157"/>
      <c r="M532" s="162"/>
      <c r="T532" s="163"/>
      <c r="AT532" s="158" t="s">
        <v>231</v>
      </c>
      <c r="AU532" s="158" t="s">
        <v>82</v>
      </c>
      <c r="AV532" s="13" t="s">
        <v>82</v>
      </c>
      <c r="AW532" s="13" t="s">
        <v>30</v>
      </c>
      <c r="AX532" s="13" t="s">
        <v>73</v>
      </c>
      <c r="AY532" s="158" t="s">
        <v>221</v>
      </c>
    </row>
    <row r="533" spans="2:51" s="12" customFormat="1">
      <c r="B533" s="150"/>
      <c r="D533" s="151" t="s">
        <v>231</v>
      </c>
      <c r="E533" s="152" t="s">
        <v>1</v>
      </c>
      <c r="F533" s="153" t="s">
        <v>668</v>
      </c>
      <c r="H533" s="152" t="s">
        <v>1</v>
      </c>
      <c r="I533" s="154"/>
      <c r="L533" s="150"/>
      <c r="M533" s="155"/>
      <c r="T533" s="156"/>
      <c r="AT533" s="152" t="s">
        <v>231</v>
      </c>
      <c r="AU533" s="152" t="s">
        <v>82</v>
      </c>
      <c r="AV533" s="12" t="s">
        <v>80</v>
      </c>
      <c r="AW533" s="12" t="s">
        <v>30</v>
      </c>
      <c r="AX533" s="12" t="s">
        <v>73</v>
      </c>
      <c r="AY533" s="152" t="s">
        <v>221</v>
      </c>
    </row>
    <row r="534" spans="2:51" s="13" customFormat="1">
      <c r="B534" s="157"/>
      <c r="D534" s="151" t="s">
        <v>231</v>
      </c>
      <c r="E534" s="158" t="s">
        <v>1</v>
      </c>
      <c r="F534" s="159" t="s">
        <v>672</v>
      </c>
      <c r="H534" s="160">
        <v>8.81</v>
      </c>
      <c r="I534" s="161"/>
      <c r="L534" s="157"/>
      <c r="M534" s="162"/>
      <c r="T534" s="163"/>
      <c r="AT534" s="158" t="s">
        <v>231</v>
      </c>
      <c r="AU534" s="158" t="s">
        <v>82</v>
      </c>
      <c r="AV534" s="13" t="s">
        <v>82</v>
      </c>
      <c r="AW534" s="13" t="s">
        <v>30</v>
      </c>
      <c r="AX534" s="13" t="s">
        <v>73</v>
      </c>
      <c r="AY534" s="158" t="s">
        <v>221</v>
      </c>
    </row>
    <row r="535" spans="2:51" s="12" customFormat="1">
      <c r="B535" s="150"/>
      <c r="D535" s="151" t="s">
        <v>231</v>
      </c>
      <c r="E535" s="152" t="s">
        <v>1</v>
      </c>
      <c r="F535" s="153" t="s">
        <v>668</v>
      </c>
      <c r="H535" s="152" t="s">
        <v>1</v>
      </c>
      <c r="I535" s="154"/>
      <c r="L535" s="150"/>
      <c r="M535" s="155"/>
      <c r="T535" s="156"/>
      <c r="AT535" s="152" t="s">
        <v>231</v>
      </c>
      <c r="AU535" s="152" t="s">
        <v>82</v>
      </c>
      <c r="AV535" s="12" t="s">
        <v>80</v>
      </c>
      <c r="AW535" s="12" t="s">
        <v>30</v>
      </c>
      <c r="AX535" s="12" t="s">
        <v>73</v>
      </c>
      <c r="AY535" s="152" t="s">
        <v>221</v>
      </c>
    </row>
    <row r="536" spans="2:51" s="13" customFormat="1">
      <c r="B536" s="157"/>
      <c r="D536" s="151" t="s">
        <v>231</v>
      </c>
      <c r="E536" s="158" t="s">
        <v>1</v>
      </c>
      <c r="F536" s="159" t="s">
        <v>673</v>
      </c>
      <c r="H536" s="160">
        <v>32.18</v>
      </c>
      <c r="I536" s="161"/>
      <c r="L536" s="157"/>
      <c r="M536" s="162"/>
      <c r="T536" s="163"/>
      <c r="AT536" s="158" t="s">
        <v>231</v>
      </c>
      <c r="AU536" s="158" t="s">
        <v>82</v>
      </c>
      <c r="AV536" s="13" t="s">
        <v>82</v>
      </c>
      <c r="AW536" s="13" t="s">
        <v>30</v>
      </c>
      <c r="AX536" s="13" t="s">
        <v>73</v>
      </c>
      <c r="AY536" s="158" t="s">
        <v>221</v>
      </c>
    </row>
    <row r="537" spans="2:51" s="12" customFormat="1">
      <c r="B537" s="150"/>
      <c r="D537" s="151" t="s">
        <v>231</v>
      </c>
      <c r="E537" s="152" t="s">
        <v>1</v>
      </c>
      <c r="F537" s="153" t="s">
        <v>668</v>
      </c>
      <c r="H537" s="152" t="s">
        <v>1</v>
      </c>
      <c r="I537" s="154"/>
      <c r="L537" s="150"/>
      <c r="M537" s="155"/>
      <c r="T537" s="156"/>
      <c r="AT537" s="152" t="s">
        <v>231</v>
      </c>
      <c r="AU537" s="152" t="s">
        <v>82</v>
      </c>
      <c r="AV537" s="12" t="s">
        <v>80</v>
      </c>
      <c r="AW537" s="12" t="s">
        <v>30</v>
      </c>
      <c r="AX537" s="12" t="s">
        <v>73</v>
      </c>
      <c r="AY537" s="152" t="s">
        <v>221</v>
      </c>
    </row>
    <row r="538" spans="2:51" s="13" customFormat="1">
      <c r="B538" s="157"/>
      <c r="D538" s="151" t="s">
        <v>231</v>
      </c>
      <c r="E538" s="158" t="s">
        <v>1</v>
      </c>
      <c r="F538" s="159" t="s">
        <v>674</v>
      </c>
      <c r="H538" s="160">
        <v>9.5299999999999994</v>
      </c>
      <c r="I538" s="161"/>
      <c r="L538" s="157"/>
      <c r="M538" s="162"/>
      <c r="T538" s="163"/>
      <c r="AT538" s="158" t="s">
        <v>231</v>
      </c>
      <c r="AU538" s="158" t="s">
        <v>82</v>
      </c>
      <c r="AV538" s="13" t="s">
        <v>82</v>
      </c>
      <c r="AW538" s="13" t="s">
        <v>30</v>
      </c>
      <c r="AX538" s="13" t="s">
        <v>73</v>
      </c>
      <c r="AY538" s="158" t="s">
        <v>221</v>
      </c>
    </row>
    <row r="539" spans="2:51" s="12" customFormat="1">
      <c r="B539" s="150"/>
      <c r="D539" s="151" t="s">
        <v>231</v>
      </c>
      <c r="E539" s="152" t="s">
        <v>1</v>
      </c>
      <c r="F539" s="153" t="s">
        <v>668</v>
      </c>
      <c r="H539" s="152" t="s">
        <v>1</v>
      </c>
      <c r="I539" s="154"/>
      <c r="L539" s="150"/>
      <c r="M539" s="155"/>
      <c r="T539" s="156"/>
      <c r="AT539" s="152" t="s">
        <v>231</v>
      </c>
      <c r="AU539" s="152" t="s">
        <v>82</v>
      </c>
      <c r="AV539" s="12" t="s">
        <v>80</v>
      </c>
      <c r="AW539" s="12" t="s">
        <v>30</v>
      </c>
      <c r="AX539" s="12" t="s">
        <v>73</v>
      </c>
      <c r="AY539" s="152" t="s">
        <v>221</v>
      </c>
    </row>
    <row r="540" spans="2:51" s="13" customFormat="1">
      <c r="B540" s="157"/>
      <c r="D540" s="151" t="s">
        <v>231</v>
      </c>
      <c r="E540" s="158" t="s">
        <v>1</v>
      </c>
      <c r="F540" s="159" t="s">
        <v>675</v>
      </c>
      <c r="H540" s="160">
        <v>9.3800000000000008</v>
      </c>
      <c r="I540" s="161"/>
      <c r="L540" s="157"/>
      <c r="M540" s="162"/>
      <c r="T540" s="163"/>
      <c r="AT540" s="158" t="s">
        <v>231</v>
      </c>
      <c r="AU540" s="158" t="s">
        <v>82</v>
      </c>
      <c r="AV540" s="13" t="s">
        <v>82</v>
      </c>
      <c r="AW540" s="13" t="s">
        <v>30</v>
      </c>
      <c r="AX540" s="13" t="s">
        <v>73</v>
      </c>
      <c r="AY540" s="158" t="s">
        <v>221</v>
      </c>
    </row>
    <row r="541" spans="2:51" s="12" customFormat="1">
      <c r="B541" s="150"/>
      <c r="D541" s="151" t="s">
        <v>231</v>
      </c>
      <c r="E541" s="152" t="s">
        <v>1</v>
      </c>
      <c r="F541" s="153" t="s">
        <v>668</v>
      </c>
      <c r="H541" s="152" t="s">
        <v>1</v>
      </c>
      <c r="I541" s="154"/>
      <c r="L541" s="150"/>
      <c r="M541" s="155"/>
      <c r="T541" s="156"/>
      <c r="AT541" s="152" t="s">
        <v>231</v>
      </c>
      <c r="AU541" s="152" t="s">
        <v>82</v>
      </c>
      <c r="AV541" s="12" t="s">
        <v>80</v>
      </c>
      <c r="AW541" s="12" t="s">
        <v>30</v>
      </c>
      <c r="AX541" s="12" t="s">
        <v>73</v>
      </c>
      <c r="AY541" s="152" t="s">
        <v>221</v>
      </c>
    </row>
    <row r="542" spans="2:51" s="13" customFormat="1">
      <c r="B542" s="157"/>
      <c r="D542" s="151" t="s">
        <v>231</v>
      </c>
      <c r="E542" s="158" t="s">
        <v>1</v>
      </c>
      <c r="F542" s="159" t="s">
        <v>676</v>
      </c>
      <c r="H542" s="160">
        <v>11.57</v>
      </c>
      <c r="I542" s="161"/>
      <c r="L542" s="157"/>
      <c r="M542" s="162"/>
      <c r="T542" s="163"/>
      <c r="AT542" s="158" t="s">
        <v>231</v>
      </c>
      <c r="AU542" s="158" t="s">
        <v>82</v>
      </c>
      <c r="AV542" s="13" t="s">
        <v>82</v>
      </c>
      <c r="AW542" s="13" t="s">
        <v>30</v>
      </c>
      <c r="AX542" s="13" t="s">
        <v>73</v>
      </c>
      <c r="AY542" s="158" t="s">
        <v>221</v>
      </c>
    </row>
    <row r="543" spans="2:51" s="12" customFormat="1">
      <c r="B543" s="150"/>
      <c r="D543" s="151" t="s">
        <v>231</v>
      </c>
      <c r="E543" s="152" t="s">
        <v>1</v>
      </c>
      <c r="F543" s="153" t="s">
        <v>668</v>
      </c>
      <c r="H543" s="152" t="s">
        <v>1</v>
      </c>
      <c r="I543" s="154"/>
      <c r="L543" s="150"/>
      <c r="M543" s="155"/>
      <c r="T543" s="156"/>
      <c r="AT543" s="152" t="s">
        <v>231</v>
      </c>
      <c r="AU543" s="152" t="s">
        <v>82</v>
      </c>
      <c r="AV543" s="12" t="s">
        <v>80</v>
      </c>
      <c r="AW543" s="12" t="s">
        <v>30</v>
      </c>
      <c r="AX543" s="12" t="s">
        <v>73</v>
      </c>
      <c r="AY543" s="152" t="s">
        <v>221</v>
      </c>
    </row>
    <row r="544" spans="2:51" s="13" customFormat="1">
      <c r="B544" s="157"/>
      <c r="D544" s="151" t="s">
        <v>231</v>
      </c>
      <c r="E544" s="158" t="s">
        <v>1</v>
      </c>
      <c r="F544" s="159" t="s">
        <v>677</v>
      </c>
      <c r="H544" s="160">
        <v>10.32</v>
      </c>
      <c r="I544" s="161"/>
      <c r="L544" s="157"/>
      <c r="M544" s="162"/>
      <c r="T544" s="163"/>
      <c r="AT544" s="158" t="s">
        <v>231</v>
      </c>
      <c r="AU544" s="158" t="s">
        <v>82</v>
      </c>
      <c r="AV544" s="13" t="s">
        <v>82</v>
      </c>
      <c r="AW544" s="13" t="s">
        <v>30</v>
      </c>
      <c r="AX544" s="13" t="s">
        <v>73</v>
      </c>
      <c r="AY544" s="158" t="s">
        <v>221</v>
      </c>
    </row>
    <row r="545" spans="2:65" s="12" customFormat="1">
      <c r="B545" s="150"/>
      <c r="D545" s="151" t="s">
        <v>231</v>
      </c>
      <c r="E545" s="152" t="s">
        <v>1</v>
      </c>
      <c r="F545" s="153" t="s">
        <v>668</v>
      </c>
      <c r="H545" s="152" t="s">
        <v>1</v>
      </c>
      <c r="I545" s="154"/>
      <c r="L545" s="150"/>
      <c r="M545" s="155"/>
      <c r="T545" s="156"/>
      <c r="AT545" s="152" t="s">
        <v>231</v>
      </c>
      <c r="AU545" s="152" t="s">
        <v>82</v>
      </c>
      <c r="AV545" s="12" t="s">
        <v>80</v>
      </c>
      <c r="AW545" s="12" t="s">
        <v>30</v>
      </c>
      <c r="AX545" s="12" t="s">
        <v>73</v>
      </c>
      <c r="AY545" s="152" t="s">
        <v>221</v>
      </c>
    </row>
    <row r="546" spans="2:65" s="13" customFormat="1">
      <c r="B546" s="157"/>
      <c r="D546" s="151" t="s">
        <v>231</v>
      </c>
      <c r="E546" s="158" t="s">
        <v>1</v>
      </c>
      <c r="F546" s="159" t="s">
        <v>678</v>
      </c>
      <c r="H546" s="160">
        <v>6.42</v>
      </c>
      <c r="I546" s="161"/>
      <c r="L546" s="157"/>
      <c r="M546" s="162"/>
      <c r="T546" s="163"/>
      <c r="AT546" s="158" t="s">
        <v>231</v>
      </c>
      <c r="AU546" s="158" t="s">
        <v>82</v>
      </c>
      <c r="AV546" s="13" t="s">
        <v>82</v>
      </c>
      <c r="AW546" s="13" t="s">
        <v>30</v>
      </c>
      <c r="AX546" s="13" t="s">
        <v>73</v>
      </c>
      <c r="AY546" s="158" t="s">
        <v>221</v>
      </c>
    </row>
    <row r="547" spans="2:65" s="12" customFormat="1">
      <c r="B547" s="150"/>
      <c r="D547" s="151" t="s">
        <v>231</v>
      </c>
      <c r="E547" s="152" t="s">
        <v>1</v>
      </c>
      <c r="F547" s="153" t="s">
        <v>668</v>
      </c>
      <c r="H547" s="152" t="s">
        <v>1</v>
      </c>
      <c r="I547" s="154"/>
      <c r="L547" s="150"/>
      <c r="M547" s="155"/>
      <c r="T547" s="156"/>
      <c r="AT547" s="152" t="s">
        <v>231</v>
      </c>
      <c r="AU547" s="152" t="s">
        <v>82</v>
      </c>
      <c r="AV547" s="12" t="s">
        <v>80</v>
      </c>
      <c r="AW547" s="12" t="s">
        <v>30</v>
      </c>
      <c r="AX547" s="12" t="s">
        <v>73</v>
      </c>
      <c r="AY547" s="152" t="s">
        <v>221</v>
      </c>
    </row>
    <row r="548" spans="2:65" s="13" customFormat="1">
      <c r="B548" s="157"/>
      <c r="D548" s="151" t="s">
        <v>231</v>
      </c>
      <c r="E548" s="158" t="s">
        <v>1</v>
      </c>
      <c r="F548" s="159" t="s">
        <v>679</v>
      </c>
      <c r="H548" s="160">
        <v>8.73</v>
      </c>
      <c r="I548" s="161"/>
      <c r="L548" s="157"/>
      <c r="M548" s="162"/>
      <c r="T548" s="163"/>
      <c r="AT548" s="158" t="s">
        <v>231</v>
      </c>
      <c r="AU548" s="158" t="s">
        <v>82</v>
      </c>
      <c r="AV548" s="13" t="s">
        <v>82</v>
      </c>
      <c r="AW548" s="13" t="s">
        <v>30</v>
      </c>
      <c r="AX548" s="13" t="s">
        <v>73</v>
      </c>
      <c r="AY548" s="158" t="s">
        <v>221</v>
      </c>
    </row>
    <row r="549" spans="2:65" s="14" customFormat="1">
      <c r="B549" s="164"/>
      <c r="D549" s="151" t="s">
        <v>231</v>
      </c>
      <c r="E549" s="165" t="s">
        <v>1</v>
      </c>
      <c r="F549" s="166" t="s">
        <v>236</v>
      </c>
      <c r="H549" s="167">
        <v>123.07</v>
      </c>
      <c r="I549" s="168"/>
      <c r="L549" s="164"/>
      <c r="M549" s="169"/>
      <c r="T549" s="170"/>
      <c r="AT549" s="165" t="s">
        <v>231</v>
      </c>
      <c r="AU549" s="165" t="s">
        <v>82</v>
      </c>
      <c r="AV549" s="14" t="s">
        <v>229</v>
      </c>
      <c r="AW549" s="14" t="s">
        <v>30</v>
      </c>
      <c r="AX549" s="14" t="s">
        <v>80</v>
      </c>
      <c r="AY549" s="165" t="s">
        <v>221</v>
      </c>
    </row>
    <row r="550" spans="2:65" s="1" customFormat="1" ht="21.75" customHeight="1">
      <c r="B550" s="136"/>
      <c r="C550" s="137" t="s">
        <v>680</v>
      </c>
      <c r="D550" s="137" t="s">
        <v>224</v>
      </c>
      <c r="E550" s="138" t="s">
        <v>681</v>
      </c>
      <c r="F550" s="139" t="s">
        <v>682</v>
      </c>
      <c r="G550" s="140" t="s">
        <v>239</v>
      </c>
      <c r="H550" s="141">
        <v>123.07</v>
      </c>
      <c r="I550" s="142"/>
      <c r="J550" s="143">
        <f>ROUND(I550*H550,2)</f>
        <v>0</v>
      </c>
      <c r="K550" s="139" t="s">
        <v>228</v>
      </c>
      <c r="L550" s="32"/>
      <c r="M550" s="144" t="s">
        <v>1</v>
      </c>
      <c r="N550" s="145" t="s">
        <v>38</v>
      </c>
      <c r="P550" s="146">
        <f>O550*H550</f>
        <v>0</v>
      </c>
      <c r="Q550" s="146">
        <v>1.4999999999999999E-4</v>
      </c>
      <c r="R550" s="146">
        <f>Q550*H550</f>
        <v>1.8460499999999998E-2</v>
      </c>
      <c r="S550" s="146">
        <v>0</v>
      </c>
      <c r="T550" s="147">
        <f>S550*H550</f>
        <v>0</v>
      </c>
      <c r="AR550" s="148" t="s">
        <v>332</v>
      </c>
      <c r="AT550" s="148" t="s">
        <v>224</v>
      </c>
      <c r="AU550" s="148" t="s">
        <v>82</v>
      </c>
      <c r="AY550" s="17" t="s">
        <v>221</v>
      </c>
      <c r="BE550" s="149">
        <f>IF(N550="základní",J550,0)</f>
        <v>0</v>
      </c>
      <c r="BF550" s="149">
        <f>IF(N550="snížená",J550,0)</f>
        <v>0</v>
      </c>
      <c r="BG550" s="149">
        <f>IF(N550="zákl. přenesená",J550,0)</f>
        <v>0</v>
      </c>
      <c r="BH550" s="149">
        <f>IF(N550="sníž. přenesená",J550,0)</f>
        <v>0</v>
      </c>
      <c r="BI550" s="149">
        <f>IF(N550="nulová",J550,0)</f>
        <v>0</v>
      </c>
      <c r="BJ550" s="17" t="s">
        <v>80</v>
      </c>
      <c r="BK550" s="149">
        <f>ROUND(I550*H550,2)</f>
        <v>0</v>
      </c>
      <c r="BL550" s="17" t="s">
        <v>332</v>
      </c>
      <c r="BM550" s="148" t="s">
        <v>683</v>
      </c>
    </row>
    <row r="551" spans="2:65" s="1" customFormat="1" ht="62.65" customHeight="1">
      <c r="B551" s="136"/>
      <c r="C551" s="137" t="s">
        <v>684</v>
      </c>
      <c r="D551" s="137" t="s">
        <v>224</v>
      </c>
      <c r="E551" s="138" t="s">
        <v>685</v>
      </c>
      <c r="F551" s="139" t="s">
        <v>686</v>
      </c>
      <c r="G551" s="140" t="s">
        <v>239</v>
      </c>
      <c r="H551" s="141">
        <v>578.27</v>
      </c>
      <c r="I551" s="142"/>
      <c r="J551" s="143">
        <f>ROUND(I551*H551,2)</f>
        <v>0</v>
      </c>
      <c r="K551" s="139" t="s">
        <v>1</v>
      </c>
      <c r="L551" s="32"/>
      <c r="M551" s="144" t="s">
        <v>1</v>
      </c>
      <c r="N551" s="145" t="s">
        <v>38</v>
      </c>
      <c r="P551" s="146">
        <f>O551*H551</f>
        <v>0</v>
      </c>
      <c r="Q551" s="146">
        <v>0</v>
      </c>
      <c r="R551" s="146">
        <f>Q551*H551</f>
        <v>0</v>
      </c>
      <c r="S551" s="146">
        <v>0</v>
      </c>
      <c r="T551" s="147">
        <f>S551*H551</f>
        <v>0</v>
      </c>
      <c r="AR551" s="148" t="s">
        <v>332</v>
      </c>
      <c r="AT551" s="148" t="s">
        <v>224</v>
      </c>
      <c r="AU551" s="148" t="s">
        <v>82</v>
      </c>
      <c r="AY551" s="17" t="s">
        <v>221</v>
      </c>
      <c r="BE551" s="149">
        <f>IF(N551="základní",J551,0)</f>
        <v>0</v>
      </c>
      <c r="BF551" s="149">
        <f>IF(N551="snížená",J551,0)</f>
        <v>0</v>
      </c>
      <c r="BG551" s="149">
        <f>IF(N551="zákl. přenesená",J551,0)</f>
        <v>0</v>
      </c>
      <c r="BH551" s="149">
        <f>IF(N551="sníž. přenesená",J551,0)</f>
        <v>0</v>
      </c>
      <c r="BI551" s="149">
        <f>IF(N551="nulová",J551,0)</f>
        <v>0</v>
      </c>
      <c r="BJ551" s="17" t="s">
        <v>80</v>
      </c>
      <c r="BK551" s="149">
        <f>ROUND(I551*H551,2)</f>
        <v>0</v>
      </c>
      <c r="BL551" s="17" t="s">
        <v>332</v>
      </c>
      <c r="BM551" s="148" t="s">
        <v>687</v>
      </c>
    </row>
    <row r="552" spans="2:65" s="12" customFormat="1">
      <c r="B552" s="150"/>
      <c r="D552" s="151" t="s">
        <v>231</v>
      </c>
      <c r="E552" s="152" t="s">
        <v>1</v>
      </c>
      <c r="F552" s="153" t="s">
        <v>667</v>
      </c>
      <c r="H552" s="152" t="s">
        <v>1</v>
      </c>
      <c r="I552" s="154"/>
      <c r="L552" s="150"/>
      <c r="M552" s="155"/>
      <c r="T552" s="156"/>
      <c r="AT552" s="152" t="s">
        <v>231</v>
      </c>
      <c r="AU552" s="152" t="s">
        <v>82</v>
      </c>
      <c r="AV552" s="12" t="s">
        <v>80</v>
      </c>
      <c r="AW552" s="12" t="s">
        <v>30</v>
      </c>
      <c r="AX552" s="12" t="s">
        <v>73</v>
      </c>
      <c r="AY552" s="152" t="s">
        <v>221</v>
      </c>
    </row>
    <row r="553" spans="2:65" s="12" customFormat="1">
      <c r="B553" s="150"/>
      <c r="D553" s="151" t="s">
        <v>231</v>
      </c>
      <c r="E553" s="152" t="s">
        <v>1</v>
      </c>
      <c r="F553" s="153" t="s">
        <v>668</v>
      </c>
      <c r="H553" s="152" t="s">
        <v>1</v>
      </c>
      <c r="I553" s="154"/>
      <c r="L553" s="150"/>
      <c r="M553" s="155"/>
      <c r="T553" s="156"/>
      <c r="AT553" s="152" t="s">
        <v>231</v>
      </c>
      <c r="AU553" s="152" t="s">
        <v>82</v>
      </c>
      <c r="AV553" s="12" t="s">
        <v>80</v>
      </c>
      <c r="AW553" s="12" t="s">
        <v>30</v>
      </c>
      <c r="AX553" s="12" t="s">
        <v>73</v>
      </c>
      <c r="AY553" s="152" t="s">
        <v>221</v>
      </c>
    </row>
    <row r="554" spans="2:65" s="13" customFormat="1">
      <c r="B554" s="157"/>
      <c r="D554" s="151" t="s">
        <v>231</v>
      </c>
      <c r="E554" s="158" t="s">
        <v>1</v>
      </c>
      <c r="F554" s="159" t="s">
        <v>688</v>
      </c>
      <c r="H554" s="160">
        <v>23.76</v>
      </c>
      <c r="I554" s="161"/>
      <c r="L554" s="157"/>
      <c r="M554" s="162"/>
      <c r="T554" s="163"/>
      <c r="AT554" s="158" t="s">
        <v>231</v>
      </c>
      <c r="AU554" s="158" t="s">
        <v>82</v>
      </c>
      <c r="AV554" s="13" t="s">
        <v>82</v>
      </c>
      <c r="AW554" s="13" t="s">
        <v>30</v>
      </c>
      <c r="AX554" s="13" t="s">
        <v>73</v>
      </c>
      <c r="AY554" s="158" t="s">
        <v>221</v>
      </c>
    </row>
    <row r="555" spans="2:65" s="12" customFormat="1">
      <c r="B555" s="150"/>
      <c r="D555" s="151" t="s">
        <v>231</v>
      </c>
      <c r="E555" s="152" t="s">
        <v>1</v>
      </c>
      <c r="F555" s="153" t="s">
        <v>668</v>
      </c>
      <c r="H555" s="152" t="s">
        <v>1</v>
      </c>
      <c r="I555" s="154"/>
      <c r="L555" s="150"/>
      <c r="M555" s="155"/>
      <c r="T555" s="156"/>
      <c r="AT555" s="152" t="s">
        <v>231</v>
      </c>
      <c r="AU555" s="152" t="s">
        <v>82</v>
      </c>
      <c r="AV555" s="12" t="s">
        <v>80</v>
      </c>
      <c r="AW555" s="12" t="s">
        <v>30</v>
      </c>
      <c r="AX555" s="12" t="s">
        <v>73</v>
      </c>
      <c r="AY555" s="152" t="s">
        <v>221</v>
      </c>
    </row>
    <row r="556" spans="2:65" s="13" customFormat="1">
      <c r="B556" s="157"/>
      <c r="D556" s="151" t="s">
        <v>231</v>
      </c>
      <c r="E556" s="158" t="s">
        <v>1</v>
      </c>
      <c r="F556" s="159" t="s">
        <v>294</v>
      </c>
      <c r="H556" s="160">
        <v>9</v>
      </c>
      <c r="I556" s="161"/>
      <c r="L556" s="157"/>
      <c r="M556" s="162"/>
      <c r="T556" s="163"/>
      <c r="AT556" s="158" t="s">
        <v>231</v>
      </c>
      <c r="AU556" s="158" t="s">
        <v>82</v>
      </c>
      <c r="AV556" s="13" t="s">
        <v>82</v>
      </c>
      <c r="AW556" s="13" t="s">
        <v>30</v>
      </c>
      <c r="AX556" s="13" t="s">
        <v>73</v>
      </c>
      <c r="AY556" s="158" t="s">
        <v>221</v>
      </c>
    </row>
    <row r="557" spans="2:65" s="12" customFormat="1">
      <c r="B557" s="150"/>
      <c r="D557" s="151" t="s">
        <v>231</v>
      </c>
      <c r="E557" s="152" t="s">
        <v>1</v>
      </c>
      <c r="F557" s="153" t="s">
        <v>668</v>
      </c>
      <c r="H557" s="152" t="s">
        <v>1</v>
      </c>
      <c r="I557" s="154"/>
      <c r="L557" s="150"/>
      <c r="M557" s="155"/>
      <c r="T557" s="156"/>
      <c r="AT557" s="152" t="s">
        <v>231</v>
      </c>
      <c r="AU557" s="152" t="s">
        <v>82</v>
      </c>
      <c r="AV557" s="12" t="s">
        <v>80</v>
      </c>
      <c r="AW557" s="12" t="s">
        <v>30</v>
      </c>
      <c r="AX557" s="12" t="s">
        <v>73</v>
      </c>
      <c r="AY557" s="152" t="s">
        <v>221</v>
      </c>
    </row>
    <row r="558" spans="2:65" s="13" customFormat="1">
      <c r="B558" s="157"/>
      <c r="D558" s="151" t="s">
        <v>231</v>
      </c>
      <c r="E558" s="158" t="s">
        <v>1</v>
      </c>
      <c r="F558" s="159" t="s">
        <v>689</v>
      </c>
      <c r="H558" s="160">
        <v>15.12</v>
      </c>
      <c r="I558" s="161"/>
      <c r="L558" s="157"/>
      <c r="M558" s="162"/>
      <c r="T558" s="163"/>
      <c r="AT558" s="158" t="s">
        <v>231</v>
      </c>
      <c r="AU558" s="158" t="s">
        <v>82</v>
      </c>
      <c r="AV558" s="13" t="s">
        <v>82</v>
      </c>
      <c r="AW558" s="13" t="s">
        <v>30</v>
      </c>
      <c r="AX558" s="13" t="s">
        <v>73</v>
      </c>
      <c r="AY558" s="158" t="s">
        <v>221</v>
      </c>
    </row>
    <row r="559" spans="2:65" s="12" customFormat="1">
      <c r="B559" s="150"/>
      <c r="D559" s="151" t="s">
        <v>231</v>
      </c>
      <c r="E559" s="152" t="s">
        <v>1</v>
      </c>
      <c r="F559" s="153" t="s">
        <v>668</v>
      </c>
      <c r="H559" s="152" t="s">
        <v>1</v>
      </c>
      <c r="I559" s="154"/>
      <c r="L559" s="150"/>
      <c r="M559" s="155"/>
      <c r="T559" s="156"/>
      <c r="AT559" s="152" t="s">
        <v>231</v>
      </c>
      <c r="AU559" s="152" t="s">
        <v>82</v>
      </c>
      <c r="AV559" s="12" t="s">
        <v>80</v>
      </c>
      <c r="AW559" s="12" t="s">
        <v>30</v>
      </c>
      <c r="AX559" s="12" t="s">
        <v>73</v>
      </c>
      <c r="AY559" s="152" t="s">
        <v>221</v>
      </c>
    </row>
    <row r="560" spans="2:65" s="13" customFormat="1">
      <c r="B560" s="157"/>
      <c r="D560" s="151" t="s">
        <v>231</v>
      </c>
      <c r="E560" s="158" t="s">
        <v>1</v>
      </c>
      <c r="F560" s="159" t="s">
        <v>690</v>
      </c>
      <c r="H560" s="160">
        <v>10.8</v>
      </c>
      <c r="I560" s="161"/>
      <c r="L560" s="157"/>
      <c r="M560" s="162"/>
      <c r="T560" s="163"/>
      <c r="AT560" s="158" t="s">
        <v>231</v>
      </c>
      <c r="AU560" s="158" t="s">
        <v>82</v>
      </c>
      <c r="AV560" s="13" t="s">
        <v>82</v>
      </c>
      <c r="AW560" s="13" t="s">
        <v>30</v>
      </c>
      <c r="AX560" s="13" t="s">
        <v>73</v>
      </c>
      <c r="AY560" s="158" t="s">
        <v>221</v>
      </c>
    </row>
    <row r="561" spans="2:51" s="12" customFormat="1">
      <c r="B561" s="150"/>
      <c r="D561" s="151" t="s">
        <v>231</v>
      </c>
      <c r="E561" s="152" t="s">
        <v>1</v>
      </c>
      <c r="F561" s="153" t="s">
        <v>691</v>
      </c>
      <c r="H561" s="152" t="s">
        <v>1</v>
      </c>
      <c r="I561" s="154"/>
      <c r="L561" s="150"/>
      <c r="M561" s="155"/>
      <c r="T561" s="156"/>
      <c r="AT561" s="152" t="s">
        <v>231</v>
      </c>
      <c r="AU561" s="152" t="s">
        <v>82</v>
      </c>
      <c r="AV561" s="12" t="s">
        <v>80</v>
      </c>
      <c r="AW561" s="12" t="s">
        <v>30</v>
      </c>
      <c r="AX561" s="12" t="s">
        <v>73</v>
      </c>
      <c r="AY561" s="152" t="s">
        <v>221</v>
      </c>
    </row>
    <row r="562" spans="2:51" s="13" customFormat="1">
      <c r="B562" s="157"/>
      <c r="D562" s="151" t="s">
        <v>231</v>
      </c>
      <c r="E562" s="158" t="s">
        <v>1</v>
      </c>
      <c r="F562" s="159" t="s">
        <v>692</v>
      </c>
      <c r="H562" s="160">
        <v>12.46</v>
      </c>
      <c r="I562" s="161"/>
      <c r="L562" s="157"/>
      <c r="M562" s="162"/>
      <c r="T562" s="163"/>
      <c r="AT562" s="158" t="s">
        <v>231</v>
      </c>
      <c r="AU562" s="158" t="s">
        <v>82</v>
      </c>
      <c r="AV562" s="13" t="s">
        <v>82</v>
      </c>
      <c r="AW562" s="13" t="s">
        <v>30</v>
      </c>
      <c r="AX562" s="13" t="s">
        <v>73</v>
      </c>
      <c r="AY562" s="158" t="s">
        <v>221</v>
      </c>
    </row>
    <row r="563" spans="2:51" s="12" customFormat="1">
      <c r="B563" s="150"/>
      <c r="D563" s="151" t="s">
        <v>231</v>
      </c>
      <c r="E563" s="152" t="s">
        <v>1</v>
      </c>
      <c r="F563" s="153" t="s">
        <v>691</v>
      </c>
      <c r="H563" s="152" t="s">
        <v>1</v>
      </c>
      <c r="I563" s="154"/>
      <c r="L563" s="150"/>
      <c r="M563" s="155"/>
      <c r="T563" s="156"/>
      <c r="AT563" s="152" t="s">
        <v>231</v>
      </c>
      <c r="AU563" s="152" t="s">
        <v>82</v>
      </c>
      <c r="AV563" s="12" t="s">
        <v>80</v>
      </c>
      <c r="AW563" s="12" t="s">
        <v>30</v>
      </c>
      <c r="AX563" s="12" t="s">
        <v>73</v>
      </c>
      <c r="AY563" s="152" t="s">
        <v>221</v>
      </c>
    </row>
    <row r="564" spans="2:51" s="13" customFormat="1">
      <c r="B564" s="157"/>
      <c r="D564" s="151" t="s">
        <v>231</v>
      </c>
      <c r="E564" s="158" t="s">
        <v>1</v>
      </c>
      <c r="F564" s="159" t="s">
        <v>693</v>
      </c>
      <c r="H564" s="160">
        <v>12.81</v>
      </c>
      <c r="I564" s="161"/>
      <c r="L564" s="157"/>
      <c r="M564" s="162"/>
      <c r="T564" s="163"/>
      <c r="AT564" s="158" t="s">
        <v>231</v>
      </c>
      <c r="AU564" s="158" t="s">
        <v>82</v>
      </c>
      <c r="AV564" s="13" t="s">
        <v>82</v>
      </c>
      <c r="AW564" s="13" t="s">
        <v>30</v>
      </c>
      <c r="AX564" s="13" t="s">
        <v>73</v>
      </c>
      <c r="AY564" s="158" t="s">
        <v>221</v>
      </c>
    </row>
    <row r="565" spans="2:51" s="12" customFormat="1">
      <c r="B565" s="150"/>
      <c r="D565" s="151" t="s">
        <v>231</v>
      </c>
      <c r="E565" s="152" t="s">
        <v>1</v>
      </c>
      <c r="F565" s="153" t="s">
        <v>691</v>
      </c>
      <c r="H565" s="152" t="s">
        <v>1</v>
      </c>
      <c r="I565" s="154"/>
      <c r="L565" s="150"/>
      <c r="M565" s="155"/>
      <c r="T565" s="156"/>
      <c r="AT565" s="152" t="s">
        <v>231</v>
      </c>
      <c r="AU565" s="152" t="s">
        <v>82</v>
      </c>
      <c r="AV565" s="12" t="s">
        <v>80</v>
      </c>
      <c r="AW565" s="12" t="s">
        <v>30</v>
      </c>
      <c r="AX565" s="12" t="s">
        <v>73</v>
      </c>
      <c r="AY565" s="152" t="s">
        <v>221</v>
      </c>
    </row>
    <row r="566" spans="2:51" s="13" customFormat="1">
      <c r="B566" s="157"/>
      <c r="D566" s="151" t="s">
        <v>231</v>
      </c>
      <c r="E566" s="158" t="s">
        <v>1</v>
      </c>
      <c r="F566" s="159" t="s">
        <v>694</v>
      </c>
      <c r="H566" s="160">
        <v>6.92</v>
      </c>
      <c r="I566" s="161"/>
      <c r="L566" s="157"/>
      <c r="M566" s="162"/>
      <c r="T566" s="163"/>
      <c r="AT566" s="158" t="s">
        <v>231</v>
      </c>
      <c r="AU566" s="158" t="s">
        <v>82</v>
      </c>
      <c r="AV566" s="13" t="s">
        <v>82</v>
      </c>
      <c r="AW566" s="13" t="s">
        <v>30</v>
      </c>
      <c r="AX566" s="13" t="s">
        <v>73</v>
      </c>
      <c r="AY566" s="158" t="s">
        <v>221</v>
      </c>
    </row>
    <row r="567" spans="2:51" s="12" customFormat="1">
      <c r="B567" s="150"/>
      <c r="D567" s="151" t="s">
        <v>231</v>
      </c>
      <c r="E567" s="152" t="s">
        <v>1</v>
      </c>
      <c r="F567" s="153" t="s">
        <v>691</v>
      </c>
      <c r="H567" s="152" t="s">
        <v>1</v>
      </c>
      <c r="I567" s="154"/>
      <c r="L567" s="150"/>
      <c r="M567" s="155"/>
      <c r="T567" s="156"/>
      <c r="AT567" s="152" t="s">
        <v>231</v>
      </c>
      <c r="AU567" s="152" t="s">
        <v>82</v>
      </c>
      <c r="AV567" s="12" t="s">
        <v>80</v>
      </c>
      <c r="AW567" s="12" t="s">
        <v>30</v>
      </c>
      <c r="AX567" s="12" t="s">
        <v>73</v>
      </c>
      <c r="AY567" s="152" t="s">
        <v>221</v>
      </c>
    </row>
    <row r="568" spans="2:51" s="13" customFormat="1">
      <c r="B568" s="157"/>
      <c r="D568" s="151" t="s">
        <v>231</v>
      </c>
      <c r="E568" s="158" t="s">
        <v>1</v>
      </c>
      <c r="F568" s="159" t="s">
        <v>695</v>
      </c>
      <c r="H568" s="160">
        <v>13.86</v>
      </c>
      <c r="I568" s="161"/>
      <c r="L568" s="157"/>
      <c r="M568" s="162"/>
      <c r="T568" s="163"/>
      <c r="AT568" s="158" t="s">
        <v>231</v>
      </c>
      <c r="AU568" s="158" t="s">
        <v>82</v>
      </c>
      <c r="AV568" s="13" t="s">
        <v>82</v>
      </c>
      <c r="AW568" s="13" t="s">
        <v>30</v>
      </c>
      <c r="AX568" s="13" t="s">
        <v>73</v>
      </c>
      <c r="AY568" s="158" t="s">
        <v>221</v>
      </c>
    </row>
    <row r="569" spans="2:51" s="12" customFormat="1">
      <c r="B569" s="150"/>
      <c r="D569" s="151" t="s">
        <v>231</v>
      </c>
      <c r="E569" s="152" t="s">
        <v>1</v>
      </c>
      <c r="F569" s="153" t="s">
        <v>691</v>
      </c>
      <c r="H569" s="152" t="s">
        <v>1</v>
      </c>
      <c r="I569" s="154"/>
      <c r="L569" s="150"/>
      <c r="M569" s="155"/>
      <c r="T569" s="156"/>
      <c r="AT569" s="152" t="s">
        <v>231</v>
      </c>
      <c r="AU569" s="152" t="s">
        <v>82</v>
      </c>
      <c r="AV569" s="12" t="s">
        <v>80</v>
      </c>
      <c r="AW569" s="12" t="s">
        <v>30</v>
      </c>
      <c r="AX569" s="12" t="s">
        <v>73</v>
      </c>
      <c r="AY569" s="152" t="s">
        <v>221</v>
      </c>
    </row>
    <row r="570" spans="2:51" s="13" customFormat="1">
      <c r="B570" s="157"/>
      <c r="D570" s="151" t="s">
        <v>231</v>
      </c>
      <c r="E570" s="158" t="s">
        <v>1</v>
      </c>
      <c r="F570" s="159" t="s">
        <v>696</v>
      </c>
      <c r="H570" s="160">
        <v>2.67</v>
      </c>
      <c r="I570" s="161"/>
      <c r="L570" s="157"/>
      <c r="M570" s="162"/>
      <c r="T570" s="163"/>
      <c r="AT570" s="158" t="s">
        <v>231</v>
      </c>
      <c r="AU570" s="158" t="s">
        <v>82</v>
      </c>
      <c r="AV570" s="13" t="s">
        <v>82</v>
      </c>
      <c r="AW570" s="13" t="s">
        <v>30</v>
      </c>
      <c r="AX570" s="13" t="s">
        <v>73</v>
      </c>
      <c r="AY570" s="158" t="s">
        <v>221</v>
      </c>
    </row>
    <row r="571" spans="2:51" s="12" customFormat="1">
      <c r="B571" s="150"/>
      <c r="D571" s="151" t="s">
        <v>231</v>
      </c>
      <c r="E571" s="152" t="s">
        <v>1</v>
      </c>
      <c r="F571" s="153" t="s">
        <v>691</v>
      </c>
      <c r="H571" s="152" t="s">
        <v>1</v>
      </c>
      <c r="I571" s="154"/>
      <c r="L571" s="150"/>
      <c r="M571" s="155"/>
      <c r="T571" s="156"/>
      <c r="AT571" s="152" t="s">
        <v>231</v>
      </c>
      <c r="AU571" s="152" t="s">
        <v>82</v>
      </c>
      <c r="AV571" s="12" t="s">
        <v>80</v>
      </c>
      <c r="AW571" s="12" t="s">
        <v>30</v>
      </c>
      <c r="AX571" s="12" t="s">
        <v>73</v>
      </c>
      <c r="AY571" s="152" t="s">
        <v>221</v>
      </c>
    </row>
    <row r="572" spans="2:51" s="13" customFormat="1">
      <c r="B572" s="157"/>
      <c r="D572" s="151" t="s">
        <v>231</v>
      </c>
      <c r="E572" s="158" t="s">
        <v>1</v>
      </c>
      <c r="F572" s="159" t="s">
        <v>697</v>
      </c>
      <c r="H572" s="160">
        <v>1.62</v>
      </c>
      <c r="I572" s="161"/>
      <c r="L572" s="157"/>
      <c r="M572" s="162"/>
      <c r="T572" s="163"/>
      <c r="AT572" s="158" t="s">
        <v>231</v>
      </c>
      <c r="AU572" s="158" t="s">
        <v>82</v>
      </c>
      <c r="AV572" s="13" t="s">
        <v>82</v>
      </c>
      <c r="AW572" s="13" t="s">
        <v>30</v>
      </c>
      <c r="AX572" s="13" t="s">
        <v>73</v>
      </c>
      <c r="AY572" s="158" t="s">
        <v>221</v>
      </c>
    </row>
    <row r="573" spans="2:51" s="12" customFormat="1">
      <c r="B573" s="150"/>
      <c r="D573" s="151" t="s">
        <v>231</v>
      </c>
      <c r="E573" s="152" t="s">
        <v>1</v>
      </c>
      <c r="F573" s="153" t="s">
        <v>691</v>
      </c>
      <c r="H573" s="152" t="s">
        <v>1</v>
      </c>
      <c r="I573" s="154"/>
      <c r="L573" s="150"/>
      <c r="M573" s="155"/>
      <c r="T573" s="156"/>
      <c r="AT573" s="152" t="s">
        <v>231</v>
      </c>
      <c r="AU573" s="152" t="s">
        <v>82</v>
      </c>
      <c r="AV573" s="12" t="s">
        <v>80</v>
      </c>
      <c r="AW573" s="12" t="s">
        <v>30</v>
      </c>
      <c r="AX573" s="12" t="s">
        <v>73</v>
      </c>
      <c r="AY573" s="152" t="s">
        <v>221</v>
      </c>
    </row>
    <row r="574" spans="2:51" s="13" customFormat="1">
      <c r="B574" s="157"/>
      <c r="D574" s="151" t="s">
        <v>231</v>
      </c>
      <c r="E574" s="158" t="s">
        <v>1</v>
      </c>
      <c r="F574" s="159" t="s">
        <v>698</v>
      </c>
      <c r="H574" s="160">
        <v>3.84</v>
      </c>
      <c r="I574" s="161"/>
      <c r="L574" s="157"/>
      <c r="M574" s="162"/>
      <c r="T574" s="163"/>
      <c r="AT574" s="158" t="s">
        <v>231</v>
      </c>
      <c r="AU574" s="158" t="s">
        <v>82</v>
      </c>
      <c r="AV574" s="13" t="s">
        <v>82</v>
      </c>
      <c r="AW574" s="13" t="s">
        <v>30</v>
      </c>
      <c r="AX574" s="13" t="s">
        <v>73</v>
      </c>
      <c r="AY574" s="158" t="s">
        <v>221</v>
      </c>
    </row>
    <row r="575" spans="2:51" s="12" customFormat="1">
      <c r="B575" s="150"/>
      <c r="D575" s="151" t="s">
        <v>231</v>
      </c>
      <c r="E575" s="152" t="s">
        <v>1</v>
      </c>
      <c r="F575" s="153" t="s">
        <v>691</v>
      </c>
      <c r="H575" s="152" t="s">
        <v>1</v>
      </c>
      <c r="I575" s="154"/>
      <c r="L575" s="150"/>
      <c r="M575" s="155"/>
      <c r="T575" s="156"/>
      <c r="AT575" s="152" t="s">
        <v>231</v>
      </c>
      <c r="AU575" s="152" t="s">
        <v>82</v>
      </c>
      <c r="AV575" s="12" t="s">
        <v>80</v>
      </c>
      <c r="AW575" s="12" t="s">
        <v>30</v>
      </c>
      <c r="AX575" s="12" t="s">
        <v>73</v>
      </c>
      <c r="AY575" s="152" t="s">
        <v>221</v>
      </c>
    </row>
    <row r="576" spans="2:51" s="13" customFormat="1">
      <c r="B576" s="157"/>
      <c r="D576" s="151" t="s">
        <v>231</v>
      </c>
      <c r="E576" s="158" t="s">
        <v>1</v>
      </c>
      <c r="F576" s="159" t="s">
        <v>699</v>
      </c>
      <c r="H576" s="160">
        <v>3.77</v>
      </c>
      <c r="I576" s="161"/>
      <c r="L576" s="157"/>
      <c r="M576" s="162"/>
      <c r="T576" s="163"/>
      <c r="AT576" s="158" t="s">
        <v>231</v>
      </c>
      <c r="AU576" s="158" t="s">
        <v>82</v>
      </c>
      <c r="AV576" s="13" t="s">
        <v>82</v>
      </c>
      <c r="AW576" s="13" t="s">
        <v>30</v>
      </c>
      <c r="AX576" s="13" t="s">
        <v>73</v>
      </c>
      <c r="AY576" s="158" t="s">
        <v>221</v>
      </c>
    </row>
    <row r="577" spans="2:51" s="12" customFormat="1">
      <c r="B577" s="150"/>
      <c r="D577" s="151" t="s">
        <v>231</v>
      </c>
      <c r="E577" s="152" t="s">
        <v>1</v>
      </c>
      <c r="F577" s="153" t="s">
        <v>691</v>
      </c>
      <c r="H577" s="152" t="s">
        <v>1</v>
      </c>
      <c r="I577" s="154"/>
      <c r="L577" s="150"/>
      <c r="M577" s="155"/>
      <c r="T577" s="156"/>
      <c r="AT577" s="152" t="s">
        <v>231</v>
      </c>
      <c r="AU577" s="152" t="s">
        <v>82</v>
      </c>
      <c r="AV577" s="12" t="s">
        <v>80</v>
      </c>
      <c r="AW577" s="12" t="s">
        <v>30</v>
      </c>
      <c r="AX577" s="12" t="s">
        <v>73</v>
      </c>
      <c r="AY577" s="152" t="s">
        <v>221</v>
      </c>
    </row>
    <row r="578" spans="2:51" s="13" customFormat="1">
      <c r="B578" s="157"/>
      <c r="D578" s="151" t="s">
        <v>231</v>
      </c>
      <c r="E578" s="158" t="s">
        <v>1</v>
      </c>
      <c r="F578" s="159" t="s">
        <v>700</v>
      </c>
      <c r="H578" s="160">
        <v>1.39</v>
      </c>
      <c r="I578" s="161"/>
      <c r="L578" s="157"/>
      <c r="M578" s="162"/>
      <c r="T578" s="163"/>
      <c r="AT578" s="158" t="s">
        <v>231</v>
      </c>
      <c r="AU578" s="158" t="s">
        <v>82</v>
      </c>
      <c r="AV578" s="13" t="s">
        <v>82</v>
      </c>
      <c r="AW578" s="13" t="s">
        <v>30</v>
      </c>
      <c r="AX578" s="13" t="s">
        <v>73</v>
      </c>
      <c r="AY578" s="158" t="s">
        <v>221</v>
      </c>
    </row>
    <row r="579" spans="2:51" s="12" customFormat="1">
      <c r="B579" s="150"/>
      <c r="D579" s="151" t="s">
        <v>231</v>
      </c>
      <c r="E579" s="152" t="s">
        <v>1</v>
      </c>
      <c r="F579" s="153" t="s">
        <v>691</v>
      </c>
      <c r="H579" s="152" t="s">
        <v>1</v>
      </c>
      <c r="I579" s="154"/>
      <c r="L579" s="150"/>
      <c r="M579" s="155"/>
      <c r="T579" s="156"/>
      <c r="AT579" s="152" t="s">
        <v>231</v>
      </c>
      <c r="AU579" s="152" t="s">
        <v>82</v>
      </c>
      <c r="AV579" s="12" t="s">
        <v>80</v>
      </c>
      <c r="AW579" s="12" t="s">
        <v>30</v>
      </c>
      <c r="AX579" s="12" t="s">
        <v>73</v>
      </c>
      <c r="AY579" s="152" t="s">
        <v>221</v>
      </c>
    </row>
    <row r="580" spans="2:51" s="13" customFormat="1">
      <c r="B580" s="157"/>
      <c r="D580" s="151" t="s">
        <v>231</v>
      </c>
      <c r="E580" s="158" t="s">
        <v>1</v>
      </c>
      <c r="F580" s="159" t="s">
        <v>701</v>
      </c>
      <c r="H580" s="160">
        <v>1.92</v>
      </c>
      <c r="I580" s="161"/>
      <c r="L580" s="157"/>
      <c r="M580" s="162"/>
      <c r="T580" s="163"/>
      <c r="AT580" s="158" t="s">
        <v>231</v>
      </c>
      <c r="AU580" s="158" t="s">
        <v>82</v>
      </c>
      <c r="AV580" s="13" t="s">
        <v>82</v>
      </c>
      <c r="AW580" s="13" t="s">
        <v>30</v>
      </c>
      <c r="AX580" s="13" t="s">
        <v>73</v>
      </c>
      <c r="AY580" s="158" t="s">
        <v>221</v>
      </c>
    </row>
    <row r="581" spans="2:51" s="12" customFormat="1">
      <c r="B581" s="150"/>
      <c r="D581" s="151" t="s">
        <v>231</v>
      </c>
      <c r="E581" s="152" t="s">
        <v>1</v>
      </c>
      <c r="F581" s="153" t="s">
        <v>691</v>
      </c>
      <c r="H581" s="152" t="s">
        <v>1</v>
      </c>
      <c r="I581" s="154"/>
      <c r="L581" s="150"/>
      <c r="M581" s="155"/>
      <c r="T581" s="156"/>
      <c r="AT581" s="152" t="s">
        <v>231</v>
      </c>
      <c r="AU581" s="152" t="s">
        <v>82</v>
      </c>
      <c r="AV581" s="12" t="s">
        <v>80</v>
      </c>
      <c r="AW581" s="12" t="s">
        <v>30</v>
      </c>
      <c r="AX581" s="12" t="s">
        <v>73</v>
      </c>
      <c r="AY581" s="152" t="s">
        <v>221</v>
      </c>
    </row>
    <row r="582" spans="2:51" s="13" customFormat="1">
      <c r="B582" s="157"/>
      <c r="D582" s="151" t="s">
        <v>231</v>
      </c>
      <c r="E582" s="158" t="s">
        <v>1</v>
      </c>
      <c r="F582" s="159" t="s">
        <v>702</v>
      </c>
      <c r="H582" s="160">
        <v>1.44</v>
      </c>
      <c r="I582" s="161"/>
      <c r="L582" s="157"/>
      <c r="M582" s="162"/>
      <c r="T582" s="163"/>
      <c r="AT582" s="158" t="s">
        <v>231</v>
      </c>
      <c r="AU582" s="158" t="s">
        <v>82</v>
      </c>
      <c r="AV582" s="13" t="s">
        <v>82</v>
      </c>
      <c r="AW582" s="13" t="s">
        <v>30</v>
      </c>
      <c r="AX582" s="13" t="s">
        <v>73</v>
      </c>
      <c r="AY582" s="158" t="s">
        <v>221</v>
      </c>
    </row>
    <row r="583" spans="2:51" s="12" customFormat="1">
      <c r="B583" s="150"/>
      <c r="D583" s="151" t="s">
        <v>231</v>
      </c>
      <c r="E583" s="152" t="s">
        <v>1</v>
      </c>
      <c r="F583" s="153" t="s">
        <v>691</v>
      </c>
      <c r="H583" s="152" t="s">
        <v>1</v>
      </c>
      <c r="I583" s="154"/>
      <c r="L583" s="150"/>
      <c r="M583" s="155"/>
      <c r="T583" s="156"/>
      <c r="AT583" s="152" t="s">
        <v>231</v>
      </c>
      <c r="AU583" s="152" t="s">
        <v>82</v>
      </c>
      <c r="AV583" s="12" t="s">
        <v>80</v>
      </c>
      <c r="AW583" s="12" t="s">
        <v>30</v>
      </c>
      <c r="AX583" s="12" t="s">
        <v>73</v>
      </c>
      <c r="AY583" s="152" t="s">
        <v>221</v>
      </c>
    </row>
    <row r="584" spans="2:51" s="13" customFormat="1">
      <c r="B584" s="157"/>
      <c r="D584" s="151" t="s">
        <v>231</v>
      </c>
      <c r="E584" s="158" t="s">
        <v>1</v>
      </c>
      <c r="F584" s="159" t="s">
        <v>703</v>
      </c>
      <c r="H584" s="160">
        <v>17.64</v>
      </c>
      <c r="I584" s="161"/>
      <c r="L584" s="157"/>
      <c r="M584" s="162"/>
      <c r="T584" s="163"/>
      <c r="AT584" s="158" t="s">
        <v>231</v>
      </c>
      <c r="AU584" s="158" t="s">
        <v>82</v>
      </c>
      <c r="AV584" s="13" t="s">
        <v>82</v>
      </c>
      <c r="AW584" s="13" t="s">
        <v>30</v>
      </c>
      <c r="AX584" s="13" t="s">
        <v>73</v>
      </c>
      <c r="AY584" s="158" t="s">
        <v>221</v>
      </c>
    </row>
    <row r="585" spans="2:51" s="12" customFormat="1">
      <c r="B585" s="150"/>
      <c r="D585" s="151" t="s">
        <v>231</v>
      </c>
      <c r="E585" s="152" t="s">
        <v>1</v>
      </c>
      <c r="F585" s="153" t="s">
        <v>668</v>
      </c>
      <c r="H585" s="152" t="s">
        <v>1</v>
      </c>
      <c r="I585" s="154"/>
      <c r="L585" s="150"/>
      <c r="M585" s="155"/>
      <c r="T585" s="156"/>
      <c r="AT585" s="152" t="s">
        <v>231</v>
      </c>
      <c r="AU585" s="152" t="s">
        <v>82</v>
      </c>
      <c r="AV585" s="12" t="s">
        <v>80</v>
      </c>
      <c r="AW585" s="12" t="s">
        <v>30</v>
      </c>
      <c r="AX585" s="12" t="s">
        <v>73</v>
      </c>
      <c r="AY585" s="152" t="s">
        <v>221</v>
      </c>
    </row>
    <row r="586" spans="2:51" s="13" customFormat="1">
      <c r="B586" s="157"/>
      <c r="D586" s="151" t="s">
        <v>231</v>
      </c>
      <c r="E586" s="158" t="s">
        <v>1</v>
      </c>
      <c r="F586" s="159" t="s">
        <v>704</v>
      </c>
      <c r="H586" s="160">
        <v>82.1</v>
      </c>
      <c r="I586" s="161"/>
      <c r="L586" s="157"/>
      <c r="M586" s="162"/>
      <c r="T586" s="163"/>
      <c r="AT586" s="158" t="s">
        <v>231</v>
      </c>
      <c r="AU586" s="158" t="s">
        <v>82</v>
      </c>
      <c r="AV586" s="13" t="s">
        <v>82</v>
      </c>
      <c r="AW586" s="13" t="s">
        <v>30</v>
      </c>
      <c r="AX586" s="13" t="s">
        <v>73</v>
      </c>
      <c r="AY586" s="158" t="s">
        <v>221</v>
      </c>
    </row>
    <row r="587" spans="2:51" s="12" customFormat="1">
      <c r="B587" s="150"/>
      <c r="D587" s="151" t="s">
        <v>231</v>
      </c>
      <c r="E587" s="152" t="s">
        <v>1</v>
      </c>
      <c r="F587" s="153" t="s">
        <v>691</v>
      </c>
      <c r="H587" s="152" t="s">
        <v>1</v>
      </c>
      <c r="I587" s="154"/>
      <c r="L587" s="150"/>
      <c r="M587" s="155"/>
      <c r="T587" s="156"/>
      <c r="AT587" s="152" t="s">
        <v>231</v>
      </c>
      <c r="AU587" s="152" t="s">
        <v>82</v>
      </c>
      <c r="AV587" s="12" t="s">
        <v>80</v>
      </c>
      <c r="AW587" s="12" t="s">
        <v>30</v>
      </c>
      <c r="AX587" s="12" t="s">
        <v>73</v>
      </c>
      <c r="AY587" s="152" t="s">
        <v>221</v>
      </c>
    </row>
    <row r="588" spans="2:51" s="13" customFormat="1">
      <c r="B588" s="157"/>
      <c r="D588" s="151" t="s">
        <v>231</v>
      </c>
      <c r="E588" s="158" t="s">
        <v>1</v>
      </c>
      <c r="F588" s="159" t="s">
        <v>705</v>
      </c>
      <c r="H588" s="160">
        <v>6.91</v>
      </c>
      <c r="I588" s="161"/>
      <c r="L588" s="157"/>
      <c r="M588" s="162"/>
      <c r="T588" s="163"/>
      <c r="AT588" s="158" t="s">
        <v>231</v>
      </c>
      <c r="AU588" s="158" t="s">
        <v>82</v>
      </c>
      <c r="AV588" s="13" t="s">
        <v>82</v>
      </c>
      <c r="AW588" s="13" t="s">
        <v>30</v>
      </c>
      <c r="AX588" s="13" t="s">
        <v>73</v>
      </c>
      <c r="AY588" s="158" t="s">
        <v>221</v>
      </c>
    </row>
    <row r="589" spans="2:51" s="12" customFormat="1">
      <c r="B589" s="150"/>
      <c r="D589" s="151" t="s">
        <v>231</v>
      </c>
      <c r="E589" s="152" t="s">
        <v>1</v>
      </c>
      <c r="F589" s="153" t="s">
        <v>668</v>
      </c>
      <c r="H589" s="152" t="s">
        <v>1</v>
      </c>
      <c r="I589" s="154"/>
      <c r="L589" s="150"/>
      <c r="M589" s="155"/>
      <c r="T589" s="156"/>
      <c r="AT589" s="152" t="s">
        <v>231</v>
      </c>
      <c r="AU589" s="152" t="s">
        <v>82</v>
      </c>
      <c r="AV589" s="12" t="s">
        <v>80</v>
      </c>
      <c r="AW589" s="12" t="s">
        <v>30</v>
      </c>
      <c r="AX589" s="12" t="s">
        <v>73</v>
      </c>
      <c r="AY589" s="152" t="s">
        <v>221</v>
      </c>
    </row>
    <row r="590" spans="2:51" s="13" customFormat="1">
      <c r="B590" s="157"/>
      <c r="D590" s="151" t="s">
        <v>231</v>
      </c>
      <c r="E590" s="158" t="s">
        <v>1</v>
      </c>
      <c r="F590" s="159" t="s">
        <v>706</v>
      </c>
      <c r="H590" s="160">
        <v>14.4</v>
      </c>
      <c r="I590" s="161"/>
      <c r="L590" s="157"/>
      <c r="M590" s="162"/>
      <c r="T590" s="163"/>
      <c r="AT590" s="158" t="s">
        <v>231</v>
      </c>
      <c r="AU590" s="158" t="s">
        <v>82</v>
      </c>
      <c r="AV590" s="13" t="s">
        <v>82</v>
      </c>
      <c r="AW590" s="13" t="s">
        <v>30</v>
      </c>
      <c r="AX590" s="13" t="s">
        <v>73</v>
      </c>
      <c r="AY590" s="158" t="s">
        <v>221</v>
      </c>
    </row>
    <row r="591" spans="2:51" s="12" customFormat="1">
      <c r="B591" s="150"/>
      <c r="D591" s="151" t="s">
        <v>231</v>
      </c>
      <c r="E591" s="152" t="s">
        <v>1</v>
      </c>
      <c r="F591" s="153" t="s">
        <v>691</v>
      </c>
      <c r="H591" s="152" t="s">
        <v>1</v>
      </c>
      <c r="I591" s="154"/>
      <c r="L591" s="150"/>
      <c r="M591" s="155"/>
      <c r="T591" s="156"/>
      <c r="AT591" s="152" t="s">
        <v>231</v>
      </c>
      <c r="AU591" s="152" t="s">
        <v>82</v>
      </c>
      <c r="AV591" s="12" t="s">
        <v>80</v>
      </c>
      <c r="AW591" s="12" t="s">
        <v>30</v>
      </c>
      <c r="AX591" s="12" t="s">
        <v>73</v>
      </c>
      <c r="AY591" s="152" t="s">
        <v>221</v>
      </c>
    </row>
    <row r="592" spans="2:51" s="13" customFormat="1">
      <c r="B592" s="157"/>
      <c r="D592" s="151" t="s">
        <v>231</v>
      </c>
      <c r="E592" s="158" t="s">
        <v>1</v>
      </c>
      <c r="F592" s="159" t="s">
        <v>707</v>
      </c>
      <c r="H592" s="160">
        <v>5.08</v>
      </c>
      <c r="I592" s="161"/>
      <c r="L592" s="157"/>
      <c r="M592" s="162"/>
      <c r="T592" s="163"/>
      <c r="AT592" s="158" t="s">
        <v>231</v>
      </c>
      <c r="AU592" s="158" t="s">
        <v>82</v>
      </c>
      <c r="AV592" s="13" t="s">
        <v>82</v>
      </c>
      <c r="AW592" s="13" t="s">
        <v>30</v>
      </c>
      <c r="AX592" s="13" t="s">
        <v>73</v>
      </c>
      <c r="AY592" s="158" t="s">
        <v>221</v>
      </c>
    </row>
    <row r="593" spans="2:51" s="12" customFormat="1">
      <c r="B593" s="150"/>
      <c r="D593" s="151" t="s">
        <v>231</v>
      </c>
      <c r="E593" s="152" t="s">
        <v>1</v>
      </c>
      <c r="F593" s="153" t="s">
        <v>668</v>
      </c>
      <c r="H593" s="152" t="s">
        <v>1</v>
      </c>
      <c r="I593" s="154"/>
      <c r="L593" s="150"/>
      <c r="M593" s="155"/>
      <c r="T593" s="156"/>
      <c r="AT593" s="152" t="s">
        <v>231</v>
      </c>
      <c r="AU593" s="152" t="s">
        <v>82</v>
      </c>
      <c r="AV593" s="12" t="s">
        <v>80</v>
      </c>
      <c r="AW593" s="12" t="s">
        <v>30</v>
      </c>
      <c r="AX593" s="12" t="s">
        <v>73</v>
      </c>
      <c r="AY593" s="152" t="s">
        <v>221</v>
      </c>
    </row>
    <row r="594" spans="2:51" s="13" customFormat="1">
      <c r="B594" s="157"/>
      <c r="D594" s="151" t="s">
        <v>231</v>
      </c>
      <c r="E594" s="158" t="s">
        <v>1</v>
      </c>
      <c r="F594" s="159" t="s">
        <v>708</v>
      </c>
      <c r="H594" s="160">
        <v>23.04</v>
      </c>
      <c r="I594" s="161"/>
      <c r="L594" s="157"/>
      <c r="M594" s="162"/>
      <c r="T594" s="163"/>
      <c r="AT594" s="158" t="s">
        <v>231</v>
      </c>
      <c r="AU594" s="158" t="s">
        <v>82</v>
      </c>
      <c r="AV594" s="13" t="s">
        <v>82</v>
      </c>
      <c r="AW594" s="13" t="s">
        <v>30</v>
      </c>
      <c r="AX594" s="13" t="s">
        <v>73</v>
      </c>
      <c r="AY594" s="158" t="s">
        <v>221</v>
      </c>
    </row>
    <row r="595" spans="2:51" s="12" customFormat="1">
      <c r="B595" s="150"/>
      <c r="D595" s="151" t="s">
        <v>231</v>
      </c>
      <c r="E595" s="152" t="s">
        <v>1</v>
      </c>
      <c r="F595" s="153" t="s">
        <v>668</v>
      </c>
      <c r="H595" s="152" t="s">
        <v>1</v>
      </c>
      <c r="I595" s="154"/>
      <c r="L595" s="150"/>
      <c r="M595" s="155"/>
      <c r="T595" s="156"/>
      <c r="AT595" s="152" t="s">
        <v>231</v>
      </c>
      <c r="AU595" s="152" t="s">
        <v>82</v>
      </c>
      <c r="AV595" s="12" t="s">
        <v>80</v>
      </c>
      <c r="AW595" s="12" t="s">
        <v>30</v>
      </c>
      <c r="AX595" s="12" t="s">
        <v>73</v>
      </c>
      <c r="AY595" s="152" t="s">
        <v>221</v>
      </c>
    </row>
    <row r="596" spans="2:51" s="13" customFormat="1">
      <c r="B596" s="157"/>
      <c r="D596" s="151" t="s">
        <v>231</v>
      </c>
      <c r="E596" s="158" t="s">
        <v>1</v>
      </c>
      <c r="F596" s="159" t="s">
        <v>708</v>
      </c>
      <c r="H596" s="160">
        <v>23.04</v>
      </c>
      <c r="I596" s="161"/>
      <c r="L596" s="157"/>
      <c r="M596" s="162"/>
      <c r="T596" s="163"/>
      <c r="AT596" s="158" t="s">
        <v>231</v>
      </c>
      <c r="AU596" s="158" t="s">
        <v>82</v>
      </c>
      <c r="AV596" s="13" t="s">
        <v>82</v>
      </c>
      <c r="AW596" s="13" t="s">
        <v>30</v>
      </c>
      <c r="AX596" s="13" t="s">
        <v>73</v>
      </c>
      <c r="AY596" s="158" t="s">
        <v>221</v>
      </c>
    </row>
    <row r="597" spans="2:51" s="12" customFormat="1">
      <c r="B597" s="150"/>
      <c r="D597" s="151" t="s">
        <v>231</v>
      </c>
      <c r="E597" s="152" t="s">
        <v>1</v>
      </c>
      <c r="F597" s="153" t="s">
        <v>668</v>
      </c>
      <c r="H597" s="152" t="s">
        <v>1</v>
      </c>
      <c r="I597" s="154"/>
      <c r="L597" s="150"/>
      <c r="M597" s="155"/>
      <c r="T597" s="156"/>
      <c r="AT597" s="152" t="s">
        <v>231</v>
      </c>
      <c r="AU597" s="152" t="s">
        <v>82</v>
      </c>
      <c r="AV597" s="12" t="s">
        <v>80</v>
      </c>
      <c r="AW597" s="12" t="s">
        <v>30</v>
      </c>
      <c r="AX597" s="12" t="s">
        <v>73</v>
      </c>
      <c r="AY597" s="152" t="s">
        <v>221</v>
      </c>
    </row>
    <row r="598" spans="2:51" s="13" customFormat="1">
      <c r="B598" s="157"/>
      <c r="D598" s="151" t="s">
        <v>231</v>
      </c>
      <c r="E598" s="158" t="s">
        <v>1</v>
      </c>
      <c r="F598" s="159" t="s">
        <v>708</v>
      </c>
      <c r="H598" s="160">
        <v>23.04</v>
      </c>
      <c r="I598" s="161"/>
      <c r="L598" s="157"/>
      <c r="M598" s="162"/>
      <c r="T598" s="163"/>
      <c r="AT598" s="158" t="s">
        <v>231</v>
      </c>
      <c r="AU598" s="158" t="s">
        <v>82</v>
      </c>
      <c r="AV598" s="13" t="s">
        <v>82</v>
      </c>
      <c r="AW598" s="13" t="s">
        <v>30</v>
      </c>
      <c r="AX598" s="13" t="s">
        <v>73</v>
      </c>
      <c r="AY598" s="158" t="s">
        <v>221</v>
      </c>
    </row>
    <row r="599" spans="2:51" s="12" customFormat="1">
      <c r="B599" s="150"/>
      <c r="D599" s="151" t="s">
        <v>231</v>
      </c>
      <c r="E599" s="152" t="s">
        <v>1</v>
      </c>
      <c r="F599" s="153" t="s">
        <v>668</v>
      </c>
      <c r="H599" s="152" t="s">
        <v>1</v>
      </c>
      <c r="I599" s="154"/>
      <c r="L599" s="150"/>
      <c r="M599" s="155"/>
      <c r="T599" s="156"/>
      <c r="AT599" s="152" t="s">
        <v>231</v>
      </c>
      <c r="AU599" s="152" t="s">
        <v>82</v>
      </c>
      <c r="AV599" s="12" t="s">
        <v>80</v>
      </c>
      <c r="AW599" s="12" t="s">
        <v>30</v>
      </c>
      <c r="AX599" s="12" t="s">
        <v>73</v>
      </c>
      <c r="AY599" s="152" t="s">
        <v>221</v>
      </c>
    </row>
    <row r="600" spans="2:51" s="13" customFormat="1">
      <c r="B600" s="157"/>
      <c r="D600" s="151" t="s">
        <v>231</v>
      </c>
      <c r="E600" s="158" t="s">
        <v>1</v>
      </c>
      <c r="F600" s="159" t="s">
        <v>709</v>
      </c>
      <c r="H600" s="160">
        <v>6.5</v>
      </c>
      <c r="I600" s="161"/>
      <c r="L600" s="157"/>
      <c r="M600" s="162"/>
      <c r="T600" s="163"/>
      <c r="AT600" s="158" t="s">
        <v>231</v>
      </c>
      <c r="AU600" s="158" t="s">
        <v>82</v>
      </c>
      <c r="AV600" s="13" t="s">
        <v>82</v>
      </c>
      <c r="AW600" s="13" t="s">
        <v>30</v>
      </c>
      <c r="AX600" s="13" t="s">
        <v>73</v>
      </c>
      <c r="AY600" s="158" t="s">
        <v>221</v>
      </c>
    </row>
    <row r="601" spans="2:51" s="12" customFormat="1">
      <c r="B601" s="150"/>
      <c r="D601" s="151" t="s">
        <v>231</v>
      </c>
      <c r="E601" s="152" t="s">
        <v>1</v>
      </c>
      <c r="F601" s="153" t="s">
        <v>668</v>
      </c>
      <c r="H601" s="152" t="s">
        <v>1</v>
      </c>
      <c r="I601" s="154"/>
      <c r="L601" s="150"/>
      <c r="M601" s="155"/>
      <c r="T601" s="156"/>
      <c r="AT601" s="152" t="s">
        <v>231</v>
      </c>
      <c r="AU601" s="152" t="s">
        <v>82</v>
      </c>
      <c r="AV601" s="12" t="s">
        <v>80</v>
      </c>
      <c r="AW601" s="12" t="s">
        <v>30</v>
      </c>
      <c r="AX601" s="12" t="s">
        <v>73</v>
      </c>
      <c r="AY601" s="152" t="s">
        <v>221</v>
      </c>
    </row>
    <row r="602" spans="2:51" s="13" customFormat="1">
      <c r="B602" s="157"/>
      <c r="D602" s="151" t="s">
        <v>231</v>
      </c>
      <c r="E602" s="158" t="s">
        <v>1</v>
      </c>
      <c r="F602" s="159" t="s">
        <v>690</v>
      </c>
      <c r="H602" s="160">
        <v>10.8</v>
      </c>
      <c r="I602" s="161"/>
      <c r="L602" s="157"/>
      <c r="M602" s="162"/>
      <c r="T602" s="163"/>
      <c r="AT602" s="158" t="s">
        <v>231</v>
      </c>
      <c r="AU602" s="158" t="s">
        <v>82</v>
      </c>
      <c r="AV602" s="13" t="s">
        <v>82</v>
      </c>
      <c r="AW602" s="13" t="s">
        <v>30</v>
      </c>
      <c r="AX602" s="13" t="s">
        <v>73</v>
      </c>
      <c r="AY602" s="158" t="s">
        <v>221</v>
      </c>
    </row>
    <row r="603" spans="2:51" s="12" customFormat="1">
      <c r="B603" s="150"/>
      <c r="D603" s="151" t="s">
        <v>231</v>
      </c>
      <c r="E603" s="152" t="s">
        <v>1</v>
      </c>
      <c r="F603" s="153" t="s">
        <v>691</v>
      </c>
      <c r="H603" s="152" t="s">
        <v>1</v>
      </c>
      <c r="I603" s="154"/>
      <c r="L603" s="150"/>
      <c r="M603" s="155"/>
      <c r="T603" s="156"/>
      <c r="AT603" s="152" t="s">
        <v>231</v>
      </c>
      <c r="AU603" s="152" t="s">
        <v>82</v>
      </c>
      <c r="AV603" s="12" t="s">
        <v>80</v>
      </c>
      <c r="AW603" s="12" t="s">
        <v>30</v>
      </c>
      <c r="AX603" s="12" t="s">
        <v>73</v>
      </c>
      <c r="AY603" s="152" t="s">
        <v>221</v>
      </c>
    </row>
    <row r="604" spans="2:51" s="13" customFormat="1">
      <c r="B604" s="157"/>
      <c r="D604" s="151" t="s">
        <v>231</v>
      </c>
      <c r="E604" s="158" t="s">
        <v>1</v>
      </c>
      <c r="F604" s="159" t="s">
        <v>710</v>
      </c>
      <c r="H604" s="160">
        <v>21.21</v>
      </c>
      <c r="I604" s="161"/>
      <c r="L604" s="157"/>
      <c r="M604" s="162"/>
      <c r="T604" s="163"/>
      <c r="AT604" s="158" t="s">
        <v>231</v>
      </c>
      <c r="AU604" s="158" t="s">
        <v>82</v>
      </c>
      <c r="AV604" s="13" t="s">
        <v>82</v>
      </c>
      <c r="AW604" s="13" t="s">
        <v>30</v>
      </c>
      <c r="AX604" s="13" t="s">
        <v>73</v>
      </c>
      <c r="AY604" s="158" t="s">
        <v>221</v>
      </c>
    </row>
    <row r="605" spans="2:51" s="12" customFormat="1">
      <c r="B605" s="150"/>
      <c r="D605" s="151" t="s">
        <v>231</v>
      </c>
      <c r="E605" s="152" t="s">
        <v>1</v>
      </c>
      <c r="F605" s="153" t="s">
        <v>691</v>
      </c>
      <c r="H605" s="152" t="s">
        <v>1</v>
      </c>
      <c r="I605" s="154"/>
      <c r="L605" s="150"/>
      <c r="M605" s="155"/>
      <c r="T605" s="156"/>
      <c r="AT605" s="152" t="s">
        <v>231</v>
      </c>
      <c r="AU605" s="152" t="s">
        <v>82</v>
      </c>
      <c r="AV605" s="12" t="s">
        <v>80</v>
      </c>
      <c r="AW605" s="12" t="s">
        <v>30</v>
      </c>
      <c r="AX605" s="12" t="s">
        <v>73</v>
      </c>
      <c r="AY605" s="152" t="s">
        <v>221</v>
      </c>
    </row>
    <row r="606" spans="2:51" s="13" customFormat="1">
      <c r="B606" s="157"/>
      <c r="D606" s="151" t="s">
        <v>231</v>
      </c>
      <c r="E606" s="158" t="s">
        <v>1</v>
      </c>
      <c r="F606" s="159" t="s">
        <v>711</v>
      </c>
      <c r="H606" s="160">
        <v>5.18</v>
      </c>
      <c r="I606" s="161"/>
      <c r="L606" s="157"/>
      <c r="M606" s="162"/>
      <c r="T606" s="163"/>
      <c r="AT606" s="158" t="s">
        <v>231</v>
      </c>
      <c r="AU606" s="158" t="s">
        <v>82</v>
      </c>
      <c r="AV606" s="13" t="s">
        <v>82</v>
      </c>
      <c r="AW606" s="13" t="s">
        <v>30</v>
      </c>
      <c r="AX606" s="13" t="s">
        <v>73</v>
      </c>
      <c r="AY606" s="158" t="s">
        <v>221</v>
      </c>
    </row>
    <row r="607" spans="2:51" s="12" customFormat="1">
      <c r="B607" s="150"/>
      <c r="D607" s="151" t="s">
        <v>231</v>
      </c>
      <c r="E607" s="152" t="s">
        <v>1</v>
      </c>
      <c r="F607" s="153" t="s">
        <v>691</v>
      </c>
      <c r="H607" s="152" t="s">
        <v>1</v>
      </c>
      <c r="I607" s="154"/>
      <c r="L607" s="150"/>
      <c r="M607" s="155"/>
      <c r="T607" s="156"/>
      <c r="AT607" s="152" t="s">
        <v>231</v>
      </c>
      <c r="AU607" s="152" t="s">
        <v>82</v>
      </c>
      <c r="AV607" s="12" t="s">
        <v>80</v>
      </c>
      <c r="AW607" s="12" t="s">
        <v>30</v>
      </c>
      <c r="AX607" s="12" t="s">
        <v>73</v>
      </c>
      <c r="AY607" s="152" t="s">
        <v>221</v>
      </c>
    </row>
    <row r="608" spans="2:51" s="13" customFormat="1">
      <c r="B608" s="157"/>
      <c r="D608" s="151" t="s">
        <v>231</v>
      </c>
      <c r="E608" s="158" t="s">
        <v>1</v>
      </c>
      <c r="F608" s="159" t="s">
        <v>712</v>
      </c>
      <c r="H608" s="160">
        <v>17.95</v>
      </c>
      <c r="I608" s="161"/>
      <c r="L608" s="157"/>
      <c r="M608" s="162"/>
      <c r="T608" s="163"/>
      <c r="AT608" s="158" t="s">
        <v>231</v>
      </c>
      <c r="AU608" s="158" t="s">
        <v>82</v>
      </c>
      <c r="AV608" s="13" t="s">
        <v>82</v>
      </c>
      <c r="AW608" s="13" t="s">
        <v>30</v>
      </c>
      <c r="AX608" s="13" t="s">
        <v>73</v>
      </c>
      <c r="AY608" s="158" t="s">
        <v>221</v>
      </c>
    </row>
    <row r="609" spans="2:65" s="15" customFormat="1">
      <c r="B609" s="184"/>
      <c r="D609" s="151" t="s">
        <v>231</v>
      </c>
      <c r="E609" s="185" t="s">
        <v>1</v>
      </c>
      <c r="F609" s="186" t="s">
        <v>436</v>
      </c>
      <c r="H609" s="187">
        <v>378.2700000000001</v>
      </c>
      <c r="I609" s="188"/>
      <c r="L609" s="184"/>
      <c r="M609" s="189"/>
      <c r="T609" s="190"/>
      <c r="AT609" s="185" t="s">
        <v>231</v>
      </c>
      <c r="AU609" s="185" t="s">
        <v>82</v>
      </c>
      <c r="AV609" s="15" t="s">
        <v>222</v>
      </c>
      <c r="AW609" s="15" t="s">
        <v>30</v>
      </c>
      <c r="AX609" s="15" t="s">
        <v>73</v>
      </c>
      <c r="AY609" s="185" t="s">
        <v>221</v>
      </c>
    </row>
    <row r="610" spans="2:65" s="13" customFormat="1">
      <c r="B610" s="157"/>
      <c r="D610" s="151" t="s">
        <v>231</v>
      </c>
      <c r="E610" s="158" t="s">
        <v>1</v>
      </c>
      <c r="F610" s="159" t="s">
        <v>713</v>
      </c>
      <c r="H610" s="160">
        <v>200</v>
      </c>
      <c r="I610" s="161"/>
      <c r="L610" s="157"/>
      <c r="M610" s="162"/>
      <c r="T610" s="163"/>
      <c r="AT610" s="158" t="s">
        <v>231</v>
      </c>
      <c r="AU610" s="158" t="s">
        <v>82</v>
      </c>
      <c r="AV610" s="13" t="s">
        <v>82</v>
      </c>
      <c r="AW610" s="13" t="s">
        <v>30</v>
      </c>
      <c r="AX610" s="13" t="s">
        <v>73</v>
      </c>
      <c r="AY610" s="158" t="s">
        <v>221</v>
      </c>
    </row>
    <row r="611" spans="2:65" s="15" customFormat="1">
      <c r="B611" s="184"/>
      <c r="D611" s="151" t="s">
        <v>231</v>
      </c>
      <c r="E611" s="185" t="s">
        <v>1</v>
      </c>
      <c r="F611" s="186" t="s">
        <v>436</v>
      </c>
      <c r="H611" s="187">
        <v>200</v>
      </c>
      <c r="I611" s="188"/>
      <c r="L611" s="184"/>
      <c r="M611" s="189"/>
      <c r="T611" s="190"/>
      <c r="AT611" s="185" t="s">
        <v>231</v>
      </c>
      <c r="AU611" s="185" t="s">
        <v>82</v>
      </c>
      <c r="AV611" s="15" t="s">
        <v>222</v>
      </c>
      <c r="AW611" s="15" t="s">
        <v>30</v>
      </c>
      <c r="AX611" s="15" t="s">
        <v>73</v>
      </c>
      <c r="AY611" s="185" t="s">
        <v>221</v>
      </c>
    </row>
    <row r="612" spans="2:65" s="14" customFormat="1">
      <c r="B612" s="164"/>
      <c r="D612" s="151" t="s">
        <v>231</v>
      </c>
      <c r="E612" s="165" t="s">
        <v>1</v>
      </c>
      <c r="F612" s="166" t="s">
        <v>236</v>
      </c>
      <c r="H612" s="167">
        <v>578.2700000000001</v>
      </c>
      <c r="I612" s="168"/>
      <c r="L612" s="164"/>
      <c r="M612" s="169"/>
      <c r="T612" s="170"/>
      <c r="AT612" s="165" t="s">
        <v>231</v>
      </c>
      <c r="AU612" s="165" t="s">
        <v>82</v>
      </c>
      <c r="AV612" s="14" t="s">
        <v>229</v>
      </c>
      <c r="AW612" s="14" t="s">
        <v>30</v>
      </c>
      <c r="AX612" s="14" t="s">
        <v>80</v>
      </c>
      <c r="AY612" s="165" t="s">
        <v>221</v>
      </c>
    </row>
    <row r="613" spans="2:65" s="1" customFormat="1" ht="49.15" customHeight="1">
      <c r="B613" s="136"/>
      <c r="C613" s="137" t="s">
        <v>714</v>
      </c>
      <c r="D613" s="137" t="s">
        <v>224</v>
      </c>
      <c r="E613" s="138" t="s">
        <v>715</v>
      </c>
      <c r="F613" s="139" t="s">
        <v>716</v>
      </c>
      <c r="G613" s="140" t="s">
        <v>239</v>
      </c>
      <c r="H613" s="141">
        <v>385</v>
      </c>
      <c r="I613" s="142"/>
      <c r="J613" s="143">
        <f>ROUND(I613*H613,2)</f>
        <v>0</v>
      </c>
      <c r="K613" s="139" t="s">
        <v>1</v>
      </c>
      <c r="L613" s="32"/>
      <c r="M613" s="144" t="s">
        <v>1</v>
      </c>
      <c r="N613" s="145" t="s">
        <v>38</v>
      </c>
      <c r="P613" s="146">
        <f>O613*H613</f>
        <v>0</v>
      </c>
      <c r="Q613" s="146">
        <v>0</v>
      </c>
      <c r="R613" s="146">
        <f>Q613*H613</f>
        <v>0</v>
      </c>
      <c r="S613" s="146">
        <v>0</v>
      </c>
      <c r="T613" s="147">
        <f>S613*H613</f>
        <v>0</v>
      </c>
      <c r="AR613" s="148" t="s">
        <v>332</v>
      </c>
      <c r="AT613" s="148" t="s">
        <v>224</v>
      </c>
      <c r="AU613" s="148" t="s">
        <v>82</v>
      </c>
      <c r="AY613" s="17" t="s">
        <v>221</v>
      </c>
      <c r="BE613" s="149">
        <f>IF(N613="základní",J613,0)</f>
        <v>0</v>
      </c>
      <c r="BF613" s="149">
        <f>IF(N613="snížená",J613,0)</f>
        <v>0</v>
      </c>
      <c r="BG613" s="149">
        <f>IF(N613="zákl. přenesená",J613,0)</f>
        <v>0</v>
      </c>
      <c r="BH613" s="149">
        <f>IF(N613="sníž. přenesená",J613,0)</f>
        <v>0</v>
      </c>
      <c r="BI613" s="149">
        <f>IF(N613="nulová",J613,0)</f>
        <v>0</v>
      </c>
      <c r="BJ613" s="17" t="s">
        <v>80</v>
      </c>
      <c r="BK613" s="149">
        <f>ROUND(I613*H613,2)</f>
        <v>0</v>
      </c>
      <c r="BL613" s="17" t="s">
        <v>332</v>
      </c>
      <c r="BM613" s="148" t="s">
        <v>717</v>
      </c>
    </row>
    <row r="614" spans="2:65" s="12" customFormat="1">
      <c r="B614" s="150"/>
      <c r="D614" s="151" t="s">
        <v>231</v>
      </c>
      <c r="E614" s="152" t="s">
        <v>1</v>
      </c>
      <c r="F614" s="153" t="s">
        <v>438</v>
      </c>
      <c r="H614" s="152" t="s">
        <v>1</v>
      </c>
      <c r="I614" s="154"/>
      <c r="L614" s="150"/>
      <c r="M614" s="155"/>
      <c r="T614" s="156"/>
      <c r="AT614" s="152" t="s">
        <v>231</v>
      </c>
      <c r="AU614" s="152" t="s">
        <v>82</v>
      </c>
      <c r="AV614" s="12" t="s">
        <v>80</v>
      </c>
      <c r="AW614" s="12" t="s">
        <v>30</v>
      </c>
      <c r="AX614" s="12" t="s">
        <v>73</v>
      </c>
      <c r="AY614" s="152" t="s">
        <v>221</v>
      </c>
    </row>
    <row r="615" spans="2:65" s="13" customFormat="1">
      <c r="B615" s="157"/>
      <c r="D615" s="151" t="s">
        <v>231</v>
      </c>
      <c r="E615" s="158" t="s">
        <v>1</v>
      </c>
      <c r="F615" s="159" t="s">
        <v>439</v>
      </c>
      <c r="H615" s="160">
        <v>185</v>
      </c>
      <c r="I615" s="161"/>
      <c r="L615" s="157"/>
      <c r="M615" s="162"/>
      <c r="T615" s="163"/>
      <c r="AT615" s="158" t="s">
        <v>231</v>
      </c>
      <c r="AU615" s="158" t="s">
        <v>82</v>
      </c>
      <c r="AV615" s="13" t="s">
        <v>82</v>
      </c>
      <c r="AW615" s="13" t="s">
        <v>30</v>
      </c>
      <c r="AX615" s="13" t="s">
        <v>73</v>
      </c>
      <c r="AY615" s="158" t="s">
        <v>221</v>
      </c>
    </row>
    <row r="616" spans="2:65" s="15" customFormat="1">
      <c r="B616" s="184"/>
      <c r="D616" s="151" t="s">
        <v>231</v>
      </c>
      <c r="E616" s="185" t="s">
        <v>1</v>
      </c>
      <c r="F616" s="186" t="s">
        <v>436</v>
      </c>
      <c r="H616" s="187">
        <v>185</v>
      </c>
      <c r="I616" s="188"/>
      <c r="L616" s="184"/>
      <c r="M616" s="189"/>
      <c r="T616" s="190"/>
      <c r="AT616" s="185" t="s">
        <v>231</v>
      </c>
      <c r="AU616" s="185" t="s">
        <v>82</v>
      </c>
      <c r="AV616" s="15" t="s">
        <v>222</v>
      </c>
      <c r="AW616" s="15" t="s">
        <v>30</v>
      </c>
      <c r="AX616" s="15" t="s">
        <v>73</v>
      </c>
      <c r="AY616" s="185" t="s">
        <v>221</v>
      </c>
    </row>
    <row r="617" spans="2:65" s="13" customFormat="1">
      <c r="B617" s="157"/>
      <c r="D617" s="151" t="s">
        <v>231</v>
      </c>
      <c r="E617" s="158" t="s">
        <v>1</v>
      </c>
      <c r="F617" s="159" t="s">
        <v>718</v>
      </c>
      <c r="H617" s="160">
        <v>100</v>
      </c>
      <c r="I617" s="161"/>
      <c r="L617" s="157"/>
      <c r="M617" s="162"/>
      <c r="T617" s="163"/>
      <c r="AT617" s="158" t="s">
        <v>231</v>
      </c>
      <c r="AU617" s="158" t="s">
        <v>82</v>
      </c>
      <c r="AV617" s="13" t="s">
        <v>82</v>
      </c>
      <c r="AW617" s="13" t="s">
        <v>30</v>
      </c>
      <c r="AX617" s="13" t="s">
        <v>73</v>
      </c>
      <c r="AY617" s="158" t="s">
        <v>221</v>
      </c>
    </row>
    <row r="618" spans="2:65" s="15" customFormat="1">
      <c r="B618" s="184"/>
      <c r="D618" s="151" t="s">
        <v>231</v>
      </c>
      <c r="E618" s="185" t="s">
        <v>1</v>
      </c>
      <c r="F618" s="186" t="s">
        <v>436</v>
      </c>
      <c r="H618" s="187">
        <v>100</v>
      </c>
      <c r="I618" s="188"/>
      <c r="L618" s="184"/>
      <c r="M618" s="189"/>
      <c r="T618" s="190"/>
      <c r="AT618" s="185" t="s">
        <v>231</v>
      </c>
      <c r="AU618" s="185" t="s">
        <v>82</v>
      </c>
      <c r="AV618" s="15" t="s">
        <v>222</v>
      </c>
      <c r="AW618" s="15" t="s">
        <v>30</v>
      </c>
      <c r="AX618" s="15" t="s">
        <v>73</v>
      </c>
      <c r="AY618" s="185" t="s">
        <v>221</v>
      </c>
    </row>
    <row r="619" spans="2:65" s="12" customFormat="1">
      <c r="B619" s="150"/>
      <c r="D619" s="151" t="s">
        <v>231</v>
      </c>
      <c r="E619" s="152" t="s">
        <v>1</v>
      </c>
      <c r="F619" s="153" t="s">
        <v>719</v>
      </c>
      <c r="H619" s="152" t="s">
        <v>1</v>
      </c>
      <c r="I619" s="154"/>
      <c r="L619" s="150"/>
      <c r="M619" s="155"/>
      <c r="T619" s="156"/>
      <c r="AT619" s="152" t="s">
        <v>231</v>
      </c>
      <c r="AU619" s="152" t="s">
        <v>82</v>
      </c>
      <c r="AV619" s="12" t="s">
        <v>80</v>
      </c>
      <c r="AW619" s="12" t="s">
        <v>30</v>
      </c>
      <c r="AX619" s="12" t="s">
        <v>73</v>
      </c>
      <c r="AY619" s="152" t="s">
        <v>221</v>
      </c>
    </row>
    <row r="620" spans="2:65" s="13" customFormat="1">
      <c r="B620" s="157"/>
      <c r="D620" s="151" t="s">
        <v>231</v>
      </c>
      <c r="E620" s="158" t="s">
        <v>1</v>
      </c>
      <c r="F620" s="159" t="s">
        <v>720</v>
      </c>
      <c r="H620" s="160">
        <v>100</v>
      </c>
      <c r="I620" s="161"/>
      <c r="L620" s="157"/>
      <c r="M620" s="162"/>
      <c r="T620" s="163"/>
      <c r="AT620" s="158" t="s">
        <v>231</v>
      </c>
      <c r="AU620" s="158" t="s">
        <v>82</v>
      </c>
      <c r="AV620" s="13" t="s">
        <v>82</v>
      </c>
      <c r="AW620" s="13" t="s">
        <v>30</v>
      </c>
      <c r="AX620" s="13" t="s">
        <v>73</v>
      </c>
      <c r="AY620" s="158" t="s">
        <v>221</v>
      </c>
    </row>
    <row r="621" spans="2:65" s="15" customFormat="1">
      <c r="B621" s="184"/>
      <c r="D621" s="151" t="s">
        <v>231</v>
      </c>
      <c r="E621" s="185" t="s">
        <v>1</v>
      </c>
      <c r="F621" s="186" t="s">
        <v>436</v>
      </c>
      <c r="H621" s="187">
        <v>100</v>
      </c>
      <c r="I621" s="188"/>
      <c r="L621" s="184"/>
      <c r="M621" s="189"/>
      <c r="T621" s="190"/>
      <c r="AT621" s="185" t="s">
        <v>231</v>
      </c>
      <c r="AU621" s="185" t="s">
        <v>82</v>
      </c>
      <c r="AV621" s="15" t="s">
        <v>222</v>
      </c>
      <c r="AW621" s="15" t="s">
        <v>30</v>
      </c>
      <c r="AX621" s="15" t="s">
        <v>73</v>
      </c>
      <c r="AY621" s="185" t="s">
        <v>221</v>
      </c>
    </row>
    <row r="622" spans="2:65" s="14" customFormat="1">
      <c r="B622" s="164"/>
      <c r="D622" s="151" t="s">
        <v>231</v>
      </c>
      <c r="E622" s="165" t="s">
        <v>1</v>
      </c>
      <c r="F622" s="166" t="s">
        <v>236</v>
      </c>
      <c r="H622" s="167">
        <v>385</v>
      </c>
      <c r="I622" s="168"/>
      <c r="L622" s="164"/>
      <c r="M622" s="169"/>
      <c r="T622" s="170"/>
      <c r="AT622" s="165" t="s">
        <v>231</v>
      </c>
      <c r="AU622" s="165" t="s">
        <v>82</v>
      </c>
      <c r="AV622" s="14" t="s">
        <v>229</v>
      </c>
      <c r="AW622" s="14" t="s">
        <v>30</v>
      </c>
      <c r="AX622" s="14" t="s">
        <v>80</v>
      </c>
      <c r="AY622" s="165" t="s">
        <v>221</v>
      </c>
    </row>
    <row r="623" spans="2:65" s="1" customFormat="1" ht="24.2" customHeight="1">
      <c r="B623" s="136"/>
      <c r="C623" s="137" t="s">
        <v>721</v>
      </c>
      <c r="D623" s="137" t="s">
        <v>224</v>
      </c>
      <c r="E623" s="138" t="s">
        <v>722</v>
      </c>
      <c r="F623" s="139" t="s">
        <v>723</v>
      </c>
      <c r="G623" s="140" t="s">
        <v>256</v>
      </c>
      <c r="H623" s="141">
        <v>37.944000000000003</v>
      </c>
      <c r="I623" s="142"/>
      <c r="J623" s="143">
        <f>ROUND(I623*H623,2)</f>
        <v>0</v>
      </c>
      <c r="K623" s="139" t="s">
        <v>228</v>
      </c>
      <c r="L623" s="32"/>
      <c r="M623" s="144" t="s">
        <v>1</v>
      </c>
      <c r="N623" s="145" t="s">
        <v>38</v>
      </c>
      <c r="P623" s="146">
        <f>O623*H623</f>
        <v>0</v>
      </c>
      <c r="Q623" s="146">
        <v>0</v>
      </c>
      <c r="R623" s="146">
        <f>Q623*H623</f>
        <v>0</v>
      </c>
      <c r="S623" s="146">
        <v>0</v>
      </c>
      <c r="T623" s="147">
        <f>S623*H623</f>
        <v>0</v>
      </c>
      <c r="AR623" s="148" t="s">
        <v>332</v>
      </c>
      <c r="AT623" s="148" t="s">
        <v>224</v>
      </c>
      <c r="AU623" s="148" t="s">
        <v>82</v>
      </c>
      <c r="AY623" s="17" t="s">
        <v>221</v>
      </c>
      <c r="BE623" s="149">
        <f>IF(N623="základní",J623,0)</f>
        <v>0</v>
      </c>
      <c r="BF623" s="149">
        <f>IF(N623="snížená",J623,0)</f>
        <v>0</v>
      </c>
      <c r="BG623" s="149">
        <f>IF(N623="zákl. přenesená",J623,0)</f>
        <v>0</v>
      </c>
      <c r="BH623" s="149">
        <f>IF(N623="sníž. přenesená",J623,0)</f>
        <v>0</v>
      </c>
      <c r="BI623" s="149">
        <f>IF(N623="nulová",J623,0)</f>
        <v>0</v>
      </c>
      <c r="BJ623" s="17" t="s">
        <v>80</v>
      </c>
      <c r="BK623" s="149">
        <f>ROUND(I623*H623,2)</f>
        <v>0</v>
      </c>
      <c r="BL623" s="17" t="s">
        <v>332</v>
      </c>
      <c r="BM623" s="148" t="s">
        <v>724</v>
      </c>
    </row>
    <row r="624" spans="2:65" s="11" customFormat="1" ht="22.9" customHeight="1">
      <c r="B624" s="124"/>
      <c r="D624" s="125" t="s">
        <v>72</v>
      </c>
      <c r="E624" s="134" t="s">
        <v>725</v>
      </c>
      <c r="F624" s="134" t="s">
        <v>726</v>
      </c>
      <c r="I624" s="127"/>
      <c r="J624" s="135">
        <f>BK624</f>
        <v>0</v>
      </c>
      <c r="L624" s="124"/>
      <c r="M624" s="129"/>
      <c r="P624" s="130">
        <f>SUM(P625:P626)</f>
        <v>0</v>
      </c>
      <c r="R624" s="130">
        <f>SUM(R625:R626)</f>
        <v>0</v>
      </c>
      <c r="T624" s="131">
        <f>SUM(T625:T626)</f>
        <v>0</v>
      </c>
      <c r="AR624" s="125" t="s">
        <v>82</v>
      </c>
      <c r="AT624" s="132" t="s">
        <v>72</v>
      </c>
      <c r="AU624" s="132" t="s">
        <v>80</v>
      </c>
      <c r="AY624" s="125" t="s">
        <v>221</v>
      </c>
      <c r="BK624" s="133">
        <f>SUM(BK625:BK626)</f>
        <v>0</v>
      </c>
    </row>
    <row r="625" spans="2:65" s="1" customFormat="1" ht="37.9" customHeight="1">
      <c r="B625" s="136"/>
      <c r="C625" s="137" t="s">
        <v>727</v>
      </c>
      <c r="D625" s="137" t="s">
        <v>224</v>
      </c>
      <c r="E625" s="138" t="s">
        <v>728</v>
      </c>
      <c r="F625" s="139" t="s">
        <v>729</v>
      </c>
      <c r="G625" s="140" t="s">
        <v>730</v>
      </c>
      <c r="H625" s="141">
        <v>15</v>
      </c>
      <c r="I625" s="142"/>
      <c r="J625" s="143">
        <f>ROUND(I625*H625,2)</f>
        <v>0</v>
      </c>
      <c r="K625" s="139" t="s">
        <v>1</v>
      </c>
      <c r="L625" s="32"/>
      <c r="M625" s="144" t="s">
        <v>1</v>
      </c>
      <c r="N625" s="145" t="s">
        <v>38</v>
      </c>
      <c r="P625" s="146">
        <f>O625*H625</f>
        <v>0</v>
      </c>
      <c r="Q625" s="146">
        <v>0</v>
      </c>
      <c r="R625" s="146">
        <f>Q625*H625</f>
        <v>0</v>
      </c>
      <c r="S625" s="146">
        <v>0</v>
      </c>
      <c r="T625" s="147">
        <f>S625*H625</f>
        <v>0</v>
      </c>
      <c r="AR625" s="148" t="s">
        <v>332</v>
      </c>
      <c r="AT625" s="148" t="s">
        <v>224</v>
      </c>
      <c r="AU625" s="148" t="s">
        <v>82</v>
      </c>
      <c r="AY625" s="17" t="s">
        <v>221</v>
      </c>
      <c r="BE625" s="149">
        <f>IF(N625="základní",J625,0)</f>
        <v>0</v>
      </c>
      <c r="BF625" s="149">
        <f>IF(N625="snížená",J625,0)</f>
        <v>0</v>
      </c>
      <c r="BG625" s="149">
        <f>IF(N625="zákl. přenesená",J625,0)</f>
        <v>0</v>
      </c>
      <c r="BH625" s="149">
        <f>IF(N625="sníž. přenesená",J625,0)</f>
        <v>0</v>
      </c>
      <c r="BI625" s="149">
        <f>IF(N625="nulová",J625,0)</f>
        <v>0</v>
      </c>
      <c r="BJ625" s="17" t="s">
        <v>80</v>
      </c>
      <c r="BK625" s="149">
        <f>ROUND(I625*H625,2)</f>
        <v>0</v>
      </c>
      <c r="BL625" s="17" t="s">
        <v>332</v>
      </c>
      <c r="BM625" s="148" t="s">
        <v>731</v>
      </c>
    </row>
    <row r="626" spans="2:65" s="1" customFormat="1" ht="37.9" customHeight="1">
      <c r="B626" s="136"/>
      <c r="C626" s="137" t="s">
        <v>732</v>
      </c>
      <c r="D626" s="137" t="s">
        <v>224</v>
      </c>
      <c r="E626" s="138" t="s">
        <v>733</v>
      </c>
      <c r="F626" s="139" t="s">
        <v>734</v>
      </c>
      <c r="G626" s="140" t="s">
        <v>730</v>
      </c>
      <c r="H626" s="141">
        <v>2</v>
      </c>
      <c r="I626" s="142"/>
      <c r="J626" s="143">
        <f>ROUND(I626*H626,2)</f>
        <v>0</v>
      </c>
      <c r="K626" s="139" t="s">
        <v>1</v>
      </c>
      <c r="L626" s="32"/>
      <c r="M626" s="144" t="s">
        <v>1</v>
      </c>
      <c r="N626" s="145" t="s">
        <v>38</v>
      </c>
      <c r="P626" s="146">
        <f>O626*H626</f>
        <v>0</v>
      </c>
      <c r="Q626" s="146">
        <v>0</v>
      </c>
      <c r="R626" s="146">
        <f>Q626*H626</f>
        <v>0</v>
      </c>
      <c r="S626" s="146">
        <v>0</v>
      </c>
      <c r="T626" s="147">
        <f>S626*H626</f>
        <v>0</v>
      </c>
      <c r="AR626" s="148" t="s">
        <v>332</v>
      </c>
      <c r="AT626" s="148" t="s">
        <v>224</v>
      </c>
      <c r="AU626" s="148" t="s">
        <v>82</v>
      </c>
      <c r="AY626" s="17" t="s">
        <v>221</v>
      </c>
      <c r="BE626" s="149">
        <f>IF(N626="základní",J626,0)</f>
        <v>0</v>
      </c>
      <c r="BF626" s="149">
        <f>IF(N626="snížená",J626,0)</f>
        <v>0</v>
      </c>
      <c r="BG626" s="149">
        <f>IF(N626="zákl. přenesená",J626,0)</f>
        <v>0</v>
      </c>
      <c r="BH626" s="149">
        <f>IF(N626="sníž. přenesená",J626,0)</f>
        <v>0</v>
      </c>
      <c r="BI626" s="149">
        <f>IF(N626="nulová",J626,0)</f>
        <v>0</v>
      </c>
      <c r="BJ626" s="17" t="s">
        <v>80</v>
      </c>
      <c r="BK626" s="149">
        <f>ROUND(I626*H626,2)</f>
        <v>0</v>
      </c>
      <c r="BL626" s="17" t="s">
        <v>332</v>
      </c>
      <c r="BM626" s="148" t="s">
        <v>735</v>
      </c>
    </row>
    <row r="627" spans="2:65" s="11" customFormat="1" ht="22.9" customHeight="1">
      <c r="B627" s="124"/>
      <c r="D627" s="125" t="s">
        <v>72</v>
      </c>
      <c r="E627" s="134" t="s">
        <v>736</v>
      </c>
      <c r="F627" s="134" t="s">
        <v>737</v>
      </c>
      <c r="I627" s="127"/>
      <c r="J627" s="135">
        <f>BK627</f>
        <v>0</v>
      </c>
      <c r="L627" s="124"/>
      <c r="M627" s="129"/>
      <c r="P627" s="130">
        <f>SUM(P628:P661)</f>
        <v>0</v>
      </c>
      <c r="R627" s="130">
        <f>SUM(R628:R661)</f>
        <v>0</v>
      </c>
      <c r="T627" s="131">
        <f>SUM(T628:T661)</f>
        <v>0</v>
      </c>
      <c r="AR627" s="125" t="s">
        <v>82</v>
      </c>
      <c r="AT627" s="132" t="s">
        <v>72</v>
      </c>
      <c r="AU627" s="132" t="s">
        <v>80</v>
      </c>
      <c r="AY627" s="125" t="s">
        <v>221</v>
      </c>
      <c r="BK627" s="133">
        <f>SUM(BK628:BK661)</f>
        <v>0</v>
      </c>
    </row>
    <row r="628" spans="2:65" s="1" customFormat="1" ht="37.9" customHeight="1">
      <c r="B628" s="136"/>
      <c r="C628" s="137" t="s">
        <v>738</v>
      </c>
      <c r="D628" s="137" t="s">
        <v>224</v>
      </c>
      <c r="E628" s="138" t="s">
        <v>739</v>
      </c>
      <c r="F628" s="139" t="s">
        <v>740</v>
      </c>
      <c r="G628" s="140" t="s">
        <v>730</v>
      </c>
      <c r="H628" s="141">
        <v>4</v>
      </c>
      <c r="I628" s="142"/>
      <c r="J628" s="143">
        <f>ROUND(I628*H628,2)</f>
        <v>0</v>
      </c>
      <c r="K628" s="139" t="s">
        <v>1</v>
      </c>
      <c r="L628" s="32"/>
      <c r="M628" s="144" t="s">
        <v>1</v>
      </c>
      <c r="N628" s="145" t="s">
        <v>38</v>
      </c>
      <c r="P628" s="146">
        <f>O628*H628</f>
        <v>0</v>
      </c>
      <c r="Q628" s="146">
        <v>0</v>
      </c>
      <c r="R628" s="146">
        <f>Q628*H628</f>
        <v>0</v>
      </c>
      <c r="S628" s="146">
        <v>0</v>
      </c>
      <c r="T628" s="147">
        <f>S628*H628</f>
        <v>0</v>
      </c>
      <c r="AR628" s="148" t="s">
        <v>332</v>
      </c>
      <c r="AT628" s="148" t="s">
        <v>224</v>
      </c>
      <c r="AU628" s="148" t="s">
        <v>82</v>
      </c>
      <c r="AY628" s="17" t="s">
        <v>221</v>
      </c>
      <c r="BE628" s="149">
        <f>IF(N628="základní",J628,0)</f>
        <v>0</v>
      </c>
      <c r="BF628" s="149">
        <f>IF(N628="snížená",J628,0)</f>
        <v>0</v>
      </c>
      <c r="BG628" s="149">
        <f>IF(N628="zákl. přenesená",J628,0)</f>
        <v>0</v>
      </c>
      <c r="BH628" s="149">
        <f>IF(N628="sníž. přenesená",J628,0)</f>
        <v>0</v>
      </c>
      <c r="BI628" s="149">
        <f>IF(N628="nulová",J628,0)</f>
        <v>0</v>
      </c>
      <c r="BJ628" s="17" t="s">
        <v>80</v>
      </c>
      <c r="BK628" s="149">
        <f>ROUND(I628*H628,2)</f>
        <v>0</v>
      </c>
      <c r="BL628" s="17" t="s">
        <v>332</v>
      </c>
      <c r="BM628" s="148" t="s">
        <v>741</v>
      </c>
    </row>
    <row r="629" spans="2:65" s="1" customFormat="1" ht="37.9" customHeight="1">
      <c r="B629" s="136"/>
      <c r="C629" s="137" t="s">
        <v>742</v>
      </c>
      <c r="D629" s="137" t="s">
        <v>224</v>
      </c>
      <c r="E629" s="138" t="s">
        <v>743</v>
      </c>
      <c r="F629" s="139" t="s">
        <v>744</v>
      </c>
      <c r="G629" s="140" t="s">
        <v>730</v>
      </c>
      <c r="H629" s="141">
        <v>1</v>
      </c>
      <c r="I629" s="142"/>
      <c r="J629" s="143">
        <f>ROUND(I629*H629,2)</f>
        <v>0</v>
      </c>
      <c r="K629" s="139" t="s">
        <v>1</v>
      </c>
      <c r="L629" s="32"/>
      <c r="M629" s="144" t="s">
        <v>1</v>
      </c>
      <c r="N629" s="145" t="s">
        <v>38</v>
      </c>
      <c r="P629" s="146">
        <f>O629*H629</f>
        <v>0</v>
      </c>
      <c r="Q629" s="146">
        <v>0</v>
      </c>
      <c r="R629" s="146">
        <f>Q629*H629</f>
        <v>0</v>
      </c>
      <c r="S629" s="146">
        <v>0</v>
      </c>
      <c r="T629" s="147">
        <f>S629*H629</f>
        <v>0</v>
      </c>
      <c r="AR629" s="148" t="s">
        <v>332</v>
      </c>
      <c r="AT629" s="148" t="s">
        <v>224</v>
      </c>
      <c r="AU629" s="148" t="s">
        <v>82</v>
      </c>
      <c r="AY629" s="17" t="s">
        <v>221</v>
      </c>
      <c r="BE629" s="149">
        <f>IF(N629="základní",J629,0)</f>
        <v>0</v>
      </c>
      <c r="BF629" s="149">
        <f>IF(N629="snížená",J629,0)</f>
        <v>0</v>
      </c>
      <c r="BG629" s="149">
        <f>IF(N629="zákl. přenesená",J629,0)</f>
        <v>0</v>
      </c>
      <c r="BH629" s="149">
        <f>IF(N629="sníž. přenesená",J629,0)</f>
        <v>0</v>
      </c>
      <c r="BI629" s="149">
        <f>IF(N629="nulová",J629,0)</f>
        <v>0</v>
      </c>
      <c r="BJ629" s="17" t="s">
        <v>80</v>
      </c>
      <c r="BK629" s="149">
        <f>ROUND(I629*H629,2)</f>
        <v>0</v>
      </c>
      <c r="BL629" s="17" t="s">
        <v>332</v>
      </c>
      <c r="BM629" s="148" t="s">
        <v>745</v>
      </c>
    </row>
    <row r="630" spans="2:65" s="1" customFormat="1" ht="37.9" customHeight="1">
      <c r="B630" s="136"/>
      <c r="C630" s="137" t="s">
        <v>746</v>
      </c>
      <c r="D630" s="137" t="s">
        <v>224</v>
      </c>
      <c r="E630" s="138" t="s">
        <v>747</v>
      </c>
      <c r="F630" s="139" t="s">
        <v>748</v>
      </c>
      <c r="G630" s="140" t="s">
        <v>730</v>
      </c>
      <c r="H630" s="141">
        <v>1</v>
      </c>
      <c r="I630" s="142"/>
      <c r="J630" s="143">
        <f>ROUND(I630*H630,2)</f>
        <v>0</v>
      </c>
      <c r="K630" s="139" t="s">
        <v>1</v>
      </c>
      <c r="L630" s="32"/>
      <c r="M630" s="144" t="s">
        <v>1</v>
      </c>
      <c r="N630" s="145" t="s">
        <v>38</v>
      </c>
      <c r="P630" s="146">
        <f>O630*H630</f>
        <v>0</v>
      </c>
      <c r="Q630" s="146">
        <v>0</v>
      </c>
      <c r="R630" s="146">
        <f>Q630*H630</f>
        <v>0</v>
      </c>
      <c r="S630" s="146">
        <v>0</v>
      </c>
      <c r="T630" s="147">
        <f>S630*H630</f>
        <v>0</v>
      </c>
      <c r="AR630" s="148" t="s">
        <v>332</v>
      </c>
      <c r="AT630" s="148" t="s">
        <v>224</v>
      </c>
      <c r="AU630" s="148" t="s">
        <v>82</v>
      </c>
      <c r="AY630" s="17" t="s">
        <v>221</v>
      </c>
      <c r="BE630" s="149">
        <f>IF(N630="základní",J630,0)</f>
        <v>0</v>
      </c>
      <c r="BF630" s="149">
        <f>IF(N630="snížená",J630,0)</f>
        <v>0</v>
      </c>
      <c r="BG630" s="149">
        <f>IF(N630="zákl. přenesená",J630,0)</f>
        <v>0</v>
      </c>
      <c r="BH630" s="149">
        <f>IF(N630="sníž. přenesená",J630,0)</f>
        <v>0</v>
      </c>
      <c r="BI630" s="149">
        <f>IF(N630="nulová",J630,0)</f>
        <v>0</v>
      </c>
      <c r="BJ630" s="17" t="s">
        <v>80</v>
      </c>
      <c r="BK630" s="149">
        <f>ROUND(I630*H630,2)</f>
        <v>0</v>
      </c>
      <c r="BL630" s="17" t="s">
        <v>332</v>
      </c>
      <c r="BM630" s="148" t="s">
        <v>749</v>
      </c>
    </row>
    <row r="631" spans="2:65" s="1" customFormat="1" ht="33" customHeight="1">
      <c r="B631" s="136"/>
      <c r="C631" s="137" t="s">
        <v>750</v>
      </c>
      <c r="D631" s="137" t="s">
        <v>224</v>
      </c>
      <c r="E631" s="138" t="s">
        <v>751</v>
      </c>
      <c r="F631" s="139" t="s">
        <v>752</v>
      </c>
      <c r="G631" s="140" t="s">
        <v>730</v>
      </c>
      <c r="H631" s="141">
        <v>1</v>
      </c>
      <c r="I631" s="142"/>
      <c r="J631" s="143">
        <f>ROUND(I631*H631,2)</f>
        <v>0</v>
      </c>
      <c r="K631" s="139" t="s">
        <v>1</v>
      </c>
      <c r="L631" s="32"/>
      <c r="M631" s="144" t="s">
        <v>1</v>
      </c>
      <c r="N631" s="145" t="s">
        <v>38</v>
      </c>
      <c r="P631" s="146">
        <f>O631*H631</f>
        <v>0</v>
      </c>
      <c r="Q631" s="146">
        <v>0</v>
      </c>
      <c r="R631" s="146">
        <f>Q631*H631</f>
        <v>0</v>
      </c>
      <c r="S631" s="146">
        <v>0</v>
      </c>
      <c r="T631" s="147">
        <f>S631*H631</f>
        <v>0</v>
      </c>
      <c r="AR631" s="148" t="s">
        <v>332</v>
      </c>
      <c r="AT631" s="148" t="s">
        <v>224</v>
      </c>
      <c r="AU631" s="148" t="s">
        <v>82</v>
      </c>
      <c r="AY631" s="17" t="s">
        <v>221</v>
      </c>
      <c r="BE631" s="149">
        <f>IF(N631="základní",J631,0)</f>
        <v>0</v>
      </c>
      <c r="BF631" s="149">
        <f>IF(N631="snížená",J631,0)</f>
        <v>0</v>
      </c>
      <c r="BG631" s="149">
        <f>IF(N631="zákl. přenesená",J631,0)</f>
        <v>0</v>
      </c>
      <c r="BH631" s="149">
        <f>IF(N631="sníž. přenesená",J631,0)</f>
        <v>0</v>
      </c>
      <c r="BI631" s="149">
        <f>IF(N631="nulová",J631,0)</f>
        <v>0</v>
      </c>
      <c r="BJ631" s="17" t="s">
        <v>80</v>
      </c>
      <c r="BK631" s="149">
        <f>ROUND(I631*H631,2)</f>
        <v>0</v>
      </c>
      <c r="BL631" s="17" t="s">
        <v>332</v>
      </c>
      <c r="BM631" s="148" t="s">
        <v>753</v>
      </c>
    </row>
    <row r="632" spans="2:65" s="1" customFormat="1" ht="33" customHeight="1">
      <c r="B632" s="136"/>
      <c r="C632" s="137" t="s">
        <v>754</v>
      </c>
      <c r="D632" s="137" t="s">
        <v>224</v>
      </c>
      <c r="E632" s="138" t="s">
        <v>755</v>
      </c>
      <c r="F632" s="139" t="s">
        <v>756</v>
      </c>
      <c r="G632" s="140" t="s">
        <v>730</v>
      </c>
      <c r="H632" s="141">
        <v>5</v>
      </c>
      <c r="I632" s="142"/>
      <c r="J632" s="143">
        <f>ROUND(I632*H632,2)</f>
        <v>0</v>
      </c>
      <c r="K632" s="139" t="s">
        <v>1</v>
      </c>
      <c r="L632" s="32"/>
      <c r="M632" s="144" t="s">
        <v>1</v>
      </c>
      <c r="N632" s="145" t="s">
        <v>38</v>
      </c>
      <c r="P632" s="146">
        <f>O632*H632</f>
        <v>0</v>
      </c>
      <c r="Q632" s="146">
        <v>0</v>
      </c>
      <c r="R632" s="146">
        <f>Q632*H632</f>
        <v>0</v>
      </c>
      <c r="S632" s="146">
        <v>0</v>
      </c>
      <c r="T632" s="147">
        <f>S632*H632</f>
        <v>0</v>
      </c>
      <c r="AR632" s="148" t="s">
        <v>332</v>
      </c>
      <c r="AT632" s="148" t="s">
        <v>224</v>
      </c>
      <c r="AU632" s="148" t="s">
        <v>82</v>
      </c>
      <c r="AY632" s="17" t="s">
        <v>221</v>
      </c>
      <c r="BE632" s="149">
        <f>IF(N632="základní",J632,0)</f>
        <v>0</v>
      </c>
      <c r="BF632" s="149">
        <f>IF(N632="snížená",J632,0)</f>
        <v>0</v>
      </c>
      <c r="BG632" s="149">
        <f>IF(N632="zákl. přenesená",J632,0)</f>
        <v>0</v>
      </c>
      <c r="BH632" s="149">
        <f>IF(N632="sníž. přenesená",J632,0)</f>
        <v>0</v>
      </c>
      <c r="BI632" s="149">
        <f>IF(N632="nulová",J632,0)</f>
        <v>0</v>
      </c>
      <c r="BJ632" s="17" t="s">
        <v>80</v>
      </c>
      <c r="BK632" s="149">
        <f>ROUND(I632*H632,2)</f>
        <v>0</v>
      </c>
      <c r="BL632" s="17" t="s">
        <v>332</v>
      </c>
      <c r="BM632" s="148" t="s">
        <v>757</v>
      </c>
    </row>
    <row r="633" spans="2:65" s="1" customFormat="1" ht="33" customHeight="1">
      <c r="B633" s="136"/>
      <c r="C633" s="137" t="s">
        <v>292</v>
      </c>
      <c r="D633" s="137" t="s">
        <v>224</v>
      </c>
      <c r="E633" s="138" t="s">
        <v>758</v>
      </c>
      <c r="F633" s="139" t="s">
        <v>759</v>
      </c>
      <c r="G633" s="140" t="s">
        <v>730</v>
      </c>
      <c r="H633" s="141">
        <v>4</v>
      </c>
      <c r="I633" s="142"/>
      <c r="J633" s="143">
        <f>ROUND(I633*H633,2)</f>
        <v>0</v>
      </c>
      <c r="K633" s="139" t="s">
        <v>1</v>
      </c>
      <c r="L633" s="32"/>
      <c r="M633" s="144" t="s">
        <v>1</v>
      </c>
      <c r="N633" s="145" t="s">
        <v>38</v>
      </c>
      <c r="P633" s="146">
        <f>O633*H633</f>
        <v>0</v>
      </c>
      <c r="Q633" s="146">
        <v>0</v>
      </c>
      <c r="R633" s="146">
        <f>Q633*H633</f>
        <v>0</v>
      </c>
      <c r="S633" s="146">
        <v>0</v>
      </c>
      <c r="T633" s="147">
        <f>S633*H633</f>
        <v>0</v>
      </c>
      <c r="AR633" s="148" t="s">
        <v>332</v>
      </c>
      <c r="AT633" s="148" t="s">
        <v>224</v>
      </c>
      <c r="AU633" s="148" t="s">
        <v>82</v>
      </c>
      <c r="AY633" s="17" t="s">
        <v>221</v>
      </c>
      <c r="BE633" s="149">
        <f>IF(N633="základní",J633,0)</f>
        <v>0</v>
      </c>
      <c r="BF633" s="149">
        <f>IF(N633="snížená",J633,0)</f>
        <v>0</v>
      </c>
      <c r="BG633" s="149">
        <f>IF(N633="zákl. přenesená",J633,0)</f>
        <v>0</v>
      </c>
      <c r="BH633" s="149">
        <f>IF(N633="sníž. přenesená",J633,0)</f>
        <v>0</v>
      </c>
      <c r="BI633" s="149">
        <f>IF(N633="nulová",J633,0)</f>
        <v>0</v>
      </c>
      <c r="BJ633" s="17" t="s">
        <v>80</v>
      </c>
      <c r="BK633" s="149">
        <f>ROUND(I633*H633,2)</f>
        <v>0</v>
      </c>
      <c r="BL633" s="17" t="s">
        <v>332</v>
      </c>
      <c r="BM633" s="148" t="s">
        <v>760</v>
      </c>
    </row>
    <row r="634" spans="2:65" s="1" customFormat="1" ht="33" customHeight="1">
      <c r="B634" s="136"/>
      <c r="C634" s="137" t="s">
        <v>358</v>
      </c>
      <c r="D634" s="137" t="s">
        <v>224</v>
      </c>
      <c r="E634" s="138" t="s">
        <v>761</v>
      </c>
      <c r="F634" s="139" t="s">
        <v>762</v>
      </c>
      <c r="G634" s="140" t="s">
        <v>730</v>
      </c>
      <c r="H634" s="141">
        <v>1</v>
      </c>
      <c r="I634" s="142"/>
      <c r="J634" s="143">
        <f>ROUND(I634*H634,2)</f>
        <v>0</v>
      </c>
      <c r="K634" s="139" t="s">
        <v>1</v>
      </c>
      <c r="L634" s="32"/>
      <c r="M634" s="144" t="s">
        <v>1</v>
      </c>
      <c r="N634" s="145" t="s">
        <v>38</v>
      </c>
      <c r="P634" s="146">
        <f>O634*H634</f>
        <v>0</v>
      </c>
      <c r="Q634" s="146">
        <v>0</v>
      </c>
      <c r="R634" s="146">
        <f>Q634*H634</f>
        <v>0</v>
      </c>
      <c r="S634" s="146">
        <v>0</v>
      </c>
      <c r="T634" s="147">
        <f>S634*H634</f>
        <v>0</v>
      </c>
      <c r="AR634" s="148" t="s">
        <v>332</v>
      </c>
      <c r="AT634" s="148" t="s">
        <v>224</v>
      </c>
      <c r="AU634" s="148" t="s">
        <v>82</v>
      </c>
      <c r="AY634" s="17" t="s">
        <v>221</v>
      </c>
      <c r="BE634" s="149">
        <f>IF(N634="základní",J634,0)</f>
        <v>0</v>
      </c>
      <c r="BF634" s="149">
        <f>IF(N634="snížená",J634,0)</f>
        <v>0</v>
      </c>
      <c r="BG634" s="149">
        <f>IF(N634="zákl. přenesená",J634,0)</f>
        <v>0</v>
      </c>
      <c r="BH634" s="149">
        <f>IF(N634="sníž. přenesená",J634,0)</f>
        <v>0</v>
      </c>
      <c r="BI634" s="149">
        <f>IF(N634="nulová",J634,0)</f>
        <v>0</v>
      </c>
      <c r="BJ634" s="17" t="s">
        <v>80</v>
      </c>
      <c r="BK634" s="149">
        <f>ROUND(I634*H634,2)</f>
        <v>0</v>
      </c>
      <c r="BL634" s="17" t="s">
        <v>332</v>
      </c>
      <c r="BM634" s="148" t="s">
        <v>763</v>
      </c>
    </row>
    <row r="635" spans="2:65" s="1" customFormat="1" ht="37.9" customHeight="1">
      <c r="B635" s="136"/>
      <c r="C635" s="137" t="s">
        <v>367</v>
      </c>
      <c r="D635" s="137" t="s">
        <v>224</v>
      </c>
      <c r="E635" s="138" t="s">
        <v>764</v>
      </c>
      <c r="F635" s="139" t="s">
        <v>765</v>
      </c>
      <c r="G635" s="140" t="s">
        <v>730</v>
      </c>
      <c r="H635" s="141">
        <v>1</v>
      </c>
      <c r="I635" s="142"/>
      <c r="J635" s="143">
        <f>ROUND(I635*H635,2)</f>
        <v>0</v>
      </c>
      <c r="K635" s="139" t="s">
        <v>1</v>
      </c>
      <c r="L635" s="32"/>
      <c r="M635" s="144" t="s">
        <v>1</v>
      </c>
      <c r="N635" s="145" t="s">
        <v>38</v>
      </c>
      <c r="P635" s="146">
        <f>O635*H635</f>
        <v>0</v>
      </c>
      <c r="Q635" s="146">
        <v>0</v>
      </c>
      <c r="R635" s="146">
        <f>Q635*H635</f>
        <v>0</v>
      </c>
      <c r="S635" s="146">
        <v>0</v>
      </c>
      <c r="T635" s="147">
        <f>S635*H635</f>
        <v>0</v>
      </c>
      <c r="AR635" s="148" t="s">
        <v>332</v>
      </c>
      <c r="AT635" s="148" t="s">
        <v>224</v>
      </c>
      <c r="AU635" s="148" t="s">
        <v>82</v>
      </c>
      <c r="AY635" s="17" t="s">
        <v>221</v>
      </c>
      <c r="BE635" s="149">
        <f>IF(N635="základní",J635,0)</f>
        <v>0</v>
      </c>
      <c r="BF635" s="149">
        <f>IF(N635="snížená",J635,0)</f>
        <v>0</v>
      </c>
      <c r="BG635" s="149">
        <f>IF(N635="zákl. přenesená",J635,0)</f>
        <v>0</v>
      </c>
      <c r="BH635" s="149">
        <f>IF(N635="sníž. přenesená",J635,0)</f>
        <v>0</v>
      </c>
      <c r="BI635" s="149">
        <f>IF(N635="nulová",J635,0)</f>
        <v>0</v>
      </c>
      <c r="BJ635" s="17" t="s">
        <v>80</v>
      </c>
      <c r="BK635" s="149">
        <f>ROUND(I635*H635,2)</f>
        <v>0</v>
      </c>
      <c r="BL635" s="17" t="s">
        <v>332</v>
      </c>
      <c r="BM635" s="148" t="s">
        <v>766</v>
      </c>
    </row>
    <row r="636" spans="2:65" s="1" customFormat="1" ht="37.9" customHeight="1">
      <c r="B636" s="136"/>
      <c r="C636" s="137" t="s">
        <v>767</v>
      </c>
      <c r="D636" s="137" t="s">
        <v>224</v>
      </c>
      <c r="E636" s="138" t="s">
        <v>768</v>
      </c>
      <c r="F636" s="139" t="s">
        <v>769</v>
      </c>
      <c r="G636" s="140" t="s">
        <v>730</v>
      </c>
      <c r="H636" s="141">
        <v>2</v>
      </c>
      <c r="I636" s="142"/>
      <c r="J636" s="143">
        <f>ROUND(I636*H636,2)</f>
        <v>0</v>
      </c>
      <c r="K636" s="139" t="s">
        <v>1</v>
      </c>
      <c r="L636" s="32"/>
      <c r="M636" s="144" t="s">
        <v>1</v>
      </c>
      <c r="N636" s="145" t="s">
        <v>38</v>
      </c>
      <c r="P636" s="146">
        <f>O636*H636</f>
        <v>0</v>
      </c>
      <c r="Q636" s="146">
        <v>0</v>
      </c>
      <c r="R636" s="146">
        <f>Q636*H636</f>
        <v>0</v>
      </c>
      <c r="S636" s="146">
        <v>0</v>
      </c>
      <c r="T636" s="147">
        <f>S636*H636</f>
        <v>0</v>
      </c>
      <c r="AR636" s="148" t="s">
        <v>332</v>
      </c>
      <c r="AT636" s="148" t="s">
        <v>224</v>
      </c>
      <c r="AU636" s="148" t="s">
        <v>82</v>
      </c>
      <c r="AY636" s="17" t="s">
        <v>221</v>
      </c>
      <c r="BE636" s="149">
        <f>IF(N636="základní",J636,0)</f>
        <v>0</v>
      </c>
      <c r="BF636" s="149">
        <f>IF(N636="snížená",J636,0)</f>
        <v>0</v>
      </c>
      <c r="BG636" s="149">
        <f>IF(N636="zákl. přenesená",J636,0)</f>
        <v>0</v>
      </c>
      <c r="BH636" s="149">
        <f>IF(N636="sníž. přenesená",J636,0)</f>
        <v>0</v>
      </c>
      <c r="BI636" s="149">
        <f>IF(N636="nulová",J636,0)</f>
        <v>0</v>
      </c>
      <c r="BJ636" s="17" t="s">
        <v>80</v>
      </c>
      <c r="BK636" s="149">
        <f>ROUND(I636*H636,2)</f>
        <v>0</v>
      </c>
      <c r="BL636" s="17" t="s">
        <v>332</v>
      </c>
      <c r="BM636" s="148" t="s">
        <v>770</v>
      </c>
    </row>
    <row r="637" spans="2:65" s="1" customFormat="1" ht="37.9" customHeight="1">
      <c r="B637" s="136"/>
      <c r="C637" s="137" t="s">
        <v>771</v>
      </c>
      <c r="D637" s="137" t="s">
        <v>224</v>
      </c>
      <c r="E637" s="138" t="s">
        <v>772</v>
      </c>
      <c r="F637" s="139" t="s">
        <v>773</v>
      </c>
      <c r="G637" s="140" t="s">
        <v>730</v>
      </c>
      <c r="H637" s="141">
        <v>4</v>
      </c>
      <c r="I637" s="142"/>
      <c r="J637" s="143">
        <f>ROUND(I637*H637,2)</f>
        <v>0</v>
      </c>
      <c r="K637" s="139" t="s">
        <v>1</v>
      </c>
      <c r="L637" s="32"/>
      <c r="M637" s="144" t="s">
        <v>1</v>
      </c>
      <c r="N637" s="145" t="s">
        <v>38</v>
      </c>
      <c r="P637" s="146">
        <f>O637*H637</f>
        <v>0</v>
      </c>
      <c r="Q637" s="146">
        <v>0</v>
      </c>
      <c r="R637" s="146">
        <f>Q637*H637</f>
        <v>0</v>
      </c>
      <c r="S637" s="146">
        <v>0</v>
      </c>
      <c r="T637" s="147">
        <f>S637*H637</f>
        <v>0</v>
      </c>
      <c r="AR637" s="148" t="s">
        <v>332</v>
      </c>
      <c r="AT637" s="148" t="s">
        <v>224</v>
      </c>
      <c r="AU637" s="148" t="s">
        <v>82</v>
      </c>
      <c r="AY637" s="17" t="s">
        <v>221</v>
      </c>
      <c r="BE637" s="149">
        <f>IF(N637="základní",J637,0)</f>
        <v>0</v>
      </c>
      <c r="BF637" s="149">
        <f>IF(N637="snížená",J637,0)</f>
        <v>0</v>
      </c>
      <c r="BG637" s="149">
        <f>IF(N637="zákl. přenesená",J637,0)</f>
        <v>0</v>
      </c>
      <c r="BH637" s="149">
        <f>IF(N637="sníž. přenesená",J637,0)</f>
        <v>0</v>
      </c>
      <c r="BI637" s="149">
        <f>IF(N637="nulová",J637,0)</f>
        <v>0</v>
      </c>
      <c r="BJ637" s="17" t="s">
        <v>80</v>
      </c>
      <c r="BK637" s="149">
        <f>ROUND(I637*H637,2)</f>
        <v>0</v>
      </c>
      <c r="BL637" s="17" t="s">
        <v>332</v>
      </c>
      <c r="BM637" s="148" t="s">
        <v>774</v>
      </c>
    </row>
    <row r="638" spans="2:65" s="1" customFormat="1" ht="37.9" customHeight="1">
      <c r="B638" s="136"/>
      <c r="C638" s="137" t="s">
        <v>775</v>
      </c>
      <c r="D638" s="137" t="s">
        <v>224</v>
      </c>
      <c r="E638" s="138" t="s">
        <v>776</v>
      </c>
      <c r="F638" s="139" t="s">
        <v>777</v>
      </c>
      <c r="G638" s="140" t="s">
        <v>730</v>
      </c>
      <c r="H638" s="141">
        <v>1</v>
      </c>
      <c r="I638" s="142"/>
      <c r="J638" s="143">
        <f>ROUND(I638*H638,2)</f>
        <v>0</v>
      </c>
      <c r="K638" s="139" t="s">
        <v>1</v>
      </c>
      <c r="L638" s="32"/>
      <c r="M638" s="144" t="s">
        <v>1</v>
      </c>
      <c r="N638" s="145" t="s">
        <v>38</v>
      </c>
      <c r="P638" s="146">
        <f>O638*H638</f>
        <v>0</v>
      </c>
      <c r="Q638" s="146">
        <v>0</v>
      </c>
      <c r="R638" s="146">
        <f>Q638*H638</f>
        <v>0</v>
      </c>
      <c r="S638" s="146">
        <v>0</v>
      </c>
      <c r="T638" s="147">
        <f>S638*H638</f>
        <v>0</v>
      </c>
      <c r="AR638" s="148" t="s">
        <v>332</v>
      </c>
      <c r="AT638" s="148" t="s">
        <v>224</v>
      </c>
      <c r="AU638" s="148" t="s">
        <v>82</v>
      </c>
      <c r="AY638" s="17" t="s">
        <v>221</v>
      </c>
      <c r="BE638" s="149">
        <f>IF(N638="základní",J638,0)</f>
        <v>0</v>
      </c>
      <c r="BF638" s="149">
        <f>IF(N638="snížená",J638,0)</f>
        <v>0</v>
      </c>
      <c r="BG638" s="149">
        <f>IF(N638="zákl. přenesená",J638,0)</f>
        <v>0</v>
      </c>
      <c r="BH638" s="149">
        <f>IF(N638="sníž. přenesená",J638,0)</f>
        <v>0</v>
      </c>
      <c r="BI638" s="149">
        <f>IF(N638="nulová",J638,0)</f>
        <v>0</v>
      </c>
      <c r="BJ638" s="17" t="s">
        <v>80</v>
      </c>
      <c r="BK638" s="149">
        <f>ROUND(I638*H638,2)</f>
        <v>0</v>
      </c>
      <c r="BL638" s="17" t="s">
        <v>332</v>
      </c>
      <c r="BM638" s="148" t="s">
        <v>778</v>
      </c>
    </row>
    <row r="639" spans="2:65" s="1" customFormat="1" ht="37.9" customHeight="1">
      <c r="B639" s="136"/>
      <c r="C639" s="137" t="s">
        <v>779</v>
      </c>
      <c r="D639" s="137" t="s">
        <v>224</v>
      </c>
      <c r="E639" s="138" t="s">
        <v>780</v>
      </c>
      <c r="F639" s="139" t="s">
        <v>781</v>
      </c>
      <c r="G639" s="140" t="s">
        <v>730</v>
      </c>
      <c r="H639" s="141">
        <v>1</v>
      </c>
      <c r="I639" s="142"/>
      <c r="J639" s="143">
        <f>ROUND(I639*H639,2)</f>
        <v>0</v>
      </c>
      <c r="K639" s="139" t="s">
        <v>1</v>
      </c>
      <c r="L639" s="32"/>
      <c r="M639" s="144" t="s">
        <v>1</v>
      </c>
      <c r="N639" s="145" t="s">
        <v>38</v>
      </c>
      <c r="P639" s="146">
        <f>O639*H639</f>
        <v>0</v>
      </c>
      <c r="Q639" s="146">
        <v>0</v>
      </c>
      <c r="R639" s="146">
        <f>Q639*H639</f>
        <v>0</v>
      </c>
      <c r="S639" s="146">
        <v>0</v>
      </c>
      <c r="T639" s="147">
        <f>S639*H639</f>
        <v>0</v>
      </c>
      <c r="AR639" s="148" t="s">
        <v>332</v>
      </c>
      <c r="AT639" s="148" t="s">
        <v>224</v>
      </c>
      <c r="AU639" s="148" t="s">
        <v>82</v>
      </c>
      <c r="AY639" s="17" t="s">
        <v>221</v>
      </c>
      <c r="BE639" s="149">
        <f>IF(N639="základní",J639,0)</f>
        <v>0</v>
      </c>
      <c r="BF639" s="149">
        <f>IF(N639="snížená",J639,0)</f>
        <v>0</v>
      </c>
      <c r="BG639" s="149">
        <f>IF(N639="zákl. přenesená",J639,0)</f>
        <v>0</v>
      </c>
      <c r="BH639" s="149">
        <f>IF(N639="sníž. přenesená",J639,0)</f>
        <v>0</v>
      </c>
      <c r="BI639" s="149">
        <f>IF(N639="nulová",J639,0)</f>
        <v>0</v>
      </c>
      <c r="BJ639" s="17" t="s">
        <v>80</v>
      </c>
      <c r="BK639" s="149">
        <f>ROUND(I639*H639,2)</f>
        <v>0</v>
      </c>
      <c r="BL639" s="17" t="s">
        <v>332</v>
      </c>
      <c r="BM639" s="148" t="s">
        <v>782</v>
      </c>
    </row>
    <row r="640" spans="2:65" s="1" customFormat="1" ht="37.9" customHeight="1">
      <c r="B640" s="136"/>
      <c r="C640" s="137" t="s">
        <v>783</v>
      </c>
      <c r="D640" s="137" t="s">
        <v>224</v>
      </c>
      <c r="E640" s="138" t="s">
        <v>784</v>
      </c>
      <c r="F640" s="139" t="s">
        <v>785</v>
      </c>
      <c r="G640" s="140" t="s">
        <v>730</v>
      </c>
      <c r="H640" s="141">
        <v>1</v>
      </c>
      <c r="I640" s="142"/>
      <c r="J640" s="143">
        <f>ROUND(I640*H640,2)</f>
        <v>0</v>
      </c>
      <c r="K640" s="139" t="s">
        <v>1</v>
      </c>
      <c r="L640" s="32"/>
      <c r="M640" s="144" t="s">
        <v>1</v>
      </c>
      <c r="N640" s="145" t="s">
        <v>38</v>
      </c>
      <c r="P640" s="146">
        <f>O640*H640</f>
        <v>0</v>
      </c>
      <c r="Q640" s="146">
        <v>0</v>
      </c>
      <c r="R640" s="146">
        <f>Q640*H640</f>
        <v>0</v>
      </c>
      <c r="S640" s="146">
        <v>0</v>
      </c>
      <c r="T640" s="147">
        <f>S640*H640</f>
        <v>0</v>
      </c>
      <c r="AR640" s="148" t="s">
        <v>332</v>
      </c>
      <c r="AT640" s="148" t="s">
        <v>224</v>
      </c>
      <c r="AU640" s="148" t="s">
        <v>82</v>
      </c>
      <c r="AY640" s="17" t="s">
        <v>221</v>
      </c>
      <c r="BE640" s="149">
        <f>IF(N640="základní",J640,0)</f>
        <v>0</v>
      </c>
      <c r="BF640" s="149">
        <f>IF(N640="snížená",J640,0)</f>
        <v>0</v>
      </c>
      <c r="BG640" s="149">
        <f>IF(N640="zákl. přenesená",J640,0)</f>
        <v>0</v>
      </c>
      <c r="BH640" s="149">
        <f>IF(N640="sníž. přenesená",J640,0)</f>
        <v>0</v>
      </c>
      <c r="BI640" s="149">
        <f>IF(N640="nulová",J640,0)</f>
        <v>0</v>
      </c>
      <c r="BJ640" s="17" t="s">
        <v>80</v>
      </c>
      <c r="BK640" s="149">
        <f>ROUND(I640*H640,2)</f>
        <v>0</v>
      </c>
      <c r="BL640" s="17" t="s">
        <v>332</v>
      </c>
      <c r="BM640" s="148" t="s">
        <v>786</v>
      </c>
    </row>
    <row r="641" spans="2:65" s="1" customFormat="1" ht="37.9" customHeight="1">
      <c r="B641" s="136"/>
      <c r="C641" s="137" t="s">
        <v>787</v>
      </c>
      <c r="D641" s="137" t="s">
        <v>224</v>
      </c>
      <c r="E641" s="138" t="s">
        <v>788</v>
      </c>
      <c r="F641" s="139" t="s">
        <v>789</v>
      </c>
      <c r="G641" s="140" t="s">
        <v>730</v>
      </c>
      <c r="H641" s="141">
        <v>1</v>
      </c>
      <c r="I641" s="142"/>
      <c r="J641" s="143">
        <f>ROUND(I641*H641,2)</f>
        <v>0</v>
      </c>
      <c r="K641" s="139" t="s">
        <v>1</v>
      </c>
      <c r="L641" s="32"/>
      <c r="M641" s="144" t="s">
        <v>1</v>
      </c>
      <c r="N641" s="145" t="s">
        <v>38</v>
      </c>
      <c r="P641" s="146">
        <f>O641*H641</f>
        <v>0</v>
      </c>
      <c r="Q641" s="146">
        <v>0</v>
      </c>
      <c r="R641" s="146">
        <f>Q641*H641</f>
        <v>0</v>
      </c>
      <c r="S641" s="146">
        <v>0</v>
      </c>
      <c r="T641" s="147">
        <f>S641*H641</f>
        <v>0</v>
      </c>
      <c r="AR641" s="148" t="s">
        <v>332</v>
      </c>
      <c r="AT641" s="148" t="s">
        <v>224</v>
      </c>
      <c r="AU641" s="148" t="s">
        <v>82</v>
      </c>
      <c r="AY641" s="17" t="s">
        <v>221</v>
      </c>
      <c r="BE641" s="149">
        <f>IF(N641="základní",J641,0)</f>
        <v>0</v>
      </c>
      <c r="BF641" s="149">
        <f>IF(N641="snížená",J641,0)</f>
        <v>0</v>
      </c>
      <c r="BG641" s="149">
        <f>IF(N641="zákl. přenesená",J641,0)</f>
        <v>0</v>
      </c>
      <c r="BH641" s="149">
        <f>IF(N641="sníž. přenesená",J641,0)</f>
        <v>0</v>
      </c>
      <c r="BI641" s="149">
        <f>IF(N641="nulová",J641,0)</f>
        <v>0</v>
      </c>
      <c r="BJ641" s="17" t="s">
        <v>80</v>
      </c>
      <c r="BK641" s="149">
        <f>ROUND(I641*H641,2)</f>
        <v>0</v>
      </c>
      <c r="BL641" s="17" t="s">
        <v>332</v>
      </c>
      <c r="BM641" s="148" t="s">
        <v>790</v>
      </c>
    </row>
    <row r="642" spans="2:65" s="1" customFormat="1" ht="33" customHeight="1">
      <c r="B642" s="136"/>
      <c r="C642" s="137" t="s">
        <v>791</v>
      </c>
      <c r="D642" s="137" t="s">
        <v>224</v>
      </c>
      <c r="E642" s="138" t="s">
        <v>792</v>
      </c>
      <c r="F642" s="139" t="s">
        <v>793</v>
      </c>
      <c r="G642" s="140" t="s">
        <v>730</v>
      </c>
      <c r="H642" s="141">
        <v>1</v>
      </c>
      <c r="I642" s="142"/>
      <c r="J642" s="143">
        <f>ROUND(I642*H642,2)</f>
        <v>0</v>
      </c>
      <c r="K642" s="139" t="s">
        <v>1</v>
      </c>
      <c r="L642" s="32"/>
      <c r="M642" s="144" t="s">
        <v>1</v>
      </c>
      <c r="N642" s="145" t="s">
        <v>38</v>
      </c>
      <c r="P642" s="146">
        <f>O642*H642</f>
        <v>0</v>
      </c>
      <c r="Q642" s="146">
        <v>0</v>
      </c>
      <c r="R642" s="146">
        <f>Q642*H642</f>
        <v>0</v>
      </c>
      <c r="S642" s="146">
        <v>0</v>
      </c>
      <c r="T642" s="147">
        <f>S642*H642</f>
        <v>0</v>
      </c>
      <c r="AR642" s="148" t="s">
        <v>332</v>
      </c>
      <c r="AT642" s="148" t="s">
        <v>224</v>
      </c>
      <c r="AU642" s="148" t="s">
        <v>82</v>
      </c>
      <c r="AY642" s="17" t="s">
        <v>221</v>
      </c>
      <c r="BE642" s="149">
        <f>IF(N642="základní",J642,0)</f>
        <v>0</v>
      </c>
      <c r="BF642" s="149">
        <f>IF(N642="snížená",J642,0)</f>
        <v>0</v>
      </c>
      <c r="BG642" s="149">
        <f>IF(N642="zákl. přenesená",J642,0)</f>
        <v>0</v>
      </c>
      <c r="BH642" s="149">
        <f>IF(N642="sníž. přenesená",J642,0)</f>
        <v>0</v>
      </c>
      <c r="BI642" s="149">
        <f>IF(N642="nulová",J642,0)</f>
        <v>0</v>
      </c>
      <c r="BJ642" s="17" t="s">
        <v>80</v>
      </c>
      <c r="BK642" s="149">
        <f>ROUND(I642*H642,2)</f>
        <v>0</v>
      </c>
      <c r="BL642" s="17" t="s">
        <v>332</v>
      </c>
      <c r="BM642" s="148" t="s">
        <v>794</v>
      </c>
    </row>
    <row r="643" spans="2:65" s="1" customFormat="1" ht="37.9" customHeight="1">
      <c r="B643" s="136"/>
      <c r="C643" s="137" t="s">
        <v>795</v>
      </c>
      <c r="D643" s="137" t="s">
        <v>224</v>
      </c>
      <c r="E643" s="138" t="s">
        <v>796</v>
      </c>
      <c r="F643" s="139" t="s">
        <v>797</v>
      </c>
      <c r="G643" s="140" t="s">
        <v>730</v>
      </c>
      <c r="H643" s="141">
        <v>1</v>
      </c>
      <c r="I643" s="142"/>
      <c r="J643" s="143">
        <f>ROUND(I643*H643,2)</f>
        <v>0</v>
      </c>
      <c r="K643" s="139" t="s">
        <v>1</v>
      </c>
      <c r="L643" s="32"/>
      <c r="M643" s="144" t="s">
        <v>1</v>
      </c>
      <c r="N643" s="145" t="s">
        <v>38</v>
      </c>
      <c r="P643" s="146">
        <f>O643*H643</f>
        <v>0</v>
      </c>
      <c r="Q643" s="146">
        <v>0</v>
      </c>
      <c r="R643" s="146">
        <f>Q643*H643</f>
        <v>0</v>
      </c>
      <c r="S643" s="146">
        <v>0</v>
      </c>
      <c r="T643" s="147">
        <f>S643*H643</f>
        <v>0</v>
      </c>
      <c r="AR643" s="148" t="s">
        <v>332</v>
      </c>
      <c r="AT643" s="148" t="s">
        <v>224</v>
      </c>
      <c r="AU643" s="148" t="s">
        <v>82</v>
      </c>
      <c r="AY643" s="17" t="s">
        <v>221</v>
      </c>
      <c r="BE643" s="149">
        <f>IF(N643="základní",J643,0)</f>
        <v>0</v>
      </c>
      <c r="BF643" s="149">
        <f>IF(N643="snížená",J643,0)</f>
        <v>0</v>
      </c>
      <c r="BG643" s="149">
        <f>IF(N643="zákl. přenesená",J643,0)</f>
        <v>0</v>
      </c>
      <c r="BH643" s="149">
        <f>IF(N643="sníž. přenesená",J643,0)</f>
        <v>0</v>
      </c>
      <c r="BI643" s="149">
        <f>IF(N643="nulová",J643,0)</f>
        <v>0</v>
      </c>
      <c r="BJ643" s="17" t="s">
        <v>80</v>
      </c>
      <c r="BK643" s="149">
        <f>ROUND(I643*H643,2)</f>
        <v>0</v>
      </c>
      <c r="BL643" s="17" t="s">
        <v>332</v>
      </c>
      <c r="BM643" s="148" t="s">
        <v>798</v>
      </c>
    </row>
    <row r="644" spans="2:65" s="1" customFormat="1" ht="37.9" customHeight="1">
      <c r="B644" s="136"/>
      <c r="C644" s="137" t="s">
        <v>799</v>
      </c>
      <c r="D644" s="137" t="s">
        <v>224</v>
      </c>
      <c r="E644" s="138" t="s">
        <v>800</v>
      </c>
      <c r="F644" s="139" t="s">
        <v>801</v>
      </c>
      <c r="G644" s="140" t="s">
        <v>730</v>
      </c>
      <c r="H644" s="141">
        <v>1</v>
      </c>
      <c r="I644" s="142"/>
      <c r="J644" s="143">
        <f>ROUND(I644*H644,2)</f>
        <v>0</v>
      </c>
      <c r="K644" s="139" t="s">
        <v>1</v>
      </c>
      <c r="L644" s="32"/>
      <c r="M644" s="144" t="s">
        <v>1</v>
      </c>
      <c r="N644" s="145" t="s">
        <v>38</v>
      </c>
      <c r="P644" s="146">
        <f>O644*H644</f>
        <v>0</v>
      </c>
      <c r="Q644" s="146">
        <v>0</v>
      </c>
      <c r="R644" s="146">
        <f>Q644*H644</f>
        <v>0</v>
      </c>
      <c r="S644" s="146">
        <v>0</v>
      </c>
      <c r="T644" s="147">
        <f>S644*H644</f>
        <v>0</v>
      </c>
      <c r="AR644" s="148" t="s">
        <v>332</v>
      </c>
      <c r="AT644" s="148" t="s">
        <v>224</v>
      </c>
      <c r="AU644" s="148" t="s">
        <v>82</v>
      </c>
      <c r="AY644" s="17" t="s">
        <v>221</v>
      </c>
      <c r="BE644" s="149">
        <f>IF(N644="základní",J644,0)</f>
        <v>0</v>
      </c>
      <c r="BF644" s="149">
        <f>IF(N644="snížená",J644,0)</f>
        <v>0</v>
      </c>
      <c r="BG644" s="149">
        <f>IF(N644="zákl. přenesená",J644,0)</f>
        <v>0</v>
      </c>
      <c r="BH644" s="149">
        <f>IF(N644="sníž. přenesená",J644,0)</f>
        <v>0</v>
      </c>
      <c r="BI644" s="149">
        <f>IF(N644="nulová",J644,0)</f>
        <v>0</v>
      </c>
      <c r="BJ644" s="17" t="s">
        <v>80</v>
      </c>
      <c r="BK644" s="149">
        <f>ROUND(I644*H644,2)</f>
        <v>0</v>
      </c>
      <c r="BL644" s="17" t="s">
        <v>332</v>
      </c>
      <c r="BM644" s="148" t="s">
        <v>802</v>
      </c>
    </row>
    <row r="645" spans="2:65" s="1" customFormat="1" ht="37.9" customHeight="1">
      <c r="B645" s="136"/>
      <c r="C645" s="137" t="s">
        <v>803</v>
      </c>
      <c r="D645" s="137" t="s">
        <v>224</v>
      </c>
      <c r="E645" s="138" t="s">
        <v>804</v>
      </c>
      <c r="F645" s="139" t="s">
        <v>805</v>
      </c>
      <c r="G645" s="140" t="s">
        <v>730</v>
      </c>
      <c r="H645" s="141">
        <v>1</v>
      </c>
      <c r="I645" s="142"/>
      <c r="J645" s="143">
        <f>ROUND(I645*H645,2)</f>
        <v>0</v>
      </c>
      <c r="K645" s="139" t="s">
        <v>1</v>
      </c>
      <c r="L645" s="32"/>
      <c r="M645" s="144" t="s">
        <v>1</v>
      </c>
      <c r="N645" s="145" t="s">
        <v>38</v>
      </c>
      <c r="P645" s="146">
        <f>O645*H645</f>
        <v>0</v>
      </c>
      <c r="Q645" s="146">
        <v>0</v>
      </c>
      <c r="R645" s="146">
        <f>Q645*H645</f>
        <v>0</v>
      </c>
      <c r="S645" s="146">
        <v>0</v>
      </c>
      <c r="T645" s="147">
        <f>S645*H645</f>
        <v>0</v>
      </c>
      <c r="AR645" s="148" t="s">
        <v>332</v>
      </c>
      <c r="AT645" s="148" t="s">
        <v>224</v>
      </c>
      <c r="AU645" s="148" t="s">
        <v>82</v>
      </c>
      <c r="AY645" s="17" t="s">
        <v>221</v>
      </c>
      <c r="BE645" s="149">
        <f>IF(N645="základní",J645,0)</f>
        <v>0</v>
      </c>
      <c r="BF645" s="149">
        <f>IF(N645="snížená",J645,0)</f>
        <v>0</v>
      </c>
      <c r="BG645" s="149">
        <f>IF(N645="zákl. přenesená",J645,0)</f>
        <v>0</v>
      </c>
      <c r="BH645" s="149">
        <f>IF(N645="sníž. přenesená",J645,0)</f>
        <v>0</v>
      </c>
      <c r="BI645" s="149">
        <f>IF(N645="nulová",J645,0)</f>
        <v>0</v>
      </c>
      <c r="BJ645" s="17" t="s">
        <v>80</v>
      </c>
      <c r="BK645" s="149">
        <f>ROUND(I645*H645,2)</f>
        <v>0</v>
      </c>
      <c r="BL645" s="17" t="s">
        <v>332</v>
      </c>
      <c r="BM645" s="148" t="s">
        <v>806</v>
      </c>
    </row>
    <row r="646" spans="2:65" s="1" customFormat="1" ht="37.9" customHeight="1">
      <c r="B646" s="136"/>
      <c r="C646" s="137" t="s">
        <v>807</v>
      </c>
      <c r="D646" s="137" t="s">
        <v>224</v>
      </c>
      <c r="E646" s="138" t="s">
        <v>808</v>
      </c>
      <c r="F646" s="139" t="s">
        <v>809</v>
      </c>
      <c r="G646" s="140" t="s">
        <v>730</v>
      </c>
      <c r="H646" s="141">
        <v>3</v>
      </c>
      <c r="I646" s="142"/>
      <c r="J646" s="143">
        <f>ROUND(I646*H646,2)</f>
        <v>0</v>
      </c>
      <c r="K646" s="139" t="s">
        <v>1</v>
      </c>
      <c r="L646" s="32"/>
      <c r="M646" s="144" t="s">
        <v>1</v>
      </c>
      <c r="N646" s="145" t="s">
        <v>38</v>
      </c>
      <c r="P646" s="146">
        <f>O646*H646</f>
        <v>0</v>
      </c>
      <c r="Q646" s="146">
        <v>0</v>
      </c>
      <c r="R646" s="146">
        <f>Q646*H646</f>
        <v>0</v>
      </c>
      <c r="S646" s="146">
        <v>0</v>
      </c>
      <c r="T646" s="147">
        <f>S646*H646</f>
        <v>0</v>
      </c>
      <c r="AR646" s="148" t="s">
        <v>332</v>
      </c>
      <c r="AT646" s="148" t="s">
        <v>224</v>
      </c>
      <c r="AU646" s="148" t="s">
        <v>82</v>
      </c>
      <c r="AY646" s="17" t="s">
        <v>221</v>
      </c>
      <c r="BE646" s="149">
        <f>IF(N646="základní",J646,0)</f>
        <v>0</v>
      </c>
      <c r="BF646" s="149">
        <f>IF(N646="snížená",J646,0)</f>
        <v>0</v>
      </c>
      <c r="BG646" s="149">
        <f>IF(N646="zákl. přenesená",J646,0)</f>
        <v>0</v>
      </c>
      <c r="BH646" s="149">
        <f>IF(N646="sníž. přenesená",J646,0)</f>
        <v>0</v>
      </c>
      <c r="BI646" s="149">
        <f>IF(N646="nulová",J646,0)</f>
        <v>0</v>
      </c>
      <c r="BJ646" s="17" t="s">
        <v>80</v>
      </c>
      <c r="BK646" s="149">
        <f>ROUND(I646*H646,2)</f>
        <v>0</v>
      </c>
      <c r="BL646" s="17" t="s">
        <v>332</v>
      </c>
      <c r="BM646" s="148" t="s">
        <v>810</v>
      </c>
    </row>
    <row r="647" spans="2:65" s="1" customFormat="1" ht="37.9" customHeight="1">
      <c r="B647" s="136"/>
      <c r="C647" s="137" t="s">
        <v>811</v>
      </c>
      <c r="D647" s="137" t="s">
        <v>224</v>
      </c>
      <c r="E647" s="138" t="s">
        <v>812</v>
      </c>
      <c r="F647" s="139" t="s">
        <v>813</v>
      </c>
      <c r="G647" s="140" t="s">
        <v>730</v>
      </c>
      <c r="H647" s="141">
        <v>2</v>
      </c>
      <c r="I647" s="142"/>
      <c r="J647" s="143">
        <f>ROUND(I647*H647,2)</f>
        <v>0</v>
      </c>
      <c r="K647" s="139" t="s">
        <v>1</v>
      </c>
      <c r="L647" s="32"/>
      <c r="M647" s="144" t="s">
        <v>1</v>
      </c>
      <c r="N647" s="145" t="s">
        <v>38</v>
      </c>
      <c r="P647" s="146">
        <f>O647*H647</f>
        <v>0</v>
      </c>
      <c r="Q647" s="146">
        <v>0</v>
      </c>
      <c r="R647" s="146">
        <f>Q647*H647</f>
        <v>0</v>
      </c>
      <c r="S647" s="146">
        <v>0</v>
      </c>
      <c r="T647" s="147">
        <f>S647*H647</f>
        <v>0</v>
      </c>
      <c r="AR647" s="148" t="s">
        <v>332</v>
      </c>
      <c r="AT647" s="148" t="s">
        <v>224</v>
      </c>
      <c r="AU647" s="148" t="s">
        <v>82</v>
      </c>
      <c r="AY647" s="17" t="s">
        <v>221</v>
      </c>
      <c r="BE647" s="149">
        <f>IF(N647="základní",J647,0)</f>
        <v>0</v>
      </c>
      <c r="BF647" s="149">
        <f>IF(N647="snížená",J647,0)</f>
        <v>0</v>
      </c>
      <c r="BG647" s="149">
        <f>IF(N647="zákl. přenesená",J647,0)</f>
        <v>0</v>
      </c>
      <c r="BH647" s="149">
        <f>IF(N647="sníž. přenesená",J647,0)</f>
        <v>0</v>
      </c>
      <c r="BI647" s="149">
        <f>IF(N647="nulová",J647,0)</f>
        <v>0</v>
      </c>
      <c r="BJ647" s="17" t="s">
        <v>80</v>
      </c>
      <c r="BK647" s="149">
        <f>ROUND(I647*H647,2)</f>
        <v>0</v>
      </c>
      <c r="BL647" s="17" t="s">
        <v>332</v>
      </c>
      <c r="BM647" s="148" t="s">
        <v>814</v>
      </c>
    </row>
    <row r="648" spans="2:65" s="1" customFormat="1" ht="37.9" customHeight="1">
      <c r="B648" s="136"/>
      <c r="C648" s="137" t="s">
        <v>815</v>
      </c>
      <c r="D648" s="137" t="s">
        <v>224</v>
      </c>
      <c r="E648" s="138" t="s">
        <v>816</v>
      </c>
      <c r="F648" s="139" t="s">
        <v>817</v>
      </c>
      <c r="G648" s="140" t="s">
        <v>730</v>
      </c>
      <c r="H648" s="141">
        <v>1</v>
      </c>
      <c r="I648" s="142"/>
      <c r="J648" s="143">
        <f>ROUND(I648*H648,2)</f>
        <v>0</v>
      </c>
      <c r="K648" s="139" t="s">
        <v>1</v>
      </c>
      <c r="L648" s="32"/>
      <c r="M648" s="144" t="s">
        <v>1</v>
      </c>
      <c r="N648" s="145" t="s">
        <v>38</v>
      </c>
      <c r="P648" s="146">
        <f>O648*H648</f>
        <v>0</v>
      </c>
      <c r="Q648" s="146">
        <v>0</v>
      </c>
      <c r="R648" s="146">
        <f>Q648*H648</f>
        <v>0</v>
      </c>
      <c r="S648" s="146">
        <v>0</v>
      </c>
      <c r="T648" s="147">
        <f>S648*H648</f>
        <v>0</v>
      </c>
      <c r="AR648" s="148" t="s">
        <v>332</v>
      </c>
      <c r="AT648" s="148" t="s">
        <v>224</v>
      </c>
      <c r="AU648" s="148" t="s">
        <v>82</v>
      </c>
      <c r="AY648" s="17" t="s">
        <v>221</v>
      </c>
      <c r="BE648" s="149">
        <f>IF(N648="základní",J648,0)</f>
        <v>0</v>
      </c>
      <c r="BF648" s="149">
        <f>IF(N648="snížená",J648,0)</f>
        <v>0</v>
      </c>
      <c r="BG648" s="149">
        <f>IF(N648="zákl. přenesená",J648,0)</f>
        <v>0</v>
      </c>
      <c r="BH648" s="149">
        <f>IF(N648="sníž. přenesená",J648,0)</f>
        <v>0</v>
      </c>
      <c r="BI648" s="149">
        <f>IF(N648="nulová",J648,0)</f>
        <v>0</v>
      </c>
      <c r="BJ648" s="17" t="s">
        <v>80</v>
      </c>
      <c r="BK648" s="149">
        <f>ROUND(I648*H648,2)</f>
        <v>0</v>
      </c>
      <c r="BL648" s="17" t="s">
        <v>332</v>
      </c>
      <c r="BM648" s="148" t="s">
        <v>818</v>
      </c>
    </row>
    <row r="649" spans="2:65" s="1" customFormat="1" ht="37.9" customHeight="1">
      <c r="B649" s="136"/>
      <c r="C649" s="137" t="s">
        <v>819</v>
      </c>
      <c r="D649" s="137" t="s">
        <v>224</v>
      </c>
      <c r="E649" s="138" t="s">
        <v>820</v>
      </c>
      <c r="F649" s="139" t="s">
        <v>821</v>
      </c>
      <c r="G649" s="140" t="s">
        <v>730</v>
      </c>
      <c r="H649" s="141">
        <v>1</v>
      </c>
      <c r="I649" s="142"/>
      <c r="J649" s="143">
        <f>ROUND(I649*H649,2)</f>
        <v>0</v>
      </c>
      <c r="K649" s="139" t="s">
        <v>1</v>
      </c>
      <c r="L649" s="32"/>
      <c r="M649" s="144" t="s">
        <v>1</v>
      </c>
      <c r="N649" s="145" t="s">
        <v>38</v>
      </c>
      <c r="P649" s="146">
        <f>O649*H649</f>
        <v>0</v>
      </c>
      <c r="Q649" s="146">
        <v>0</v>
      </c>
      <c r="R649" s="146">
        <f>Q649*H649</f>
        <v>0</v>
      </c>
      <c r="S649" s="146">
        <v>0</v>
      </c>
      <c r="T649" s="147">
        <f>S649*H649</f>
        <v>0</v>
      </c>
      <c r="AR649" s="148" t="s">
        <v>332</v>
      </c>
      <c r="AT649" s="148" t="s">
        <v>224</v>
      </c>
      <c r="AU649" s="148" t="s">
        <v>82</v>
      </c>
      <c r="AY649" s="17" t="s">
        <v>221</v>
      </c>
      <c r="BE649" s="149">
        <f>IF(N649="základní",J649,0)</f>
        <v>0</v>
      </c>
      <c r="BF649" s="149">
        <f>IF(N649="snížená",J649,0)</f>
        <v>0</v>
      </c>
      <c r="BG649" s="149">
        <f>IF(N649="zákl. přenesená",J649,0)</f>
        <v>0</v>
      </c>
      <c r="BH649" s="149">
        <f>IF(N649="sníž. přenesená",J649,0)</f>
        <v>0</v>
      </c>
      <c r="BI649" s="149">
        <f>IF(N649="nulová",J649,0)</f>
        <v>0</v>
      </c>
      <c r="BJ649" s="17" t="s">
        <v>80</v>
      </c>
      <c r="BK649" s="149">
        <f>ROUND(I649*H649,2)</f>
        <v>0</v>
      </c>
      <c r="BL649" s="17" t="s">
        <v>332</v>
      </c>
      <c r="BM649" s="148" t="s">
        <v>822</v>
      </c>
    </row>
    <row r="650" spans="2:65" s="1" customFormat="1" ht="37.9" customHeight="1">
      <c r="B650" s="136"/>
      <c r="C650" s="137" t="s">
        <v>823</v>
      </c>
      <c r="D650" s="137" t="s">
        <v>224</v>
      </c>
      <c r="E650" s="138" t="s">
        <v>824</v>
      </c>
      <c r="F650" s="139" t="s">
        <v>825</v>
      </c>
      <c r="G650" s="140" t="s">
        <v>730</v>
      </c>
      <c r="H650" s="141">
        <v>1</v>
      </c>
      <c r="I650" s="142"/>
      <c r="J650" s="143">
        <f>ROUND(I650*H650,2)</f>
        <v>0</v>
      </c>
      <c r="K650" s="139" t="s">
        <v>1</v>
      </c>
      <c r="L650" s="32"/>
      <c r="M650" s="144" t="s">
        <v>1</v>
      </c>
      <c r="N650" s="145" t="s">
        <v>38</v>
      </c>
      <c r="P650" s="146">
        <f>O650*H650</f>
        <v>0</v>
      </c>
      <c r="Q650" s="146">
        <v>0</v>
      </c>
      <c r="R650" s="146">
        <f>Q650*H650</f>
        <v>0</v>
      </c>
      <c r="S650" s="146">
        <v>0</v>
      </c>
      <c r="T650" s="147">
        <f>S650*H650</f>
        <v>0</v>
      </c>
      <c r="AR650" s="148" t="s">
        <v>332</v>
      </c>
      <c r="AT650" s="148" t="s">
        <v>224</v>
      </c>
      <c r="AU650" s="148" t="s">
        <v>82</v>
      </c>
      <c r="AY650" s="17" t="s">
        <v>221</v>
      </c>
      <c r="BE650" s="149">
        <f>IF(N650="základní",J650,0)</f>
        <v>0</v>
      </c>
      <c r="BF650" s="149">
        <f>IF(N650="snížená",J650,0)</f>
        <v>0</v>
      </c>
      <c r="BG650" s="149">
        <f>IF(N650="zákl. přenesená",J650,0)</f>
        <v>0</v>
      </c>
      <c r="BH650" s="149">
        <f>IF(N650="sníž. přenesená",J650,0)</f>
        <v>0</v>
      </c>
      <c r="BI650" s="149">
        <f>IF(N650="nulová",J650,0)</f>
        <v>0</v>
      </c>
      <c r="BJ650" s="17" t="s">
        <v>80</v>
      </c>
      <c r="BK650" s="149">
        <f>ROUND(I650*H650,2)</f>
        <v>0</v>
      </c>
      <c r="BL650" s="17" t="s">
        <v>332</v>
      </c>
      <c r="BM650" s="148" t="s">
        <v>826</v>
      </c>
    </row>
    <row r="651" spans="2:65" s="1" customFormat="1" ht="37.9" customHeight="1">
      <c r="B651" s="136"/>
      <c r="C651" s="137" t="s">
        <v>827</v>
      </c>
      <c r="D651" s="137" t="s">
        <v>224</v>
      </c>
      <c r="E651" s="138" t="s">
        <v>828</v>
      </c>
      <c r="F651" s="139" t="s">
        <v>829</v>
      </c>
      <c r="G651" s="140" t="s">
        <v>730</v>
      </c>
      <c r="H651" s="141">
        <v>1</v>
      </c>
      <c r="I651" s="142"/>
      <c r="J651" s="143">
        <f>ROUND(I651*H651,2)</f>
        <v>0</v>
      </c>
      <c r="K651" s="139" t="s">
        <v>1</v>
      </c>
      <c r="L651" s="32"/>
      <c r="M651" s="144" t="s">
        <v>1</v>
      </c>
      <c r="N651" s="145" t="s">
        <v>38</v>
      </c>
      <c r="P651" s="146">
        <f>O651*H651</f>
        <v>0</v>
      </c>
      <c r="Q651" s="146">
        <v>0</v>
      </c>
      <c r="R651" s="146">
        <f>Q651*H651</f>
        <v>0</v>
      </c>
      <c r="S651" s="146">
        <v>0</v>
      </c>
      <c r="T651" s="147">
        <f>S651*H651</f>
        <v>0</v>
      </c>
      <c r="AR651" s="148" t="s">
        <v>332</v>
      </c>
      <c r="AT651" s="148" t="s">
        <v>224</v>
      </c>
      <c r="AU651" s="148" t="s">
        <v>82</v>
      </c>
      <c r="AY651" s="17" t="s">
        <v>221</v>
      </c>
      <c r="BE651" s="149">
        <f>IF(N651="základní",J651,0)</f>
        <v>0</v>
      </c>
      <c r="BF651" s="149">
        <f>IF(N651="snížená",J651,0)</f>
        <v>0</v>
      </c>
      <c r="BG651" s="149">
        <f>IF(N651="zákl. přenesená",J651,0)</f>
        <v>0</v>
      </c>
      <c r="BH651" s="149">
        <f>IF(N651="sníž. přenesená",J651,0)</f>
        <v>0</v>
      </c>
      <c r="BI651" s="149">
        <f>IF(N651="nulová",J651,0)</f>
        <v>0</v>
      </c>
      <c r="BJ651" s="17" t="s">
        <v>80</v>
      </c>
      <c r="BK651" s="149">
        <f>ROUND(I651*H651,2)</f>
        <v>0</v>
      </c>
      <c r="BL651" s="17" t="s">
        <v>332</v>
      </c>
      <c r="BM651" s="148" t="s">
        <v>830</v>
      </c>
    </row>
    <row r="652" spans="2:65" s="1" customFormat="1" ht="37.9" customHeight="1">
      <c r="B652" s="136"/>
      <c r="C652" s="137" t="s">
        <v>831</v>
      </c>
      <c r="D652" s="137" t="s">
        <v>224</v>
      </c>
      <c r="E652" s="138" t="s">
        <v>832</v>
      </c>
      <c r="F652" s="139" t="s">
        <v>833</v>
      </c>
      <c r="G652" s="140" t="s">
        <v>730</v>
      </c>
      <c r="H652" s="141">
        <v>5</v>
      </c>
      <c r="I652" s="142"/>
      <c r="J652" s="143">
        <f>ROUND(I652*H652,2)</f>
        <v>0</v>
      </c>
      <c r="K652" s="139" t="s">
        <v>1</v>
      </c>
      <c r="L652" s="32"/>
      <c r="M652" s="144" t="s">
        <v>1</v>
      </c>
      <c r="N652" s="145" t="s">
        <v>38</v>
      </c>
      <c r="P652" s="146">
        <f>O652*H652</f>
        <v>0</v>
      </c>
      <c r="Q652" s="146">
        <v>0</v>
      </c>
      <c r="R652" s="146">
        <f>Q652*H652</f>
        <v>0</v>
      </c>
      <c r="S652" s="146">
        <v>0</v>
      </c>
      <c r="T652" s="147">
        <f>S652*H652</f>
        <v>0</v>
      </c>
      <c r="AR652" s="148" t="s">
        <v>332</v>
      </c>
      <c r="AT652" s="148" t="s">
        <v>224</v>
      </c>
      <c r="AU652" s="148" t="s">
        <v>82</v>
      </c>
      <c r="AY652" s="17" t="s">
        <v>221</v>
      </c>
      <c r="BE652" s="149">
        <f>IF(N652="základní",J652,0)</f>
        <v>0</v>
      </c>
      <c r="BF652" s="149">
        <f>IF(N652="snížená",J652,0)</f>
        <v>0</v>
      </c>
      <c r="BG652" s="149">
        <f>IF(N652="zákl. přenesená",J652,0)</f>
        <v>0</v>
      </c>
      <c r="BH652" s="149">
        <f>IF(N652="sníž. přenesená",J652,0)</f>
        <v>0</v>
      </c>
      <c r="BI652" s="149">
        <f>IF(N652="nulová",J652,0)</f>
        <v>0</v>
      </c>
      <c r="BJ652" s="17" t="s">
        <v>80</v>
      </c>
      <c r="BK652" s="149">
        <f>ROUND(I652*H652,2)</f>
        <v>0</v>
      </c>
      <c r="BL652" s="17" t="s">
        <v>332</v>
      </c>
      <c r="BM652" s="148" t="s">
        <v>834</v>
      </c>
    </row>
    <row r="653" spans="2:65" s="1" customFormat="1" ht="37.9" customHeight="1">
      <c r="B653" s="136"/>
      <c r="C653" s="137" t="s">
        <v>835</v>
      </c>
      <c r="D653" s="137" t="s">
        <v>224</v>
      </c>
      <c r="E653" s="138" t="s">
        <v>836</v>
      </c>
      <c r="F653" s="139" t="s">
        <v>837</v>
      </c>
      <c r="G653" s="140" t="s">
        <v>730</v>
      </c>
      <c r="H653" s="141">
        <v>2</v>
      </c>
      <c r="I653" s="142"/>
      <c r="J653" s="143">
        <f>ROUND(I653*H653,2)</f>
        <v>0</v>
      </c>
      <c r="K653" s="139" t="s">
        <v>1</v>
      </c>
      <c r="L653" s="32"/>
      <c r="M653" s="144" t="s">
        <v>1</v>
      </c>
      <c r="N653" s="145" t="s">
        <v>38</v>
      </c>
      <c r="P653" s="146">
        <f>O653*H653</f>
        <v>0</v>
      </c>
      <c r="Q653" s="146">
        <v>0</v>
      </c>
      <c r="R653" s="146">
        <f>Q653*H653</f>
        <v>0</v>
      </c>
      <c r="S653" s="146">
        <v>0</v>
      </c>
      <c r="T653" s="147">
        <f>S653*H653</f>
        <v>0</v>
      </c>
      <c r="AR653" s="148" t="s">
        <v>332</v>
      </c>
      <c r="AT653" s="148" t="s">
        <v>224</v>
      </c>
      <c r="AU653" s="148" t="s">
        <v>82</v>
      </c>
      <c r="AY653" s="17" t="s">
        <v>221</v>
      </c>
      <c r="BE653" s="149">
        <f>IF(N653="základní",J653,0)</f>
        <v>0</v>
      </c>
      <c r="BF653" s="149">
        <f>IF(N653="snížená",J653,0)</f>
        <v>0</v>
      </c>
      <c r="BG653" s="149">
        <f>IF(N653="zákl. přenesená",J653,0)</f>
        <v>0</v>
      </c>
      <c r="BH653" s="149">
        <f>IF(N653="sníž. přenesená",J653,0)</f>
        <v>0</v>
      </c>
      <c r="BI653" s="149">
        <f>IF(N653="nulová",J653,0)</f>
        <v>0</v>
      </c>
      <c r="BJ653" s="17" t="s">
        <v>80</v>
      </c>
      <c r="BK653" s="149">
        <f>ROUND(I653*H653,2)</f>
        <v>0</v>
      </c>
      <c r="BL653" s="17" t="s">
        <v>332</v>
      </c>
      <c r="BM653" s="148" t="s">
        <v>838</v>
      </c>
    </row>
    <row r="654" spans="2:65" s="1" customFormat="1" ht="37.9" customHeight="1">
      <c r="B654" s="136"/>
      <c r="C654" s="137" t="s">
        <v>839</v>
      </c>
      <c r="D654" s="137" t="s">
        <v>224</v>
      </c>
      <c r="E654" s="138" t="s">
        <v>840</v>
      </c>
      <c r="F654" s="139" t="s">
        <v>841</v>
      </c>
      <c r="G654" s="140" t="s">
        <v>730</v>
      </c>
      <c r="H654" s="141">
        <v>2</v>
      </c>
      <c r="I654" s="142"/>
      <c r="J654" s="143">
        <f>ROUND(I654*H654,2)</f>
        <v>0</v>
      </c>
      <c r="K654" s="139" t="s">
        <v>1</v>
      </c>
      <c r="L654" s="32"/>
      <c r="M654" s="144" t="s">
        <v>1</v>
      </c>
      <c r="N654" s="145" t="s">
        <v>38</v>
      </c>
      <c r="P654" s="146">
        <f>O654*H654</f>
        <v>0</v>
      </c>
      <c r="Q654" s="146">
        <v>0</v>
      </c>
      <c r="R654" s="146">
        <f>Q654*H654</f>
        <v>0</v>
      </c>
      <c r="S654" s="146">
        <v>0</v>
      </c>
      <c r="T654" s="147">
        <f>S654*H654</f>
        <v>0</v>
      </c>
      <c r="AR654" s="148" t="s">
        <v>332</v>
      </c>
      <c r="AT654" s="148" t="s">
        <v>224</v>
      </c>
      <c r="AU654" s="148" t="s">
        <v>82</v>
      </c>
      <c r="AY654" s="17" t="s">
        <v>221</v>
      </c>
      <c r="BE654" s="149">
        <f>IF(N654="základní",J654,0)</f>
        <v>0</v>
      </c>
      <c r="BF654" s="149">
        <f>IF(N654="snížená",J654,0)</f>
        <v>0</v>
      </c>
      <c r="BG654" s="149">
        <f>IF(N654="zákl. přenesená",J654,0)</f>
        <v>0</v>
      </c>
      <c r="BH654" s="149">
        <f>IF(N654="sníž. přenesená",J654,0)</f>
        <v>0</v>
      </c>
      <c r="BI654" s="149">
        <f>IF(N654="nulová",J654,0)</f>
        <v>0</v>
      </c>
      <c r="BJ654" s="17" t="s">
        <v>80</v>
      </c>
      <c r="BK654" s="149">
        <f>ROUND(I654*H654,2)</f>
        <v>0</v>
      </c>
      <c r="BL654" s="17" t="s">
        <v>332</v>
      </c>
      <c r="BM654" s="148" t="s">
        <v>842</v>
      </c>
    </row>
    <row r="655" spans="2:65" s="1" customFormat="1" ht="37.9" customHeight="1">
      <c r="B655" s="136"/>
      <c r="C655" s="137" t="s">
        <v>843</v>
      </c>
      <c r="D655" s="137" t="s">
        <v>224</v>
      </c>
      <c r="E655" s="138" t="s">
        <v>844</v>
      </c>
      <c r="F655" s="139" t="s">
        <v>845</v>
      </c>
      <c r="G655" s="140" t="s">
        <v>730</v>
      </c>
      <c r="H655" s="141">
        <v>2</v>
      </c>
      <c r="I655" s="142"/>
      <c r="J655" s="143">
        <f>ROUND(I655*H655,2)</f>
        <v>0</v>
      </c>
      <c r="K655" s="139" t="s">
        <v>1</v>
      </c>
      <c r="L655" s="32"/>
      <c r="M655" s="144" t="s">
        <v>1</v>
      </c>
      <c r="N655" s="145" t="s">
        <v>38</v>
      </c>
      <c r="P655" s="146">
        <f>O655*H655</f>
        <v>0</v>
      </c>
      <c r="Q655" s="146">
        <v>0</v>
      </c>
      <c r="R655" s="146">
        <f>Q655*H655</f>
        <v>0</v>
      </c>
      <c r="S655" s="146">
        <v>0</v>
      </c>
      <c r="T655" s="147">
        <f>S655*H655</f>
        <v>0</v>
      </c>
      <c r="AR655" s="148" t="s">
        <v>332</v>
      </c>
      <c r="AT655" s="148" t="s">
        <v>224</v>
      </c>
      <c r="AU655" s="148" t="s">
        <v>82</v>
      </c>
      <c r="AY655" s="17" t="s">
        <v>221</v>
      </c>
      <c r="BE655" s="149">
        <f>IF(N655="základní",J655,0)</f>
        <v>0</v>
      </c>
      <c r="BF655" s="149">
        <f>IF(N655="snížená",J655,0)</f>
        <v>0</v>
      </c>
      <c r="BG655" s="149">
        <f>IF(N655="zákl. přenesená",J655,0)</f>
        <v>0</v>
      </c>
      <c r="BH655" s="149">
        <f>IF(N655="sníž. přenesená",J655,0)</f>
        <v>0</v>
      </c>
      <c r="BI655" s="149">
        <f>IF(N655="nulová",J655,0)</f>
        <v>0</v>
      </c>
      <c r="BJ655" s="17" t="s">
        <v>80</v>
      </c>
      <c r="BK655" s="149">
        <f>ROUND(I655*H655,2)</f>
        <v>0</v>
      </c>
      <c r="BL655" s="17" t="s">
        <v>332</v>
      </c>
      <c r="BM655" s="148" t="s">
        <v>846</v>
      </c>
    </row>
    <row r="656" spans="2:65" s="1" customFormat="1" ht="37.9" customHeight="1">
      <c r="B656" s="136"/>
      <c r="C656" s="137" t="s">
        <v>847</v>
      </c>
      <c r="D656" s="137" t="s">
        <v>224</v>
      </c>
      <c r="E656" s="138" t="s">
        <v>848</v>
      </c>
      <c r="F656" s="139" t="s">
        <v>849</v>
      </c>
      <c r="G656" s="140" t="s">
        <v>730</v>
      </c>
      <c r="H656" s="141">
        <v>1</v>
      </c>
      <c r="I656" s="142"/>
      <c r="J656" s="143">
        <f>ROUND(I656*H656,2)</f>
        <v>0</v>
      </c>
      <c r="K656" s="139" t="s">
        <v>1</v>
      </c>
      <c r="L656" s="32"/>
      <c r="M656" s="144" t="s">
        <v>1</v>
      </c>
      <c r="N656" s="145" t="s">
        <v>38</v>
      </c>
      <c r="P656" s="146">
        <f>O656*H656</f>
        <v>0</v>
      </c>
      <c r="Q656" s="146">
        <v>0</v>
      </c>
      <c r="R656" s="146">
        <f>Q656*H656</f>
        <v>0</v>
      </c>
      <c r="S656" s="146">
        <v>0</v>
      </c>
      <c r="T656" s="147">
        <f>S656*H656</f>
        <v>0</v>
      </c>
      <c r="AR656" s="148" t="s">
        <v>332</v>
      </c>
      <c r="AT656" s="148" t="s">
        <v>224</v>
      </c>
      <c r="AU656" s="148" t="s">
        <v>82</v>
      </c>
      <c r="AY656" s="17" t="s">
        <v>221</v>
      </c>
      <c r="BE656" s="149">
        <f>IF(N656="základní",J656,0)</f>
        <v>0</v>
      </c>
      <c r="BF656" s="149">
        <f>IF(N656="snížená",J656,0)</f>
        <v>0</v>
      </c>
      <c r="BG656" s="149">
        <f>IF(N656="zákl. přenesená",J656,0)</f>
        <v>0</v>
      </c>
      <c r="BH656" s="149">
        <f>IF(N656="sníž. přenesená",J656,0)</f>
        <v>0</v>
      </c>
      <c r="BI656" s="149">
        <f>IF(N656="nulová",J656,0)</f>
        <v>0</v>
      </c>
      <c r="BJ656" s="17" t="s">
        <v>80</v>
      </c>
      <c r="BK656" s="149">
        <f>ROUND(I656*H656,2)</f>
        <v>0</v>
      </c>
      <c r="BL656" s="17" t="s">
        <v>332</v>
      </c>
      <c r="BM656" s="148" t="s">
        <v>850</v>
      </c>
    </row>
    <row r="657" spans="2:65" s="1" customFormat="1" ht="37.9" customHeight="1">
      <c r="B657" s="136"/>
      <c r="C657" s="137" t="s">
        <v>851</v>
      </c>
      <c r="D657" s="137" t="s">
        <v>224</v>
      </c>
      <c r="E657" s="138" t="s">
        <v>852</v>
      </c>
      <c r="F657" s="139" t="s">
        <v>853</v>
      </c>
      <c r="G657" s="140" t="s">
        <v>730</v>
      </c>
      <c r="H657" s="141">
        <v>1</v>
      </c>
      <c r="I657" s="142"/>
      <c r="J657" s="143">
        <f>ROUND(I657*H657,2)</f>
        <v>0</v>
      </c>
      <c r="K657" s="139" t="s">
        <v>1</v>
      </c>
      <c r="L657" s="32"/>
      <c r="M657" s="144" t="s">
        <v>1</v>
      </c>
      <c r="N657" s="145" t="s">
        <v>38</v>
      </c>
      <c r="P657" s="146">
        <f>O657*H657</f>
        <v>0</v>
      </c>
      <c r="Q657" s="146">
        <v>0</v>
      </c>
      <c r="R657" s="146">
        <f>Q657*H657</f>
        <v>0</v>
      </c>
      <c r="S657" s="146">
        <v>0</v>
      </c>
      <c r="T657" s="147">
        <f>S657*H657</f>
        <v>0</v>
      </c>
      <c r="AR657" s="148" t="s">
        <v>332</v>
      </c>
      <c r="AT657" s="148" t="s">
        <v>224</v>
      </c>
      <c r="AU657" s="148" t="s">
        <v>82</v>
      </c>
      <c r="AY657" s="17" t="s">
        <v>221</v>
      </c>
      <c r="BE657" s="149">
        <f>IF(N657="základní",J657,0)</f>
        <v>0</v>
      </c>
      <c r="BF657" s="149">
        <f>IF(N657="snížená",J657,0)</f>
        <v>0</v>
      </c>
      <c r="BG657" s="149">
        <f>IF(N657="zákl. přenesená",J657,0)</f>
        <v>0</v>
      </c>
      <c r="BH657" s="149">
        <f>IF(N657="sníž. přenesená",J657,0)</f>
        <v>0</v>
      </c>
      <c r="BI657" s="149">
        <f>IF(N657="nulová",J657,0)</f>
        <v>0</v>
      </c>
      <c r="BJ657" s="17" t="s">
        <v>80</v>
      </c>
      <c r="BK657" s="149">
        <f>ROUND(I657*H657,2)</f>
        <v>0</v>
      </c>
      <c r="BL657" s="17" t="s">
        <v>332</v>
      </c>
      <c r="BM657" s="148" t="s">
        <v>854</v>
      </c>
    </row>
    <row r="658" spans="2:65" s="1" customFormat="1" ht="24.2" customHeight="1">
      <c r="B658" s="136"/>
      <c r="C658" s="137" t="s">
        <v>855</v>
      </c>
      <c r="D658" s="137" t="s">
        <v>224</v>
      </c>
      <c r="E658" s="138" t="s">
        <v>856</v>
      </c>
      <c r="F658" s="139" t="s">
        <v>857</v>
      </c>
      <c r="G658" s="140" t="s">
        <v>730</v>
      </c>
      <c r="H658" s="141">
        <v>1</v>
      </c>
      <c r="I658" s="142"/>
      <c r="J658" s="143">
        <f>ROUND(I658*H658,2)</f>
        <v>0</v>
      </c>
      <c r="K658" s="139" t="s">
        <v>1</v>
      </c>
      <c r="L658" s="32"/>
      <c r="M658" s="144" t="s">
        <v>1</v>
      </c>
      <c r="N658" s="145" t="s">
        <v>38</v>
      </c>
      <c r="P658" s="146">
        <f>O658*H658</f>
        <v>0</v>
      </c>
      <c r="Q658" s="146">
        <v>0</v>
      </c>
      <c r="R658" s="146">
        <f>Q658*H658</f>
        <v>0</v>
      </c>
      <c r="S658" s="146">
        <v>0</v>
      </c>
      <c r="T658" s="147">
        <f>S658*H658</f>
        <v>0</v>
      </c>
      <c r="AR658" s="148" t="s">
        <v>332</v>
      </c>
      <c r="AT658" s="148" t="s">
        <v>224</v>
      </c>
      <c r="AU658" s="148" t="s">
        <v>82</v>
      </c>
      <c r="AY658" s="17" t="s">
        <v>221</v>
      </c>
      <c r="BE658" s="149">
        <f>IF(N658="základní",J658,0)</f>
        <v>0</v>
      </c>
      <c r="BF658" s="149">
        <f>IF(N658="snížená",J658,0)</f>
        <v>0</v>
      </c>
      <c r="BG658" s="149">
        <f>IF(N658="zákl. přenesená",J658,0)</f>
        <v>0</v>
      </c>
      <c r="BH658" s="149">
        <f>IF(N658="sníž. přenesená",J658,0)</f>
        <v>0</v>
      </c>
      <c r="BI658" s="149">
        <f>IF(N658="nulová",J658,0)</f>
        <v>0</v>
      </c>
      <c r="BJ658" s="17" t="s">
        <v>80</v>
      </c>
      <c r="BK658" s="149">
        <f>ROUND(I658*H658,2)</f>
        <v>0</v>
      </c>
      <c r="BL658" s="17" t="s">
        <v>332</v>
      </c>
      <c r="BM658" s="148" t="s">
        <v>858</v>
      </c>
    </row>
    <row r="659" spans="2:65" s="1" customFormat="1" ht="33" customHeight="1">
      <c r="B659" s="136"/>
      <c r="C659" s="137" t="s">
        <v>859</v>
      </c>
      <c r="D659" s="137" t="s">
        <v>224</v>
      </c>
      <c r="E659" s="138" t="s">
        <v>860</v>
      </c>
      <c r="F659" s="139" t="s">
        <v>861</v>
      </c>
      <c r="G659" s="140" t="s">
        <v>730</v>
      </c>
      <c r="H659" s="141">
        <v>1</v>
      </c>
      <c r="I659" s="142"/>
      <c r="J659" s="143">
        <f>ROUND(I659*H659,2)</f>
        <v>0</v>
      </c>
      <c r="K659" s="139" t="s">
        <v>1</v>
      </c>
      <c r="L659" s="32"/>
      <c r="M659" s="144" t="s">
        <v>1</v>
      </c>
      <c r="N659" s="145" t="s">
        <v>38</v>
      </c>
      <c r="P659" s="146">
        <f>O659*H659</f>
        <v>0</v>
      </c>
      <c r="Q659" s="146">
        <v>0</v>
      </c>
      <c r="R659" s="146">
        <f>Q659*H659</f>
        <v>0</v>
      </c>
      <c r="S659" s="146">
        <v>0</v>
      </c>
      <c r="T659" s="147">
        <f>S659*H659</f>
        <v>0</v>
      </c>
      <c r="AR659" s="148" t="s">
        <v>332</v>
      </c>
      <c r="AT659" s="148" t="s">
        <v>224</v>
      </c>
      <c r="AU659" s="148" t="s">
        <v>82</v>
      </c>
      <c r="AY659" s="17" t="s">
        <v>221</v>
      </c>
      <c r="BE659" s="149">
        <f>IF(N659="základní",J659,0)</f>
        <v>0</v>
      </c>
      <c r="BF659" s="149">
        <f>IF(N659="snížená",J659,0)</f>
        <v>0</v>
      </c>
      <c r="BG659" s="149">
        <f>IF(N659="zákl. přenesená",J659,0)</f>
        <v>0</v>
      </c>
      <c r="BH659" s="149">
        <f>IF(N659="sníž. přenesená",J659,0)</f>
        <v>0</v>
      </c>
      <c r="BI659" s="149">
        <f>IF(N659="nulová",J659,0)</f>
        <v>0</v>
      </c>
      <c r="BJ659" s="17" t="s">
        <v>80</v>
      </c>
      <c r="BK659" s="149">
        <f>ROUND(I659*H659,2)</f>
        <v>0</v>
      </c>
      <c r="BL659" s="17" t="s">
        <v>332</v>
      </c>
      <c r="BM659" s="148" t="s">
        <v>862</v>
      </c>
    </row>
    <row r="660" spans="2:65" s="1" customFormat="1" ht="33" customHeight="1">
      <c r="B660" s="136"/>
      <c r="C660" s="137" t="s">
        <v>863</v>
      </c>
      <c r="D660" s="137" t="s">
        <v>224</v>
      </c>
      <c r="E660" s="138" t="s">
        <v>864</v>
      </c>
      <c r="F660" s="139" t="s">
        <v>865</v>
      </c>
      <c r="G660" s="140" t="s">
        <v>730</v>
      </c>
      <c r="H660" s="141">
        <v>14</v>
      </c>
      <c r="I660" s="142"/>
      <c r="J660" s="143">
        <f>ROUND(I660*H660,2)</f>
        <v>0</v>
      </c>
      <c r="K660" s="139" t="s">
        <v>1</v>
      </c>
      <c r="L660" s="32"/>
      <c r="M660" s="144" t="s">
        <v>1</v>
      </c>
      <c r="N660" s="145" t="s">
        <v>38</v>
      </c>
      <c r="P660" s="146">
        <f>O660*H660</f>
        <v>0</v>
      </c>
      <c r="Q660" s="146">
        <v>0</v>
      </c>
      <c r="R660" s="146">
        <f>Q660*H660</f>
        <v>0</v>
      </c>
      <c r="S660" s="146">
        <v>0</v>
      </c>
      <c r="T660" s="147">
        <f>S660*H660</f>
        <v>0</v>
      </c>
      <c r="AR660" s="148" t="s">
        <v>332</v>
      </c>
      <c r="AT660" s="148" t="s">
        <v>224</v>
      </c>
      <c r="AU660" s="148" t="s">
        <v>82</v>
      </c>
      <c r="AY660" s="17" t="s">
        <v>221</v>
      </c>
      <c r="BE660" s="149">
        <f>IF(N660="základní",J660,0)</f>
        <v>0</v>
      </c>
      <c r="BF660" s="149">
        <f>IF(N660="snížená",J660,0)</f>
        <v>0</v>
      </c>
      <c r="BG660" s="149">
        <f>IF(N660="zákl. přenesená",J660,0)</f>
        <v>0</v>
      </c>
      <c r="BH660" s="149">
        <f>IF(N660="sníž. přenesená",J660,0)</f>
        <v>0</v>
      </c>
      <c r="BI660" s="149">
        <f>IF(N660="nulová",J660,0)</f>
        <v>0</v>
      </c>
      <c r="BJ660" s="17" t="s">
        <v>80</v>
      </c>
      <c r="BK660" s="149">
        <f>ROUND(I660*H660,2)</f>
        <v>0</v>
      </c>
      <c r="BL660" s="17" t="s">
        <v>332</v>
      </c>
      <c r="BM660" s="148" t="s">
        <v>866</v>
      </c>
    </row>
    <row r="661" spans="2:65" s="1" customFormat="1" ht="33" customHeight="1">
      <c r="B661" s="136"/>
      <c r="C661" s="137" t="s">
        <v>867</v>
      </c>
      <c r="D661" s="137" t="s">
        <v>224</v>
      </c>
      <c r="E661" s="138" t="s">
        <v>868</v>
      </c>
      <c r="F661" s="139" t="s">
        <v>869</v>
      </c>
      <c r="G661" s="140" t="s">
        <v>730</v>
      </c>
      <c r="H661" s="141">
        <v>3</v>
      </c>
      <c r="I661" s="142"/>
      <c r="J661" s="143">
        <f>ROUND(I661*H661,2)</f>
        <v>0</v>
      </c>
      <c r="K661" s="139" t="s">
        <v>1</v>
      </c>
      <c r="L661" s="32"/>
      <c r="M661" s="144" t="s">
        <v>1</v>
      </c>
      <c r="N661" s="145" t="s">
        <v>38</v>
      </c>
      <c r="P661" s="146">
        <f>O661*H661</f>
        <v>0</v>
      </c>
      <c r="Q661" s="146">
        <v>0</v>
      </c>
      <c r="R661" s="146">
        <f>Q661*H661</f>
        <v>0</v>
      </c>
      <c r="S661" s="146">
        <v>0</v>
      </c>
      <c r="T661" s="147">
        <f>S661*H661</f>
        <v>0</v>
      </c>
      <c r="AR661" s="148" t="s">
        <v>332</v>
      </c>
      <c r="AT661" s="148" t="s">
        <v>224</v>
      </c>
      <c r="AU661" s="148" t="s">
        <v>82</v>
      </c>
      <c r="AY661" s="17" t="s">
        <v>221</v>
      </c>
      <c r="BE661" s="149">
        <f>IF(N661="základní",J661,0)</f>
        <v>0</v>
      </c>
      <c r="BF661" s="149">
        <f>IF(N661="snížená",J661,0)</f>
        <v>0</v>
      </c>
      <c r="BG661" s="149">
        <f>IF(N661="zákl. přenesená",J661,0)</f>
        <v>0</v>
      </c>
      <c r="BH661" s="149">
        <f>IF(N661="sníž. přenesená",J661,0)</f>
        <v>0</v>
      </c>
      <c r="BI661" s="149">
        <f>IF(N661="nulová",J661,0)</f>
        <v>0</v>
      </c>
      <c r="BJ661" s="17" t="s">
        <v>80</v>
      </c>
      <c r="BK661" s="149">
        <f>ROUND(I661*H661,2)</f>
        <v>0</v>
      </c>
      <c r="BL661" s="17" t="s">
        <v>332</v>
      </c>
      <c r="BM661" s="148" t="s">
        <v>870</v>
      </c>
    </row>
    <row r="662" spans="2:65" s="11" customFormat="1" ht="22.9" customHeight="1">
      <c r="B662" s="124"/>
      <c r="D662" s="125" t="s">
        <v>72</v>
      </c>
      <c r="E662" s="134" t="s">
        <v>871</v>
      </c>
      <c r="F662" s="134" t="s">
        <v>872</v>
      </c>
      <c r="I662" s="127"/>
      <c r="J662" s="135">
        <f>BK662</f>
        <v>0</v>
      </c>
      <c r="L662" s="124"/>
      <c r="M662" s="129"/>
      <c r="P662" s="130">
        <f>SUM(P663:P695)</f>
        <v>0</v>
      </c>
      <c r="R662" s="130">
        <f>SUM(R663:R695)</f>
        <v>0</v>
      </c>
      <c r="T662" s="131">
        <f>SUM(T663:T695)</f>
        <v>0</v>
      </c>
      <c r="AR662" s="125" t="s">
        <v>82</v>
      </c>
      <c r="AT662" s="132" t="s">
        <v>72</v>
      </c>
      <c r="AU662" s="132" t="s">
        <v>80</v>
      </c>
      <c r="AY662" s="125" t="s">
        <v>221</v>
      </c>
      <c r="BK662" s="133">
        <f>SUM(BK663:BK695)</f>
        <v>0</v>
      </c>
    </row>
    <row r="663" spans="2:65" s="1" customFormat="1" ht="37.9" customHeight="1">
      <c r="B663" s="136"/>
      <c r="C663" s="137" t="s">
        <v>873</v>
      </c>
      <c r="D663" s="137" t="s">
        <v>224</v>
      </c>
      <c r="E663" s="138" t="s">
        <v>874</v>
      </c>
      <c r="F663" s="139" t="s">
        <v>875</v>
      </c>
      <c r="G663" s="140" t="s">
        <v>730</v>
      </c>
      <c r="H663" s="141">
        <v>1</v>
      </c>
      <c r="I663" s="142"/>
      <c r="J663" s="143">
        <f>ROUND(I663*H663,2)</f>
        <v>0</v>
      </c>
      <c r="K663" s="139" t="s">
        <v>1</v>
      </c>
      <c r="L663" s="32"/>
      <c r="M663" s="144" t="s">
        <v>1</v>
      </c>
      <c r="N663" s="145" t="s">
        <v>38</v>
      </c>
      <c r="P663" s="146">
        <f>O663*H663</f>
        <v>0</v>
      </c>
      <c r="Q663" s="146">
        <v>0</v>
      </c>
      <c r="R663" s="146">
        <f>Q663*H663</f>
        <v>0</v>
      </c>
      <c r="S663" s="146">
        <v>0</v>
      </c>
      <c r="T663" s="147">
        <f>S663*H663</f>
        <v>0</v>
      </c>
      <c r="AR663" s="148" t="s">
        <v>332</v>
      </c>
      <c r="AT663" s="148" t="s">
        <v>224</v>
      </c>
      <c r="AU663" s="148" t="s">
        <v>82</v>
      </c>
      <c r="AY663" s="17" t="s">
        <v>221</v>
      </c>
      <c r="BE663" s="149">
        <f>IF(N663="základní",J663,0)</f>
        <v>0</v>
      </c>
      <c r="BF663" s="149">
        <f>IF(N663="snížená",J663,0)</f>
        <v>0</v>
      </c>
      <c r="BG663" s="149">
        <f>IF(N663="zákl. přenesená",J663,0)</f>
        <v>0</v>
      </c>
      <c r="BH663" s="149">
        <f>IF(N663="sníž. přenesená",J663,0)</f>
        <v>0</v>
      </c>
      <c r="BI663" s="149">
        <f>IF(N663="nulová",J663,0)</f>
        <v>0</v>
      </c>
      <c r="BJ663" s="17" t="s">
        <v>80</v>
      </c>
      <c r="BK663" s="149">
        <f>ROUND(I663*H663,2)</f>
        <v>0</v>
      </c>
      <c r="BL663" s="17" t="s">
        <v>332</v>
      </c>
      <c r="BM663" s="148" t="s">
        <v>876</v>
      </c>
    </row>
    <row r="664" spans="2:65" s="1" customFormat="1" ht="37.9" customHeight="1">
      <c r="B664" s="136"/>
      <c r="C664" s="137" t="s">
        <v>877</v>
      </c>
      <c r="D664" s="137" t="s">
        <v>224</v>
      </c>
      <c r="E664" s="138" t="s">
        <v>878</v>
      </c>
      <c r="F664" s="139" t="s">
        <v>879</v>
      </c>
      <c r="G664" s="140" t="s">
        <v>730</v>
      </c>
      <c r="H664" s="141">
        <v>2</v>
      </c>
      <c r="I664" s="142"/>
      <c r="J664" s="143">
        <f>ROUND(I664*H664,2)</f>
        <v>0</v>
      </c>
      <c r="K664" s="139" t="s">
        <v>1</v>
      </c>
      <c r="L664" s="32"/>
      <c r="M664" s="144" t="s">
        <v>1</v>
      </c>
      <c r="N664" s="145" t="s">
        <v>38</v>
      </c>
      <c r="P664" s="146">
        <f>O664*H664</f>
        <v>0</v>
      </c>
      <c r="Q664" s="146">
        <v>0</v>
      </c>
      <c r="R664" s="146">
        <f>Q664*H664</f>
        <v>0</v>
      </c>
      <c r="S664" s="146">
        <v>0</v>
      </c>
      <c r="T664" s="147">
        <f>S664*H664</f>
        <v>0</v>
      </c>
      <c r="AR664" s="148" t="s">
        <v>332</v>
      </c>
      <c r="AT664" s="148" t="s">
        <v>224</v>
      </c>
      <c r="AU664" s="148" t="s">
        <v>82</v>
      </c>
      <c r="AY664" s="17" t="s">
        <v>221</v>
      </c>
      <c r="BE664" s="149">
        <f>IF(N664="základní",J664,0)</f>
        <v>0</v>
      </c>
      <c r="BF664" s="149">
        <f>IF(N664="snížená",J664,0)</f>
        <v>0</v>
      </c>
      <c r="BG664" s="149">
        <f>IF(N664="zákl. přenesená",J664,0)</f>
        <v>0</v>
      </c>
      <c r="BH664" s="149">
        <f>IF(N664="sníž. přenesená",J664,0)</f>
        <v>0</v>
      </c>
      <c r="BI664" s="149">
        <f>IF(N664="nulová",J664,0)</f>
        <v>0</v>
      </c>
      <c r="BJ664" s="17" t="s">
        <v>80</v>
      </c>
      <c r="BK664" s="149">
        <f>ROUND(I664*H664,2)</f>
        <v>0</v>
      </c>
      <c r="BL664" s="17" t="s">
        <v>332</v>
      </c>
      <c r="BM664" s="148" t="s">
        <v>880</v>
      </c>
    </row>
    <row r="665" spans="2:65" s="1" customFormat="1" ht="37.9" customHeight="1">
      <c r="B665" s="136"/>
      <c r="C665" s="137" t="s">
        <v>881</v>
      </c>
      <c r="D665" s="137" t="s">
        <v>224</v>
      </c>
      <c r="E665" s="138" t="s">
        <v>882</v>
      </c>
      <c r="F665" s="139" t="s">
        <v>883</v>
      </c>
      <c r="G665" s="140" t="s">
        <v>730</v>
      </c>
      <c r="H665" s="141">
        <v>10</v>
      </c>
      <c r="I665" s="142"/>
      <c r="J665" s="143">
        <f>ROUND(I665*H665,2)</f>
        <v>0</v>
      </c>
      <c r="K665" s="139" t="s">
        <v>1</v>
      </c>
      <c r="L665" s="32"/>
      <c r="M665" s="144" t="s">
        <v>1</v>
      </c>
      <c r="N665" s="145" t="s">
        <v>38</v>
      </c>
      <c r="P665" s="146">
        <f>O665*H665</f>
        <v>0</v>
      </c>
      <c r="Q665" s="146">
        <v>0</v>
      </c>
      <c r="R665" s="146">
        <f>Q665*H665</f>
        <v>0</v>
      </c>
      <c r="S665" s="146">
        <v>0</v>
      </c>
      <c r="T665" s="147">
        <f>S665*H665</f>
        <v>0</v>
      </c>
      <c r="AR665" s="148" t="s">
        <v>332</v>
      </c>
      <c r="AT665" s="148" t="s">
        <v>224</v>
      </c>
      <c r="AU665" s="148" t="s">
        <v>82</v>
      </c>
      <c r="AY665" s="17" t="s">
        <v>221</v>
      </c>
      <c r="BE665" s="149">
        <f>IF(N665="základní",J665,0)</f>
        <v>0</v>
      </c>
      <c r="BF665" s="149">
        <f>IF(N665="snížená",J665,0)</f>
        <v>0</v>
      </c>
      <c r="BG665" s="149">
        <f>IF(N665="zákl. přenesená",J665,0)</f>
        <v>0</v>
      </c>
      <c r="BH665" s="149">
        <f>IF(N665="sníž. přenesená",J665,0)</f>
        <v>0</v>
      </c>
      <c r="BI665" s="149">
        <f>IF(N665="nulová",J665,0)</f>
        <v>0</v>
      </c>
      <c r="BJ665" s="17" t="s">
        <v>80</v>
      </c>
      <c r="BK665" s="149">
        <f>ROUND(I665*H665,2)</f>
        <v>0</v>
      </c>
      <c r="BL665" s="17" t="s">
        <v>332</v>
      </c>
      <c r="BM665" s="148" t="s">
        <v>884</v>
      </c>
    </row>
    <row r="666" spans="2:65" s="1" customFormat="1" ht="37.9" customHeight="1">
      <c r="B666" s="136"/>
      <c r="C666" s="137" t="s">
        <v>885</v>
      </c>
      <c r="D666" s="137" t="s">
        <v>224</v>
      </c>
      <c r="E666" s="138" t="s">
        <v>886</v>
      </c>
      <c r="F666" s="139" t="s">
        <v>887</v>
      </c>
      <c r="G666" s="140" t="s">
        <v>730</v>
      </c>
      <c r="H666" s="141">
        <v>2</v>
      </c>
      <c r="I666" s="142"/>
      <c r="J666" s="143">
        <f>ROUND(I666*H666,2)</f>
        <v>0</v>
      </c>
      <c r="K666" s="139" t="s">
        <v>1</v>
      </c>
      <c r="L666" s="32"/>
      <c r="M666" s="144" t="s">
        <v>1</v>
      </c>
      <c r="N666" s="145" t="s">
        <v>38</v>
      </c>
      <c r="P666" s="146">
        <f>O666*H666</f>
        <v>0</v>
      </c>
      <c r="Q666" s="146">
        <v>0</v>
      </c>
      <c r="R666" s="146">
        <f>Q666*H666</f>
        <v>0</v>
      </c>
      <c r="S666" s="146">
        <v>0</v>
      </c>
      <c r="T666" s="147">
        <f>S666*H666</f>
        <v>0</v>
      </c>
      <c r="AR666" s="148" t="s">
        <v>332</v>
      </c>
      <c r="AT666" s="148" t="s">
        <v>224</v>
      </c>
      <c r="AU666" s="148" t="s">
        <v>82</v>
      </c>
      <c r="AY666" s="17" t="s">
        <v>221</v>
      </c>
      <c r="BE666" s="149">
        <f>IF(N666="základní",J666,0)</f>
        <v>0</v>
      </c>
      <c r="BF666" s="149">
        <f>IF(N666="snížená",J666,0)</f>
        <v>0</v>
      </c>
      <c r="BG666" s="149">
        <f>IF(N666="zákl. přenesená",J666,0)</f>
        <v>0</v>
      </c>
      <c r="BH666" s="149">
        <f>IF(N666="sníž. přenesená",J666,0)</f>
        <v>0</v>
      </c>
      <c r="BI666" s="149">
        <f>IF(N666="nulová",J666,0)</f>
        <v>0</v>
      </c>
      <c r="BJ666" s="17" t="s">
        <v>80</v>
      </c>
      <c r="BK666" s="149">
        <f>ROUND(I666*H666,2)</f>
        <v>0</v>
      </c>
      <c r="BL666" s="17" t="s">
        <v>332</v>
      </c>
      <c r="BM666" s="148" t="s">
        <v>888</v>
      </c>
    </row>
    <row r="667" spans="2:65" s="1" customFormat="1" ht="37.9" customHeight="1">
      <c r="B667" s="136"/>
      <c r="C667" s="137" t="s">
        <v>889</v>
      </c>
      <c r="D667" s="137" t="s">
        <v>224</v>
      </c>
      <c r="E667" s="138" t="s">
        <v>890</v>
      </c>
      <c r="F667" s="139" t="s">
        <v>891</v>
      </c>
      <c r="G667" s="140" t="s">
        <v>730</v>
      </c>
      <c r="H667" s="141">
        <v>1</v>
      </c>
      <c r="I667" s="142"/>
      <c r="J667" s="143">
        <f>ROUND(I667*H667,2)</f>
        <v>0</v>
      </c>
      <c r="K667" s="139" t="s">
        <v>1</v>
      </c>
      <c r="L667" s="32"/>
      <c r="M667" s="144" t="s">
        <v>1</v>
      </c>
      <c r="N667" s="145" t="s">
        <v>38</v>
      </c>
      <c r="P667" s="146">
        <f>O667*H667</f>
        <v>0</v>
      </c>
      <c r="Q667" s="146">
        <v>0</v>
      </c>
      <c r="R667" s="146">
        <f>Q667*H667</f>
        <v>0</v>
      </c>
      <c r="S667" s="146">
        <v>0</v>
      </c>
      <c r="T667" s="147">
        <f>S667*H667</f>
        <v>0</v>
      </c>
      <c r="AR667" s="148" t="s">
        <v>332</v>
      </c>
      <c r="AT667" s="148" t="s">
        <v>224</v>
      </c>
      <c r="AU667" s="148" t="s">
        <v>82</v>
      </c>
      <c r="AY667" s="17" t="s">
        <v>221</v>
      </c>
      <c r="BE667" s="149">
        <f>IF(N667="základní",J667,0)</f>
        <v>0</v>
      </c>
      <c r="BF667" s="149">
        <f>IF(N667="snížená",J667,0)</f>
        <v>0</v>
      </c>
      <c r="BG667" s="149">
        <f>IF(N667="zákl. přenesená",J667,0)</f>
        <v>0</v>
      </c>
      <c r="BH667" s="149">
        <f>IF(N667="sníž. přenesená",J667,0)</f>
        <v>0</v>
      </c>
      <c r="BI667" s="149">
        <f>IF(N667="nulová",J667,0)</f>
        <v>0</v>
      </c>
      <c r="BJ667" s="17" t="s">
        <v>80</v>
      </c>
      <c r="BK667" s="149">
        <f>ROUND(I667*H667,2)</f>
        <v>0</v>
      </c>
      <c r="BL667" s="17" t="s">
        <v>332</v>
      </c>
      <c r="BM667" s="148" t="s">
        <v>892</v>
      </c>
    </row>
    <row r="668" spans="2:65" s="1" customFormat="1" ht="37.9" customHeight="1">
      <c r="B668" s="136"/>
      <c r="C668" s="137" t="s">
        <v>893</v>
      </c>
      <c r="D668" s="137" t="s">
        <v>224</v>
      </c>
      <c r="E668" s="138" t="s">
        <v>894</v>
      </c>
      <c r="F668" s="139" t="s">
        <v>895</v>
      </c>
      <c r="G668" s="140" t="s">
        <v>730</v>
      </c>
      <c r="H668" s="141">
        <v>1</v>
      </c>
      <c r="I668" s="142"/>
      <c r="J668" s="143">
        <f>ROUND(I668*H668,2)</f>
        <v>0</v>
      </c>
      <c r="K668" s="139" t="s">
        <v>1</v>
      </c>
      <c r="L668" s="32"/>
      <c r="M668" s="144" t="s">
        <v>1</v>
      </c>
      <c r="N668" s="145" t="s">
        <v>38</v>
      </c>
      <c r="P668" s="146">
        <f>O668*H668</f>
        <v>0</v>
      </c>
      <c r="Q668" s="146">
        <v>0</v>
      </c>
      <c r="R668" s="146">
        <f>Q668*H668</f>
        <v>0</v>
      </c>
      <c r="S668" s="146">
        <v>0</v>
      </c>
      <c r="T668" s="147">
        <f>S668*H668</f>
        <v>0</v>
      </c>
      <c r="AR668" s="148" t="s">
        <v>332</v>
      </c>
      <c r="AT668" s="148" t="s">
        <v>224</v>
      </c>
      <c r="AU668" s="148" t="s">
        <v>82</v>
      </c>
      <c r="AY668" s="17" t="s">
        <v>221</v>
      </c>
      <c r="BE668" s="149">
        <f>IF(N668="základní",J668,0)</f>
        <v>0</v>
      </c>
      <c r="BF668" s="149">
        <f>IF(N668="snížená",J668,0)</f>
        <v>0</v>
      </c>
      <c r="BG668" s="149">
        <f>IF(N668="zákl. přenesená",J668,0)</f>
        <v>0</v>
      </c>
      <c r="BH668" s="149">
        <f>IF(N668="sníž. přenesená",J668,0)</f>
        <v>0</v>
      </c>
      <c r="BI668" s="149">
        <f>IF(N668="nulová",J668,0)</f>
        <v>0</v>
      </c>
      <c r="BJ668" s="17" t="s">
        <v>80</v>
      </c>
      <c r="BK668" s="149">
        <f>ROUND(I668*H668,2)</f>
        <v>0</v>
      </c>
      <c r="BL668" s="17" t="s">
        <v>332</v>
      </c>
      <c r="BM668" s="148" t="s">
        <v>896</v>
      </c>
    </row>
    <row r="669" spans="2:65" s="1" customFormat="1" ht="37.9" customHeight="1">
      <c r="B669" s="136"/>
      <c r="C669" s="137" t="s">
        <v>897</v>
      </c>
      <c r="D669" s="137" t="s">
        <v>224</v>
      </c>
      <c r="E669" s="138" t="s">
        <v>898</v>
      </c>
      <c r="F669" s="139" t="s">
        <v>899</v>
      </c>
      <c r="G669" s="140" t="s">
        <v>730</v>
      </c>
      <c r="H669" s="141">
        <v>1</v>
      </c>
      <c r="I669" s="142"/>
      <c r="J669" s="143">
        <f>ROUND(I669*H669,2)</f>
        <v>0</v>
      </c>
      <c r="K669" s="139" t="s">
        <v>1</v>
      </c>
      <c r="L669" s="32"/>
      <c r="M669" s="144" t="s">
        <v>1</v>
      </c>
      <c r="N669" s="145" t="s">
        <v>38</v>
      </c>
      <c r="P669" s="146">
        <f>O669*H669</f>
        <v>0</v>
      </c>
      <c r="Q669" s="146">
        <v>0</v>
      </c>
      <c r="R669" s="146">
        <f>Q669*H669</f>
        <v>0</v>
      </c>
      <c r="S669" s="146">
        <v>0</v>
      </c>
      <c r="T669" s="147">
        <f>S669*H669</f>
        <v>0</v>
      </c>
      <c r="AR669" s="148" t="s">
        <v>332</v>
      </c>
      <c r="AT669" s="148" t="s">
        <v>224</v>
      </c>
      <c r="AU669" s="148" t="s">
        <v>82</v>
      </c>
      <c r="AY669" s="17" t="s">
        <v>221</v>
      </c>
      <c r="BE669" s="149">
        <f>IF(N669="základní",J669,0)</f>
        <v>0</v>
      </c>
      <c r="BF669" s="149">
        <f>IF(N669="snížená",J669,0)</f>
        <v>0</v>
      </c>
      <c r="BG669" s="149">
        <f>IF(N669="zákl. přenesená",J669,0)</f>
        <v>0</v>
      </c>
      <c r="BH669" s="149">
        <f>IF(N669="sníž. přenesená",J669,0)</f>
        <v>0</v>
      </c>
      <c r="BI669" s="149">
        <f>IF(N669="nulová",J669,0)</f>
        <v>0</v>
      </c>
      <c r="BJ669" s="17" t="s">
        <v>80</v>
      </c>
      <c r="BK669" s="149">
        <f>ROUND(I669*H669,2)</f>
        <v>0</v>
      </c>
      <c r="BL669" s="17" t="s">
        <v>332</v>
      </c>
      <c r="BM669" s="148" t="s">
        <v>900</v>
      </c>
    </row>
    <row r="670" spans="2:65" s="1" customFormat="1" ht="37.9" customHeight="1">
      <c r="B670" s="136"/>
      <c r="C670" s="137" t="s">
        <v>901</v>
      </c>
      <c r="D670" s="137" t="s">
        <v>224</v>
      </c>
      <c r="E670" s="138" t="s">
        <v>902</v>
      </c>
      <c r="F670" s="139" t="s">
        <v>903</v>
      </c>
      <c r="G670" s="140" t="s">
        <v>730</v>
      </c>
      <c r="H670" s="141">
        <v>1</v>
      </c>
      <c r="I670" s="142"/>
      <c r="J670" s="143">
        <f>ROUND(I670*H670,2)</f>
        <v>0</v>
      </c>
      <c r="K670" s="139" t="s">
        <v>1</v>
      </c>
      <c r="L670" s="32"/>
      <c r="M670" s="144" t="s">
        <v>1</v>
      </c>
      <c r="N670" s="145" t="s">
        <v>38</v>
      </c>
      <c r="P670" s="146">
        <f>O670*H670</f>
        <v>0</v>
      </c>
      <c r="Q670" s="146">
        <v>0</v>
      </c>
      <c r="R670" s="146">
        <f>Q670*H670</f>
        <v>0</v>
      </c>
      <c r="S670" s="146">
        <v>0</v>
      </c>
      <c r="T670" s="147">
        <f>S670*H670</f>
        <v>0</v>
      </c>
      <c r="AR670" s="148" t="s">
        <v>332</v>
      </c>
      <c r="AT670" s="148" t="s">
        <v>224</v>
      </c>
      <c r="AU670" s="148" t="s">
        <v>82</v>
      </c>
      <c r="AY670" s="17" t="s">
        <v>221</v>
      </c>
      <c r="BE670" s="149">
        <f>IF(N670="základní",J670,0)</f>
        <v>0</v>
      </c>
      <c r="BF670" s="149">
        <f>IF(N670="snížená",J670,0)</f>
        <v>0</v>
      </c>
      <c r="BG670" s="149">
        <f>IF(N670="zákl. přenesená",J670,0)</f>
        <v>0</v>
      </c>
      <c r="BH670" s="149">
        <f>IF(N670="sníž. přenesená",J670,0)</f>
        <v>0</v>
      </c>
      <c r="BI670" s="149">
        <f>IF(N670="nulová",J670,0)</f>
        <v>0</v>
      </c>
      <c r="BJ670" s="17" t="s">
        <v>80</v>
      </c>
      <c r="BK670" s="149">
        <f>ROUND(I670*H670,2)</f>
        <v>0</v>
      </c>
      <c r="BL670" s="17" t="s">
        <v>332</v>
      </c>
      <c r="BM670" s="148" t="s">
        <v>904</v>
      </c>
    </row>
    <row r="671" spans="2:65" s="1" customFormat="1" ht="37.9" customHeight="1">
      <c r="B671" s="136"/>
      <c r="C671" s="137" t="s">
        <v>905</v>
      </c>
      <c r="D671" s="137" t="s">
        <v>224</v>
      </c>
      <c r="E671" s="138" t="s">
        <v>906</v>
      </c>
      <c r="F671" s="139" t="s">
        <v>907</v>
      </c>
      <c r="G671" s="140" t="s">
        <v>730</v>
      </c>
      <c r="H671" s="141">
        <v>1</v>
      </c>
      <c r="I671" s="142"/>
      <c r="J671" s="143">
        <f>ROUND(I671*H671,2)</f>
        <v>0</v>
      </c>
      <c r="K671" s="139" t="s">
        <v>1</v>
      </c>
      <c r="L671" s="32"/>
      <c r="M671" s="144" t="s">
        <v>1</v>
      </c>
      <c r="N671" s="145" t="s">
        <v>38</v>
      </c>
      <c r="P671" s="146">
        <f>O671*H671</f>
        <v>0</v>
      </c>
      <c r="Q671" s="146">
        <v>0</v>
      </c>
      <c r="R671" s="146">
        <f>Q671*H671</f>
        <v>0</v>
      </c>
      <c r="S671" s="146">
        <v>0</v>
      </c>
      <c r="T671" s="147">
        <f>S671*H671</f>
        <v>0</v>
      </c>
      <c r="AR671" s="148" t="s">
        <v>332</v>
      </c>
      <c r="AT671" s="148" t="s">
        <v>224</v>
      </c>
      <c r="AU671" s="148" t="s">
        <v>82</v>
      </c>
      <c r="AY671" s="17" t="s">
        <v>221</v>
      </c>
      <c r="BE671" s="149">
        <f>IF(N671="základní",J671,0)</f>
        <v>0</v>
      </c>
      <c r="BF671" s="149">
        <f>IF(N671="snížená",J671,0)</f>
        <v>0</v>
      </c>
      <c r="BG671" s="149">
        <f>IF(N671="zákl. přenesená",J671,0)</f>
        <v>0</v>
      </c>
      <c r="BH671" s="149">
        <f>IF(N671="sníž. přenesená",J671,0)</f>
        <v>0</v>
      </c>
      <c r="BI671" s="149">
        <f>IF(N671="nulová",J671,0)</f>
        <v>0</v>
      </c>
      <c r="BJ671" s="17" t="s">
        <v>80</v>
      </c>
      <c r="BK671" s="149">
        <f>ROUND(I671*H671,2)</f>
        <v>0</v>
      </c>
      <c r="BL671" s="17" t="s">
        <v>332</v>
      </c>
      <c r="BM671" s="148" t="s">
        <v>908</v>
      </c>
    </row>
    <row r="672" spans="2:65" s="1" customFormat="1" ht="37.9" customHeight="1">
      <c r="B672" s="136"/>
      <c r="C672" s="137" t="s">
        <v>909</v>
      </c>
      <c r="D672" s="137" t="s">
        <v>224</v>
      </c>
      <c r="E672" s="138" t="s">
        <v>910</v>
      </c>
      <c r="F672" s="139" t="s">
        <v>911</v>
      </c>
      <c r="G672" s="140" t="s">
        <v>730</v>
      </c>
      <c r="H672" s="141">
        <v>1</v>
      </c>
      <c r="I672" s="142"/>
      <c r="J672" s="143">
        <f>ROUND(I672*H672,2)</f>
        <v>0</v>
      </c>
      <c r="K672" s="139" t="s">
        <v>1</v>
      </c>
      <c r="L672" s="32"/>
      <c r="M672" s="144" t="s">
        <v>1</v>
      </c>
      <c r="N672" s="145" t="s">
        <v>38</v>
      </c>
      <c r="P672" s="146">
        <f>O672*H672</f>
        <v>0</v>
      </c>
      <c r="Q672" s="146">
        <v>0</v>
      </c>
      <c r="R672" s="146">
        <f>Q672*H672</f>
        <v>0</v>
      </c>
      <c r="S672" s="146">
        <v>0</v>
      </c>
      <c r="T672" s="147">
        <f>S672*H672</f>
        <v>0</v>
      </c>
      <c r="AR672" s="148" t="s">
        <v>332</v>
      </c>
      <c r="AT672" s="148" t="s">
        <v>224</v>
      </c>
      <c r="AU672" s="148" t="s">
        <v>82</v>
      </c>
      <c r="AY672" s="17" t="s">
        <v>221</v>
      </c>
      <c r="BE672" s="149">
        <f>IF(N672="základní",J672,0)</f>
        <v>0</v>
      </c>
      <c r="BF672" s="149">
        <f>IF(N672="snížená",J672,0)</f>
        <v>0</v>
      </c>
      <c r="BG672" s="149">
        <f>IF(N672="zákl. přenesená",J672,0)</f>
        <v>0</v>
      </c>
      <c r="BH672" s="149">
        <f>IF(N672="sníž. přenesená",J672,0)</f>
        <v>0</v>
      </c>
      <c r="BI672" s="149">
        <f>IF(N672="nulová",J672,0)</f>
        <v>0</v>
      </c>
      <c r="BJ672" s="17" t="s">
        <v>80</v>
      </c>
      <c r="BK672" s="149">
        <f>ROUND(I672*H672,2)</f>
        <v>0</v>
      </c>
      <c r="BL672" s="17" t="s">
        <v>332</v>
      </c>
      <c r="BM672" s="148" t="s">
        <v>912</v>
      </c>
    </row>
    <row r="673" spans="2:65" s="1" customFormat="1" ht="33" customHeight="1">
      <c r="B673" s="136"/>
      <c r="C673" s="137" t="s">
        <v>718</v>
      </c>
      <c r="D673" s="137" t="s">
        <v>224</v>
      </c>
      <c r="E673" s="138" t="s">
        <v>913</v>
      </c>
      <c r="F673" s="139" t="s">
        <v>914</v>
      </c>
      <c r="G673" s="140" t="s">
        <v>730</v>
      </c>
      <c r="H673" s="141">
        <v>3</v>
      </c>
      <c r="I673" s="142"/>
      <c r="J673" s="143">
        <f>ROUND(I673*H673,2)</f>
        <v>0</v>
      </c>
      <c r="K673" s="139" t="s">
        <v>1</v>
      </c>
      <c r="L673" s="32"/>
      <c r="M673" s="144" t="s">
        <v>1</v>
      </c>
      <c r="N673" s="145" t="s">
        <v>38</v>
      </c>
      <c r="P673" s="146">
        <f>O673*H673</f>
        <v>0</v>
      </c>
      <c r="Q673" s="146">
        <v>0</v>
      </c>
      <c r="R673" s="146">
        <f>Q673*H673</f>
        <v>0</v>
      </c>
      <c r="S673" s="146">
        <v>0</v>
      </c>
      <c r="T673" s="147">
        <f>S673*H673</f>
        <v>0</v>
      </c>
      <c r="AR673" s="148" t="s">
        <v>332</v>
      </c>
      <c r="AT673" s="148" t="s">
        <v>224</v>
      </c>
      <c r="AU673" s="148" t="s">
        <v>82</v>
      </c>
      <c r="AY673" s="17" t="s">
        <v>221</v>
      </c>
      <c r="BE673" s="149">
        <f>IF(N673="základní",J673,0)</f>
        <v>0</v>
      </c>
      <c r="BF673" s="149">
        <f>IF(N673="snížená",J673,0)</f>
        <v>0</v>
      </c>
      <c r="BG673" s="149">
        <f>IF(N673="zákl. přenesená",J673,0)</f>
        <v>0</v>
      </c>
      <c r="BH673" s="149">
        <f>IF(N673="sníž. přenesená",J673,0)</f>
        <v>0</v>
      </c>
      <c r="BI673" s="149">
        <f>IF(N673="nulová",J673,0)</f>
        <v>0</v>
      </c>
      <c r="BJ673" s="17" t="s">
        <v>80</v>
      </c>
      <c r="BK673" s="149">
        <f>ROUND(I673*H673,2)</f>
        <v>0</v>
      </c>
      <c r="BL673" s="17" t="s">
        <v>332</v>
      </c>
      <c r="BM673" s="148" t="s">
        <v>915</v>
      </c>
    </row>
    <row r="674" spans="2:65" s="1" customFormat="1" ht="33" customHeight="1">
      <c r="B674" s="136"/>
      <c r="C674" s="137" t="s">
        <v>916</v>
      </c>
      <c r="D674" s="137" t="s">
        <v>224</v>
      </c>
      <c r="E674" s="138" t="s">
        <v>917</v>
      </c>
      <c r="F674" s="139" t="s">
        <v>918</v>
      </c>
      <c r="G674" s="140" t="s">
        <v>730</v>
      </c>
      <c r="H674" s="141">
        <v>2</v>
      </c>
      <c r="I674" s="142"/>
      <c r="J674" s="143">
        <f>ROUND(I674*H674,2)</f>
        <v>0</v>
      </c>
      <c r="K674" s="139" t="s">
        <v>1</v>
      </c>
      <c r="L674" s="32"/>
      <c r="M674" s="144" t="s">
        <v>1</v>
      </c>
      <c r="N674" s="145" t="s">
        <v>38</v>
      </c>
      <c r="P674" s="146">
        <f>O674*H674</f>
        <v>0</v>
      </c>
      <c r="Q674" s="146">
        <v>0</v>
      </c>
      <c r="R674" s="146">
        <f>Q674*H674</f>
        <v>0</v>
      </c>
      <c r="S674" s="146">
        <v>0</v>
      </c>
      <c r="T674" s="147">
        <f>S674*H674</f>
        <v>0</v>
      </c>
      <c r="AR674" s="148" t="s">
        <v>332</v>
      </c>
      <c r="AT674" s="148" t="s">
        <v>224</v>
      </c>
      <c r="AU674" s="148" t="s">
        <v>82</v>
      </c>
      <c r="AY674" s="17" t="s">
        <v>221</v>
      </c>
      <c r="BE674" s="149">
        <f>IF(N674="základní",J674,0)</f>
        <v>0</v>
      </c>
      <c r="BF674" s="149">
        <f>IF(N674="snížená",J674,0)</f>
        <v>0</v>
      </c>
      <c r="BG674" s="149">
        <f>IF(N674="zákl. přenesená",J674,0)</f>
        <v>0</v>
      </c>
      <c r="BH674" s="149">
        <f>IF(N674="sníž. přenesená",J674,0)</f>
        <v>0</v>
      </c>
      <c r="BI674" s="149">
        <f>IF(N674="nulová",J674,0)</f>
        <v>0</v>
      </c>
      <c r="BJ674" s="17" t="s">
        <v>80</v>
      </c>
      <c r="BK674" s="149">
        <f>ROUND(I674*H674,2)</f>
        <v>0</v>
      </c>
      <c r="BL674" s="17" t="s">
        <v>332</v>
      </c>
      <c r="BM674" s="148" t="s">
        <v>919</v>
      </c>
    </row>
    <row r="675" spans="2:65" s="1" customFormat="1" ht="37.9" customHeight="1">
      <c r="B675" s="136"/>
      <c r="C675" s="137" t="s">
        <v>920</v>
      </c>
      <c r="D675" s="137" t="s">
        <v>224</v>
      </c>
      <c r="E675" s="138" t="s">
        <v>921</v>
      </c>
      <c r="F675" s="139" t="s">
        <v>922</v>
      </c>
      <c r="G675" s="140" t="s">
        <v>730</v>
      </c>
      <c r="H675" s="141">
        <v>1</v>
      </c>
      <c r="I675" s="142"/>
      <c r="J675" s="143">
        <f>ROUND(I675*H675,2)</f>
        <v>0</v>
      </c>
      <c r="K675" s="139" t="s">
        <v>1</v>
      </c>
      <c r="L675" s="32"/>
      <c r="M675" s="144" t="s">
        <v>1</v>
      </c>
      <c r="N675" s="145" t="s">
        <v>38</v>
      </c>
      <c r="P675" s="146">
        <f>O675*H675</f>
        <v>0</v>
      </c>
      <c r="Q675" s="146">
        <v>0</v>
      </c>
      <c r="R675" s="146">
        <f>Q675*H675</f>
        <v>0</v>
      </c>
      <c r="S675" s="146">
        <v>0</v>
      </c>
      <c r="T675" s="147">
        <f>S675*H675</f>
        <v>0</v>
      </c>
      <c r="AR675" s="148" t="s">
        <v>332</v>
      </c>
      <c r="AT675" s="148" t="s">
        <v>224</v>
      </c>
      <c r="AU675" s="148" t="s">
        <v>82</v>
      </c>
      <c r="AY675" s="17" t="s">
        <v>221</v>
      </c>
      <c r="BE675" s="149">
        <f>IF(N675="základní",J675,0)</f>
        <v>0</v>
      </c>
      <c r="BF675" s="149">
        <f>IF(N675="snížená",J675,0)</f>
        <v>0</v>
      </c>
      <c r="BG675" s="149">
        <f>IF(N675="zákl. přenesená",J675,0)</f>
        <v>0</v>
      </c>
      <c r="BH675" s="149">
        <f>IF(N675="sníž. přenesená",J675,0)</f>
        <v>0</v>
      </c>
      <c r="BI675" s="149">
        <f>IF(N675="nulová",J675,0)</f>
        <v>0</v>
      </c>
      <c r="BJ675" s="17" t="s">
        <v>80</v>
      </c>
      <c r="BK675" s="149">
        <f>ROUND(I675*H675,2)</f>
        <v>0</v>
      </c>
      <c r="BL675" s="17" t="s">
        <v>332</v>
      </c>
      <c r="BM675" s="148" t="s">
        <v>923</v>
      </c>
    </row>
    <row r="676" spans="2:65" s="1" customFormat="1" ht="33" customHeight="1">
      <c r="B676" s="136"/>
      <c r="C676" s="137" t="s">
        <v>924</v>
      </c>
      <c r="D676" s="137" t="s">
        <v>224</v>
      </c>
      <c r="E676" s="138" t="s">
        <v>925</v>
      </c>
      <c r="F676" s="139" t="s">
        <v>926</v>
      </c>
      <c r="G676" s="140" t="s">
        <v>730</v>
      </c>
      <c r="H676" s="141">
        <v>1</v>
      </c>
      <c r="I676" s="142"/>
      <c r="J676" s="143">
        <f>ROUND(I676*H676,2)</f>
        <v>0</v>
      </c>
      <c r="K676" s="139" t="s">
        <v>1</v>
      </c>
      <c r="L676" s="32"/>
      <c r="M676" s="144" t="s">
        <v>1</v>
      </c>
      <c r="N676" s="145" t="s">
        <v>38</v>
      </c>
      <c r="P676" s="146">
        <f>O676*H676</f>
        <v>0</v>
      </c>
      <c r="Q676" s="146">
        <v>0</v>
      </c>
      <c r="R676" s="146">
        <f>Q676*H676</f>
        <v>0</v>
      </c>
      <c r="S676" s="146">
        <v>0</v>
      </c>
      <c r="T676" s="147">
        <f>S676*H676</f>
        <v>0</v>
      </c>
      <c r="AR676" s="148" t="s">
        <v>332</v>
      </c>
      <c r="AT676" s="148" t="s">
        <v>224</v>
      </c>
      <c r="AU676" s="148" t="s">
        <v>82</v>
      </c>
      <c r="AY676" s="17" t="s">
        <v>221</v>
      </c>
      <c r="BE676" s="149">
        <f>IF(N676="základní",J676,0)</f>
        <v>0</v>
      </c>
      <c r="BF676" s="149">
        <f>IF(N676="snížená",J676,0)</f>
        <v>0</v>
      </c>
      <c r="BG676" s="149">
        <f>IF(N676="zákl. přenesená",J676,0)</f>
        <v>0</v>
      </c>
      <c r="BH676" s="149">
        <f>IF(N676="sníž. přenesená",J676,0)</f>
        <v>0</v>
      </c>
      <c r="BI676" s="149">
        <f>IF(N676="nulová",J676,0)</f>
        <v>0</v>
      </c>
      <c r="BJ676" s="17" t="s">
        <v>80</v>
      </c>
      <c r="BK676" s="149">
        <f>ROUND(I676*H676,2)</f>
        <v>0</v>
      </c>
      <c r="BL676" s="17" t="s">
        <v>332</v>
      </c>
      <c r="BM676" s="148" t="s">
        <v>927</v>
      </c>
    </row>
    <row r="677" spans="2:65" s="1" customFormat="1" ht="33" customHeight="1">
      <c r="B677" s="136"/>
      <c r="C677" s="137" t="s">
        <v>928</v>
      </c>
      <c r="D677" s="137" t="s">
        <v>224</v>
      </c>
      <c r="E677" s="138" t="s">
        <v>929</v>
      </c>
      <c r="F677" s="139" t="s">
        <v>930</v>
      </c>
      <c r="G677" s="140" t="s">
        <v>730</v>
      </c>
      <c r="H677" s="141">
        <v>1</v>
      </c>
      <c r="I677" s="142"/>
      <c r="J677" s="143">
        <f>ROUND(I677*H677,2)</f>
        <v>0</v>
      </c>
      <c r="K677" s="139" t="s">
        <v>1</v>
      </c>
      <c r="L677" s="32"/>
      <c r="M677" s="144" t="s">
        <v>1</v>
      </c>
      <c r="N677" s="145" t="s">
        <v>38</v>
      </c>
      <c r="P677" s="146">
        <f>O677*H677</f>
        <v>0</v>
      </c>
      <c r="Q677" s="146">
        <v>0</v>
      </c>
      <c r="R677" s="146">
        <f>Q677*H677</f>
        <v>0</v>
      </c>
      <c r="S677" s="146">
        <v>0</v>
      </c>
      <c r="T677" s="147">
        <f>S677*H677</f>
        <v>0</v>
      </c>
      <c r="AR677" s="148" t="s">
        <v>332</v>
      </c>
      <c r="AT677" s="148" t="s">
        <v>224</v>
      </c>
      <c r="AU677" s="148" t="s">
        <v>82</v>
      </c>
      <c r="AY677" s="17" t="s">
        <v>221</v>
      </c>
      <c r="BE677" s="149">
        <f>IF(N677="základní",J677,0)</f>
        <v>0</v>
      </c>
      <c r="BF677" s="149">
        <f>IF(N677="snížená",J677,0)</f>
        <v>0</v>
      </c>
      <c r="BG677" s="149">
        <f>IF(N677="zákl. přenesená",J677,0)</f>
        <v>0</v>
      </c>
      <c r="BH677" s="149">
        <f>IF(N677="sníž. přenesená",J677,0)</f>
        <v>0</v>
      </c>
      <c r="BI677" s="149">
        <f>IF(N677="nulová",J677,0)</f>
        <v>0</v>
      </c>
      <c r="BJ677" s="17" t="s">
        <v>80</v>
      </c>
      <c r="BK677" s="149">
        <f>ROUND(I677*H677,2)</f>
        <v>0</v>
      </c>
      <c r="BL677" s="17" t="s">
        <v>332</v>
      </c>
      <c r="BM677" s="148" t="s">
        <v>931</v>
      </c>
    </row>
    <row r="678" spans="2:65" s="1" customFormat="1" ht="37.9" customHeight="1">
      <c r="B678" s="136"/>
      <c r="C678" s="137" t="s">
        <v>932</v>
      </c>
      <c r="D678" s="137" t="s">
        <v>224</v>
      </c>
      <c r="E678" s="138" t="s">
        <v>933</v>
      </c>
      <c r="F678" s="139" t="s">
        <v>934</v>
      </c>
      <c r="G678" s="140" t="s">
        <v>730</v>
      </c>
      <c r="H678" s="141">
        <v>19</v>
      </c>
      <c r="I678" s="142"/>
      <c r="J678" s="143">
        <f>ROUND(I678*H678,2)</f>
        <v>0</v>
      </c>
      <c r="K678" s="139" t="s">
        <v>1</v>
      </c>
      <c r="L678" s="32"/>
      <c r="M678" s="144" t="s">
        <v>1</v>
      </c>
      <c r="N678" s="145" t="s">
        <v>38</v>
      </c>
      <c r="P678" s="146">
        <f>O678*H678</f>
        <v>0</v>
      </c>
      <c r="Q678" s="146">
        <v>0</v>
      </c>
      <c r="R678" s="146">
        <f>Q678*H678</f>
        <v>0</v>
      </c>
      <c r="S678" s="146">
        <v>0</v>
      </c>
      <c r="T678" s="147">
        <f>S678*H678</f>
        <v>0</v>
      </c>
      <c r="AR678" s="148" t="s">
        <v>332</v>
      </c>
      <c r="AT678" s="148" t="s">
        <v>224</v>
      </c>
      <c r="AU678" s="148" t="s">
        <v>82</v>
      </c>
      <c r="AY678" s="17" t="s">
        <v>221</v>
      </c>
      <c r="BE678" s="149">
        <f>IF(N678="základní",J678,0)</f>
        <v>0</v>
      </c>
      <c r="BF678" s="149">
        <f>IF(N678="snížená",J678,0)</f>
        <v>0</v>
      </c>
      <c r="BG678" s="149">
        <f>IF(N678="zákl. přenesená",J678,0)</f>
        <v>0</v>
      </c>
      <c r="BH678" s="149">
        <f>IF(N678="sníž. přenesená",J678,0)</f>
        <v>0</v>
      </c>
      <c r="BI678" s="149">
        <f>IF(N678="nulová",J678,0)</f>
        <v>0</v>
      </c>
      <c r="BJ678" s="17" t="s">
        <v>80</v>
      </c>
      <c r="BK678" s="149">
        <f>ROUND(I678*H678,2)</f>
        <v>0</v>
      </c>
      <c r="BL678" s="17" t="s">
        <v>332</v>
      </c>
      <c r="BM678" s="148" t="s">
        <v>935</v>
      </c>
    </row>
    <row r="679" spans="2:65" s="1" customFormat="1" ht="37.9" customHeight="1">
      <c r="B679" s="136"/>
      <c r="C679" s="137" t="s">
        <v>936</v>
      </c>
      <c r="D679" s="137" t="s">
        <v>224</v>
      </c>
      <c r="E679" s="138" t="s">
        <v>937</v>
      </c>
      <c r="F679" s="139" t="s">
        <v>938</v>
      </c>
      <c r="G679" s="140" t="s">
        <v>730</v>
      </c>
      <c r="H679" s="141">
        <v>1</v>
      </c>
      <c r="I679" s="142"/>
      <c r="J679" s="143">
        <f>ROUND(I679*H679,2)</f>
        <v>0</v>
      </c>
      <c r="K679" s="139" t="s">
        <v>1</v>
      </c>
      <c r="L679" s="32"/>
      <c r="M679" s="144" t="s">
        <v>1</v>
      </c>
      <c r="N679" s="145" t="s">
        <v>38</v>
      </c>
      <c r="P679" s="146">
        <f>O679*H679</f>
        <v>0</v>
      </c>
      <c r="Q679" s="146">
        <v>0</v>
      </c>
      <c r="R679" s="146">
        <f>Q679*H679</f>
        <v>0</v>
      </c>
      <c r="S679" s="146">
        <v>0</v>
      </c>
      <c r="T679" s="147">
        <f>S679*H679</f>
        <v>0</v>
      </c>
      <c r="AR679" s="148" t="s">
        <v>332</v>
      </c>
      <c r="AT679" s="148" t="s">
        <v>224</v>
      </c>
      <c r="AU679" s="148" t="s">
        <v>82</v>
      </c>
      <c r="AY679" s="17" t="s">
        <v>221</v>
      </c>
      <c r="BE679" s="149">
        <f>IF(N679="základní",J679,0)</f>
        <v>0</v>
      </c>
      <c r="BF679" s="149">
        <f>IF(N679="snížená",J679,0)</f>
        <v>0</v>
      </c>
      <c r="BG679" s="149">
        <f>IF(N679="zákl. přenesená",J679,0)</f>
        <v>0</v>
      </c>
      <c r="BH679" s="149">
        <f>IF(N679="sníž. přenesená",J679,0)</f>
        <v>0</v>
      </c>
      <c r="BI679" s="149">
        <f>IF(N679="nulová",J679,0)</f>
        <v>0</v>
      </c>
      <c r="BJ679" s="17" t="s">
        <v>80</v>
      </c>
      <c r="BK679" s="149">
        <f>ROUND(I679*H679,2)</f>
        <v>0</v>
      </c>
      <c r="BL679" s="17" t="s">
        <v>332</v>
      </c>
      <c r="BM679" s="148" t="s">
        <v>939</v>
      </c>
    </row>
    <row r="680" spans="2:65" s="1" customFormat="1" ht="37.9" customHeight="1">
      <c r="B680" s="136"/>
      <c r="C680" s="137" t="s">
        <v>940</v>
      </c>
      <c r="D680" s="137" t="s">
        <v>224</v>
      </c>
      <c r="E680" s="138" t="s">
        <v>941</v>
      </c>
      <c r="F680" s="139" t="s">
        <v>942</v>
      </c>
      <c r="G680" s="140" t="s">
        <v>730</v>
      </c>
      <c r="H680" s="141">
        <v>1</v>
      </c>
      <c r="I680" s="142"/>
      <c r="J680" s="143">
        <f>ROUND(I680*H680,2)</f>
        <v>0</v>
      </c>
      <c r="K680" s="139" t="s">
        <v>1</v>
      </c>
      <c r="L680" s="32"/>
      <c r="M680" s="144" t="s">
        <v>1</v>
      </c>
      <c r="N680" s="145" t="s">
        <v>38</v>
      </c>
      <c r="P680" s="146">
        <f>O680*H680</f>
        <v>0</v>
      </c>
      <c r="Q680" s="146">
        <v>0</v>
      </c>
      <c r="R680" s="146">
        <f>Q680*H680</f>
        <v>0</v>
      </c>
      <c r="S680" s="146">
        <v>0</v>
      </c>
      <c r="T680" s="147">
        <f>S680*H680</f>
        <v>0</v>
      </c>
      <c r="AR680" s="148" t="s">
        <v>332</v>
      </c>
      <c r="AT680" s="148" t="s">
        <v>224</v>
      </c>
      <c r="AU680" s="148" t="s">
        <v>82</v>
      </c>
      <c r="AY680" s="17" t="s">
        <v>221</v>
      </c>
      <c r="BE680" s="149">
        <f>IF(N680="základní",J680,0)</f>
        <v>0</v>
      </c>
      <c r="BF680" s="149">
        <f>IF(N680="snížená",J680,0)</f>
        <v>0</v>
      </c>
      <c r="BG680" s="149">
        <f>IF(N680="zákl. přenesená",J680,0)</f>
        <v>0</v>
      </c>
      <c r="BH680" s="149">
        <f>IF(N680="sníž. přenesená",J680,0)</f>
        <v>0</v>
      </c>
      <c r="BI680" s="149">
        <f>IF(N680="nulová",J680,0)</f>
        <v>0</v>
      </c>
      <c r="BJ680" s="17" t="s">
        <v>80</v>
      </c>
      <c r="BK680" s="149">
        <f>ROUND(I680*H680,2)</f>
        <v>0</v>
      </c>
      <c r="BL680" s="17" t="s">
        <v>332</v>
      </c>
      <c r="BM680" s="148" t="s">
        <v>943</v>
      </c>
    </row>
    <row r="681" spans="2:65" s="1" customFormat="1" ht="37.9" customHeight="1">
      <c r="B681" s="136"/>
      <c r="C681" s="137" t="s">
        <v>944</v>
      </c>
      <c r="D681" s="137" t="s">
        <v>224</v>
      </c>
      <c r="E681" s="138" t="s">
        <v>945</v>
      </c>
      <c r="F681" s="139" t="s">
        <v>946</v>
      </c>
      <c r="G681" s="140" t="s">
        <v>730</v>
      </c>
      <c r="H681" s="141">
        <v>1</v>
      </c>
      <c r="I681" s="142"/>
      <c r="J681" s="143">
        <f>ROUND(I681*H681,2)</f>
        <v>0</v>
      </c>
      <c r="K681" s="139" t="s">
        <v>1</v>
      </c>
      <c r="L681" s="32"/>
      <c r="M681" s="144" t="s">
        <v>1</v>
      </c>
      <c r="N681" s="145" t="s">
        <v>38</v>
      </c>
      <c r="P681" s="146">
        <f>O681*H681</f>
        <v>0</v>
      </c>
      <c r="Q681" s="146">
        <v>0</v>
      </c>
      <c r="R681" s="146">
        <f>Q681*H681</f>
        <v>0</v>
      </c>
      <c r="S681" s="146">
        <v>0</v>
      </c>
      <c r="T681" s="147">
        <f>S681*H681</f>
        <v>0</v>
      </c>
      <c r="AR681" s="148" t="s">
        <v>332</v>
      </c>
      <c r="AT681" s="148" t="s">
        <v>224</v>
      </c>
      <c r="AU681" s="148" t="s">
        <v>82</v>
      </c>
      <c r="AY681" s="17" t="s">
        <v>221</v>
      </c>
      <c r="BE681" s="149">
        <f>IF(N681="základní",J681,0)</f>
        <v>0</v>
      </c>
      <c r="BF681" s="149">
        <f>IF(N681="snížená",J681,0)</f>
        <v>0</v>
      </c>
      <c r="BG681" s="149">
        <f>IF(N681="zákl. přenesená",J681,0)</f>
        <v>0</v>
      </c>
      <c r="BH681" s="149">
        <f>IF(N681="sníž. přenesená",J681,0)</f>
        <v>0</v>
      </c>
      <c r="BI681" s="149">
        <f>IF(N681="nulová",J681,0)</f>
        <v>0</v>
      </c>
      <c r="BJ681" s="17" t="s">
        <v>80</v>
      </c>
      <c r="BK681" s="149">
        <f>ROUND(I681*H681,2)</f>
        <v>0</v>
      </c>
      <c r="BL681" s="17" t="s">
        <v>332</v>
      </c>
      <c r="BM681" s="148" t="s">
        <v>947</v>
      </c>
    </row>
    <row r="682" spans="2:65" s="1" customFormat="1" ht="37.9" customHeight="1">
      <c r="B682" s="136"/>
      <c r="C682" s="137" t="s">
        <v>948</v>
      </c>
      <c r="D682" s="137" t="s">
        <v>224</v>
      </c>
      <c r="E682" s="138" t="s">
        <v>949</v>
      </c>
      <c r="F682" s="139" t="s">
        <v>950</v>
      </c>
      <c r="G682" s="140" t="s">
        <v>730</v>
      </c>
      <c r="H682" s="141">
        <v>1</v>
      </c>
      <c r="I682" s="142"/>
      <c r="J682" s="143">
        <f>ROUND(I682*H682,2)</f>
        <v>0</v>
      </c>
      <c r="K682" s="139" t="s">
        <v>1</v>
      </c>
      <c r="L682" s="32"/>
      <c r="M682" s="144" t="s">
        <v>1</v>
      </c>
      <c r="N682" s="145" t="s">
        <v>38</v>
      </c>
      <c r="P682" s="146">
        <f>O682*H682</f>
        <v>0</v>
      </c>
      <c r="Q682" s="146">
        <v>0</v>
      </c>
      <c r="R682" s="146">
        <f>Q682*H682</f>
        <v>0</v>
      </c>
      <c r="S682" s="146">
        <v>0</v>
      </c>
      <c r="T682" s="147">
        <f>S682*H682</f>
        <v>0</v>
      </c>
      <c r="AR682" s="148" t="s">
        <v>332</v>
      </c>
      <c r="AT682" s="148" t="s">
        <v>224</v>
      </c>
      <c r="AU682" s="148" t="s">
        <v>82</v>
      </c>
      <c r="AY682" s="17" t="s">
        <v>221</v>
      </c>
      <c r="BE682" s="149">
        <f>IF(N682="základní",J682,0)</f>
        <v>0</v>
      </c>
      <c r="BF682" s="149">
        <f>IF(N682="snížená",J682,0)</f>
        <v>0</v>
      </c>
      <c r="BG682" s="149">
        <f>IF(N682="zákl. přenesená",J682,0)</f>
        <v>0</v>
      </c>
      <c r="BH682" s="149">
        <f>IF(N682="sníž. přenesená",J682,0)</f>
        <v>0</v>
      </c>
      <c r="BI682" s="149">
        <f>IF(N682="nulová",J682,0)</f>
        <v>0</v>
      </c>
      <c r="BJ682" s="17" t="s">
        <v>80</v>
      </c>
      <c r="BK682" s="149">
        <f>ROUND(I682*H682,2)</f>
        <v>0</v>
      </c>
      <c r="BL682" s="17" t="s">
        <v>332</v>
      </c>
      <c r="BM682" s="148" t="s">
        <v>951</v>
      </c>
    </row>
    <row r="683" spans="2:65" s="1" customFormat="1" ht="37.9" customHeight="1">
      <c r="B683" s="136"/>
      <c r="C683" s="137" t="s">
        <v>952</v>
      </c>
      <c r="D683" s="137" t="s">
        <v>224</v>
      </c>
      <c r="E683" s="138" t="s">
        <v>953</v>
      </c>
      <c r="F683" s="139" t="s">
        <v>954</v>
      </c>
      <c r="G683" s="140" t="s">
        <v>730</v>
      </c>
      <c r="H683" s="141">
        <v>1</v>
      </c>
      <c r="I683" s="142"/>
      <c r="J683" s="143">
        <f>ROUND(I683*H683,2)</f>
        <v>0</v>
      </c>
      <c r="K683" s="139" t="s">
        <v>1</v>
      </c>
      <c r="L683" s="32"/>
      <c r="M683" s="144" t="s">
        <v>1</v>
      </c>
      <c r="N683" s="145" t="s">
        <v>38</v>
      </c>
      <c r="P683" s="146">
        <f>O683*H683</f>
        <v>0</v>
      </c>
      <c r="Q683" s="146">
        <v>0</v>
      </c>
      <c r="R683" s="146">
        <f>Q683*H683</f>
        <v>0</v>
      </c>
      <c r="S683" s="146">
        <v>0</v>
      </c>
      <c r="T683" s="147">
        <f>S683*H683</f>
        <v>0</v>
      </c>
      <c r="AR683" s="148" t="s">
        <v>332</v>
      </c>
      <c r="AT683" s="148" t="s">
        <v>224</v>
      </c>
      <c r="AU683" s="148" t="s">
        <v>82</v>
      </c>
      <c r="AY683" s="17" t="s">
        <v>221</v>
      </c>
      <c r="BE683" s="149">
        <f>IF(N683="základní",J683,0)</f>
        <v>0</v>
      </c>
      <c r="BF683" s="149">
        <f>IF(N683="snížená",J683,0)</f>
        <v>0</v>
      </c>
      <c r="BG683" s="149">
        <f>IF(N683="zákl. přenesená",J683,0)</f>
        <v>0</v>
      </c>
      <c r="BH683" s="149">
        <f>IF(N683="sníž. přenesená",J683,0)</f>
        <v>0</v>
      </c>
      <c r="BI683" s="149">
        <f>IF(N683="nulová",J683,0)</f>
        <v>0</v>
      </c>
      <c r="BJ683" s="17" t="s">
        <v>80</v>
      </c>
      <c r="BK683" s="149">
        <f>ROUND(I683*H683,2)</f>
        <v>0</v>
      </c>
      <c r="BL683" s="17" t="s">
        <v>332</v>
      </c>
      <c r="BM683" s="148" t="s">
        <v>955</v>
      </c>
    </row>
    <row r="684" spans="2:65" s="1" customFormat="1" ht="37.9" customHeight="1">
      <c r="B684" s="136"/>
      <c r="C684" s="137" t="s">
        <v>956</v>
      </c>
      <c r="D684" s="137" t="s">
        <v>224</v>
      </c>
      <c r="E684" s="138" t="s">
        <v>957</v>
      </c>
      <c r="F684" s="139" t="s">
        <v>958</v>
      </c>
      <c r="G684" s="140" t="s">
        <v>730</v>
      </c>
      <c r="H684" s="141">
        <v>2</v>
      </c>
      <c r="I684" s="142"/>
      <c r="J684" s="143">
        <f>ROUND(I684*H684,2)</f>
        <v>0</v>
      </c>
      <c r="K684" s="139" t="s">
        <v>1</v>
      </c>
      <c r="L684" s="32"/>
      <c r="M684" s="144" t="s">
        <v>1</v>
      </c>
      <c r="N684" s="145" t="s">
        <v>38</v>
      </c>
      <c r="P684" s="146">
        <f>O684*H684</f>
        <v>0</v>
      </c>
      <c r="Q684" s="146">
        <v>0</v>
      </c>
      <c r="R684" s="146">
        <f>Q684*H684</f>
        <v>0</v>
      </c>
      <c r="S684" s="146">
        <v>0</v>
      </c>
      <c r="T684" s="147">
        <f>S684*H684</f>
        <v>0</v>
      </c>
      <c r="AR684" s="148" t="s">
        <v>332</v>
      </c>
      <c r="AT684" s="148" t="s">
        <v>224</v>
      </c>
      <c r="AU684" s="148" t="s">
        <v>82</v>
      </c>
      <c r="AY684" s="17" t="s">
        <v>221</v>
      </c>
      <c r="BE684" s="149">
        <f>IF(N684="základní",J684,0)</f>
        <v>0</v>
      </c>
      <c r="BF684" s="149">
        <f>IF(N684="snížená",J684,0)</f>
        <v>0</v>
      </c>
      <c r="BG684" s="149">
        <f>IF(N684="zákl. přenesená",J684,0)</f>
        <v>0</v>
      </c>
      <c r="BH684" s="149">
        <f>IF(N684="sníž. přenesená",J684,0)</f>
        <v>0</v>
      </c>
      <c r="BI684" s="149">
        <f>IF(N684="nulová",J684,0)</f>
        <v>0</v>
      </c>
      <c r="BJ684" s="17" t="s">
        <v>80</v>
      </c>
      <c r="BK684" s="149">
        <f>ROUND(I684*H684,2)</f>
        <v>0</v>
      </c>
      <c r="BL684" s="17" t="s">
        <v>332</v>
      </c>
      <c r="BM684" s="148" t="s">
        <v>959</v>
      </c>
    </row>
    <row r="685" spans="2:65" s="1" customFormat="1" ht="37.9" customHeight="1">
      <c r="B685" s="136"/>
      <c r="C685" s="137" t="s">
        <v>960</v>
      </c>
      <c r="D685" s="137" t="s">
        <v>224</v>
      </c>
      <c r="E685" s="138" t="s">
        <v>961</v>
      </c>
      <c r="F685" s="139" t="s">
        <v>962</v>
      </c>
      <c r="G685" s="140" t="s">
        <v>730</v>
      </c>
      <c r="H685" s="141">
        <v>5</v>
      </c>
      <c r="I685" s="142"/>
      <c r="J685" s="143">
        <f>ROUND(I685*H685,2)</f>
        <v>0</v>
      </c>
      <c r="K685" s="139" t="s">
        <v>1</v>
      </c>
      <c r="L685" s="32"/>
      <c r="M685" s="144" t="s">
        <v>1</v>
      </c>
      <c r="N685" s="145" t="s">
        <v>38</v>
      </c>
      <c r="P685" s="146">
        <f>O685*H685</f>
        <v>0</v>
      </c>
      <c r="Q685" s="146">
        <v>0</v>
      </c>
      <c r="R685" s="146">
        <f>Q685*H685</f>
        <v>0</v>
      </c>
      <c r="S685" s="146">
        <v>0</v>
      </c>
      <c r="T685" s="147">
        <f>S685*H685</f>
        <v>0</v>
      </c>
      <c r="AR685" s="148" t="s">
        <v>332</v>
      </c>
      <c r="AT685" s="148" t="s">
        <v>224</v>
      </c>
      <c r="AU685" s="148" t="s">
        <v>82</v>
      </c>
      <c r="AY685" s="17" t="s">
        <v>221</v>
      </c>
      <c r="BE685" s="149">
        <f>IF(N685="základní",J685,0)</f>
        <v>0</v>
      </c>
      <c r="BF685" s="149">
        <f>IF(N685="snížená",J685,0)</f>
        <v>0</v>
      </c>
      <c r="BG685" s="149">
        <f>IF(N685="zákl. přenesená",J685,0)</f>
        <v>0</v>
      </c>
      <c r="BH685" s="149">
        <f>IF(N685="sníž. přenesená",J685,0)</f>
        <v>0</v>
      </c>
      <c r="BI685" s="149">
        <f>IF(N685="nulová",J685,0)</f>
        <v>0</v>
      </c>
      <c r="BJ685" s="17" t="s">
        <v>80</v>
      </c>
      <c r="BK685" s="149">
        <f>ROUND(I685*H685,2)</f>
        <v>0</v>
      </c>
      <c r="BL685" s="17" t="s">
        <v>332</v>
      </c>
      <c r="BM685" s="148" t="s">
        <v>963</v>
      </c>
    </row>
    <row r="686" spans="2:65" s="1" customFormat="1" ht="37.9" customHeight="1">
      <c r="B686" s="136"/>
      <c r="C686" s="137" t="s">
        <v>964</v>
      </c>
      <c r="D686" s="137" t="s">
        <v>224</v>
      </c>
      <c r="E686" s="138" t="s">
        <v>965</v>
      </c>
      <c r="F686" s="139" t="s">
        <v>966</v>
      </c>
      <c r="G686" s="140" t="s">
        <v>730</v>
      </c>
      <c r="H686" s="141">
        <v>1</v>
      </c>
      <c r="I686" s="142"/>
      <c r="J686" s="143">
        <f>ROUND(I686*H686,2)</f>
        <v>0</v>
      </c>
      <c r="K686" s="139" t="s">
        <v>1</v>
      </c>
      <c r="L686" s="32"/>
      <c r="M686" s="144" t="s">
        <v>1</v>
      </c>
      <c r="N686" s="145" t="s">
        <v>38</v>
      </c>
      <c r="P686" s="146">
        <f>O686*H686</f>
        <v>0</v>
      </c>
      <c r="Q686" s="146">
        <v>0</v>
      </c>
      <c r="R686" s="146">
        <f>Q686*H686</f>
        <v>0</v>
      </c>
      <c r="S686" s="146">
        <v>0</v>
      </c>
      <c r="T686" s="147">
        <f>S686*H686</f>
        <v>0</v>
      </c>
      <c r="AR686" s="148" t="s">
        <v>332</v>
      </c>
      <c r="AT686" s="148" t="s">
        <v>224</v>
      </c>
      <c r="AU686" s="148" t="s">
        <v>82</v>
      </c>
      <c r="AY686" s="17" t="s">
        <v>221</v>
      </c>
      <c r="BE686" s="149">
        <f>IF(N686="základní",J686,0)</f>
        <v>0</v>
      </c>
      <c r="BF686" s="149">
        <f>IF(N686="snížená",J686,0)</f>
        <v>0</v>
      </c>
      <c r="BG686" s="149">
        <f>IF(N686="zákl. přenesená",J686,0)</f>
        <v>0</v>
      </c>
      <c r="BH686" s="149">
        <f>IF(N686="sníž. přenesená",J686,0)</f>
        <v>0</v>
      </c>
      <c r="BI686" s="149">
        <f>IF(N686="nulová",J686,0)</f>
        <v>0</v>
      </c>
      <c r="BJ686" s="17" t="s">
        <v>80</v>
      </c>
      <c r="BK686" s="149">
        <f>ROUND(I686*H686,2)</f>
        <v>0</v>
      </c>
      <c r="BL686" s="17" t="s">
        <v>332</v>
      </c>
      <c r="BM686" s="148" t="s">
        <v>967</v>
      </c>
    </row>
    <row r="687" spans="2:65" s="1" customFormat="1" ht="37.9" customHeight="1">
      <c r="B687" s="136"/>
      <c r="C687" s="137" t="s">
        <v>968</v>
      </c>
      <c r="D687" s="137" t="s">
        <v>224</v>
      </c>
      <c r="E687" s="138" t="s">
        <v>969</v>
      </c>
      <c r="F687" s="139" t="s">
        <v>970</v>
      </c>
      <c r="G687" s="140" t="s">
        <v>730</v>
      </c>
      <c r="H687" s="141">
        <v>1</v>
      </c>
      <c r="I687" s="142"/>
      <c r="J687" s="143">
        <f>ROUND(I687*H687,2)</f>
        <v>0</v>
      </c>
      <c r="K687" s="139" t="s">
        <v>1</v>
      </c>
      <c r="L687" s="32"/>
      <c r="M687" s="144" t="s">
        <v>1</v>
      </c>
      <c r="N687" s="145" t="s">
        <v>38</v>
      </c>
      <c r="P687" s="146">
        <f>O687*H687</f>
        <v>0</v>
      </c>
      <c r="Q687" s="146">
        <v>0</v>
      </c>
      <c r="R687" s="146">
        <f>Q687*H687</f>
        <v>0</v>
      </c>
      <c r="S687" s="146">
        <v>0</v>
      </c>
      <c r="T687" s="147">
        <f>S687*H687</f>
        <v>0</v>
      </c>
      <c r="AR687" s="148" t="s">
        <v>332</v>
      </c>
      <c r="AT687" s="148" t="s">
        <v>224</v>
      </c>
      <c r="AU687" s="148" t="s">
        <v>82</v>
      </c>
      <c r="AY687" s="17" t="s">
        <v>221</v>
      </c>
      <c r="BE687" s="149">
        <f>IF(N687="základní",J687,0)</f>
        <v>0</v>
      </c>
      <c r="BF687" s="149">
        <f>IF(N687="snížená",J687,0)</f>
        <v>0</v>
      </c>
      <c r="BG687" s="149">
        <f>IF(N687="zákl. přenesená",J687,0)</f>
        <v>0</v>
      </c>
      <c r="BH687" s="149">
        <f>IF(N687="sníž. přenesená",J687,0)</f>
        <v>0</v>
      </c>
      <c r="BI687" s="149">
        <f>IF(N687="nulová",J687,0)</f>
        <v>0</v>
      </c>
      <c r="BJ687" s="17" t="s">
        <v>80</v>
      </c>
      <c r="BK687" s="149">
        <f>ROUND(I687*H687,2)</f>
        <v>0</v>
      </c>
      <c r="BL687" s="17" t="s">
        <v>332</v>
      </c>
      <c r="BM687" s="148" t="s">
        <v>971</v>
      </c>
    </row>
    <row r="688" spans="2:65" s="1" customFormat="1" ht="37.9" customHeight="1">
      <c r="B688" s="136"/>
      <c r="C688" s="137" t="s">
        <v>972</v>
      </c>
      <c r="D688" s="137" t="s">
        <v>224</v>
      </c>
      <c r="E688" s="138" t="s">
        <v>973</v>
      </c>
      <c r="F688" s="139" t="s">
        <v>974</v>
      </c>
      <c r="G688" s="140" t="s">
        <v>730</v>
      </c>
      <c r="H688" s="141">
        <v>1</v>
      </c>
      <c r="I688" s="142"/>
      <c r="J688" s="143">
        <f>ROUND(I688*H688,2)</f>
        <v>0</v>
      </c>
      <c r="K688" s="139" t="s">
        <v>1</v>
      </c>
      <c r="L688" s="32"/>
      <c r="M688" s="144" t="s">
        <v>1</v>
      </c>
      <c r="N688" s="145" t="s">
        <v>38</v>
      </c>
      <c r="P688" s="146">
        <f>O688*H688</f>
        <v>0</v>
      </c>
      <c r="Q688" s="146">
        <v>0</v>
      </c>
      <c r="R688" s="146">
        <f>Q688*H688</f>
        <v>0</v>
      </c>
      <c r="S688" s="146">
        <v>0</v>
      </c>
      <c r="T688" s="147">
        <f>S688*H688</f>
        <v>0</v>
      </c>
      <c r="AR688" s="148" t="s">
        <v>332</v>
      </c>
      <c r="AT688" s="148" t="s">
        <v>224</v>
      </c>
      <c r="AU688" s="148" t="s">
        <v>82</v>
      </c>
      <c r="AY688" s="17" t="s">
        <v>221</v>
      </c>
      <c r="BE688" s="149">
        <f>IF(N688="základní",J688,0)</f>
        <v>0</v>
      </c>
      <c r="BF688" s="149">
        <f>IF(N688="snížená",J688,0)</f>
        <v>0</v>
      </c>
      <c r="BG688" s="149">
        <f>IF(N688="zákl. přenesená",J688,0)</f>
        <v>0</v>
      </c>
      <c r="BH688" s="149">
        <f>IF(N688="sníž. přenesená",J688,0)</f>
        <v>0</v>
      </c>
      <c r="BI688" s="149">
        <f>IF(N688="nulová",J688,0)</f>
        <v>0</v>
      </c>
      <c r="BJ688" s="17" t="s">
        <v>80</v>
      </c>
      <c r="BK688" s="149">
        <f>ROUND(I688*H688,2)</f>
        <v>0</v>
      </c>
      <c r="BL688" s="17" t="s">
        <v>332</v>
      </c>
      <c r="BM688" s="148" t="s">
        <v>975</v>
      </c>
    </row>
    <row r="689" spans="2:65" s="1" customFormat="1" ht="24.2" customHeight="1">
      <c r="B689" s="136"/>
      <c r="C689" s="137" t="s">
        <v>976</v>
      </c>
      <c r="D689" s="137" t="s">
        <v>224</v>
      </c>
      <c r="E689" s="138" t="s">
        <v>977</v>
      </c>
      <c r="F689" s="139" t="s">
        <v>978</v>
      </c>
      <c r="G689" s="140" t="s">
        <v>730</v>
      </c>
      <c r="H689" s="141">
        <v>3</v>
      </c>
      <c r="I689" s="142"/>
      <c r="J689" s="143">
        <f>ROUND(I689*H689,2)</f>
        <v>0</v>
      </c>
      <c r="K689" s="139" t="s">
        <v>1</v>
      </c>
      <c r="L689" s="32"/>
      <c r="M689" s="144" t="s">
        <v>1</v>
      </c>
      <c r="N689" s="145" t="s">
        <v>38</v>
      </c>
      <c r="P689" s="146">
        <f>O689*H689</f>
        <v>0</v>
      </c>
      <c r="Q689" s="146">
        <v>0</v>
      </c>
      <c r="R689" s="146">
        <f>Q689*H689</f>
        <v>0</v>
      </c>
      <c r="S689" s="146">
        <v>0</v>
      </c>
      <c r="T689" s="147">
        <f>S689*H689</f>
        <v>0</v>
      </c>
      <c r="AR689" s="148" t="s">
        <v>332</v>
      </c>
      <c r="AT689" s="148" t="s">
        <v>224</v>
      </c>
      <c r="AU689" s="148" t="s">
        <v>82</v>
      </c>
      <c r="AY689" s="17" t="s">
        <v>221</v>
      </c>
      <c r="BE689" s="149">
        <f>IF(N689="základní",J689,0)</f>
        <v>0</v>
      </c>
      <c r="BF689" s="149">
        <f>IF(N689="snížená",J689,0)</f>
        <v>0</v>
      </c>
      <c r="BG689" s="149">
        <f>IF(N689="zákl. přenesená",J689,0)</f>
        <v>0</v>
      </c>
      <c r="BH689" s="149">
        <f>IF(N689="sníž. přenesená",J689,0)</f>
        <v>0</v>
      </c>
      <c r="BI689" s="149">
        <f>IF(N689="nulová",J689,0)</f>
        <v>0</v>
      </c>
      <c r="BJ689" s="17" t="s">
        <v>80</v>
      </c>
      <c r="BK689" s="149">
        <f>ROUND(I689*H689,2)</f>
        <v>0</v>
      </c>
      <c r="BL689" s="17" t="s">
        <v>332</v>
      </c>
      <c r="BM689" s="148" t="s">
        <v>979</v>
      </c>
    </row>
    <row r="690" spans="2:65" s="1" customFormat="1" ht="37.9" customHeight="1">
      <c r="B690" s="136"/>
      <c r="C690" s="137" t="s">
        <v>980</v>
      </c>
      <c r="D690" s="137" t="s">
        <v>224</v>
      </c>
      <c r="E690" s="138" t="s">
        <v>981</v>
      </c>
      <c r="F690" s="139" t="s">
        <v>982</v>
      </c>
      <c r="G690" s="140" t="s">
        <v>983</v>
      </c>
      <c r="H690" s="141">
        <v>1</v>
      </c>
      <c r="I690" s="142"/>
      <c r="J690" s="143">
        <f>ROUND(I690*H690,2)</f>
        <v>0</v>
      </c>
      <c r="K690" s="139" t="s">
        <v>1</v>
      </c>
      <c r="L690" s="32"/>
      <c r="M690" s="144" t="s">
        <v>1</v>
      </c>
      <c r="N690" s="145" t="s">
        <v>38</v>
      </c>
      <c r="P690" s="146">
        <f>O690*H690</f>
        <v>0</v>
      </c>
      <c r="Q690" s="146">
        <v>0</v>
      </c>
      <c r="R690" s="146">
        <f>Q690*H690</f>
        <v>0</v>
      </c>
      <c r="S690" s="146">
        <v>0</v>
      </c>
      <c r="T690" s="147">
        <f>S690*H690</f>
        <v>0</v>
      </c>
      <c r="AR690" s="148" t="s">
        <v>332</v>
      </c>
      <c r="AT690" s="148" t="s">
        <v>224</v>
      </c>
      <c r="AU690" s="148" t="s">
        <v>82</v>
      </c>
      <c r="AY690" s="17" t="s">
        <v>221</v>
      </c>
      <c r="BE690" s="149">
        <f>IF(N690="základní",J690,0)</f>
        <v>0</v>
      </c>
      <c r="BF690" s="149">
        <f>IF(N690="snížená",J690,0)</f>
        <v>0</v>
      </c>
      <c r="BG690" s="149">
        <f>IF(N690="zákl. přenesená",J690,0)</f>
        <v>0</v>
      </c>
      <c r="BH690" s="149">
        <f>IF(N690="sníž. přenesená",J690,0)</f>
        <v>0</v>
      </c>
      <c r="BI690" s="149">
        <f>IF(N690="nulová",J690,0)</f>
        <v>0</v>
      </c>
      <c r="BJ690" s="17" t="s">
        <v>80</v>
      </c>
      <c r="BK690" s="149">
        <f>ROUND(I690*H690,2)</f>
        <v>0</v>
      </c>
      <c r="BL690" s="17" t="s">
        <v>332</v>
      </c>
      <c r="BM690" s="148" t="s">
        <v>984</v>
      </c>
    </row>
    <row r="691" spans="2:65" s="1" customFormat="1" ht="33" customHeight="1">
      <c r="B691" s="136"/>
      <c r="C691" s="137" t="s">
        <v>985</v>
      </c>
      <c r="D691" s="137" t="s">
        <v>224</v>
      </c>
      <c r="E691" s="138" t="s">
        <v>986</v>
      </c>
      <c r="F691" s="139" t="s">
        <v>987</v>
      </c>
      <c r="G691" s="140" t="s">
        <v>983</v>
      </c>
      <c r="H691" s="141">
        <v>1</v>
      </c>
      <c r="I691" s="142"/>
      <c r="J691" s="143">
        <f>ROUND(I691*H691,2)</f>
        <v>0</v>
      </c>
      <c r="K691" s="139" t="s">
        <v>1</v>
      </c>
      <c r="L691" s="32"/>
      <c r="M691" s="144" t="s">
        <v>1</v>
      </c>
      <c r="N691" s="145" t="s">
        <v>38</v>
      </c>
      <c r="P691" s="146">
        <f>O691*H691</f>
        <v>0</v>
      </c>
      <c r="Q691" s="146">
        <v>0</v>
      </c>
      <c r="R691" s="146">
        <f>Q691*H691</f>
        <v>0</v>
      </c>
      <c r="S691" s="146">
        <v>0</v>
      </c>
      <c r="T691" s="147">
        <f>S691*H691</f>
        <v>0</v>
      </c>
      <c r="AR691" s="148" t="s">
        <v>332</v>
      </c>
      <c r="AT691" s="148" t="s">
        <v>224</v>
      </c>
      <c r="AU691" s="148" t="s">
        <v>82</v>
      </c>
      <c r="AY691" s="17" t="s">
        <v>221</v>
      </c>
      <c r="BE691" s="149">
        <f>IF(N691="základní",J691,0)</f>
        <v>0</v>
      </c>
      <c r="BF691" s="149">
        <f>IF(N691="snížená",J691,0)</f>
        <v>0</v>
      </c>
      <c r="BG691" s="149">
        <f>IF(N691="zákl. přenesená",J691,0)</f>
        <v>0</v>
      </c>
      <c r="BH691" s="149">
        <f>IF(N691="sníž. přenesená",J691,0)</f>
        <v>0</v>
      </c>
      <c r="BI691" s="149">
        <f>IF(N691="nulová",J691,0)</f>
        <v>0</v>
      </c>
      <c r="BJ691" s="17" t="s">
        <v>80</v>
      </c>
      <c r="BK691" s="149">
        <f>ROUND(I691*H691,2)</f>
        <v>0</v>
      </c>
      <c r="BL691" s="17" t="s">
        <v>332</v>
      </c>
      <c r="BM691" s="148" t="s">
        <v>988</v>
      </c>
    </row>
    <row r="692" spans="2:65" s="1" customFormat="1" ht="37.9" customHeight="1">
      <c r="B692" s="136"/>
      <c r="C692" s="137" t="s">
        <v>989</v>
      </c>
      <c r="D692" s="137" t="s">
        <v>224</v>
      </c>
      <c r="E692" s="138" t="s">
        <v>990</v>
      </c>
      <c r="F692" s="139" t="s">
        <v>991</v>
      </c>
      <c r="G692" s="140" t="s">
        <v>730</v>
      </c>
      <c r="H692" s="141">
        <v>3</v>
      </c>
      <c r="I692" s="142"/>
      <c r="J692" s="143">
        <f>ROUND(I692*H692,2)</f>
        <v>0</v>
      </c>
      <c r="K692" s="139" t="s">
        <v>1</v>
      </c>
      <c r="L692" s="32"/>
      <c r="M692" s="144" t="s">
        <v>1</v>
      </c>
      <c r="N692" s="145" t="s">
        <v>38</v>
      </c>
      <c r="P692" s="146">
        <f>O692*H692</f>
        <v>0</v>
      </c>
      <c r="Q692" s="146">
        <v>0</v>
      </c>
      <c r="R692" s="146">
        <f>Q692*H692</f>
        <v>0</v>
      </c>
      <c r="S692" s="146">
        <v>0</v>
      </c>
      <c r="T692" s="147">
        <f>S692*H692</f>
        <v>0</v>
      </c>
      <c r="AR692" s="148" t="s">
        <v>332</v>
      </c>
      <c r="AT692" s="148" t="s">
        <v>224</v>
      </c>
      <c r="AU692" s="148" t="s">
        <v>82</v>
      </c>
      <c r="AY692" s="17" t="s">
        <v>221</v>
      </c>
      <c r="BE692" s="149">
        <f>IF(N692="základní",J692,0)</f>
        <v>0</v>
      </c>
      <c r="BF692" s="149">
        <f>IF(N692="snížená",J692,0)</f>
        <v>0</v>
      </c>
      <c r="BG692" s="149">
        <f>IF(N692="zákl. přenesená",J692,0)</f>
        <v>0</v>
      </c>
      <c r="BH692" s="149">
        <f>IF(N692="sníž. přenesená",J692,0)</f>
        <v>0</v>
      </c>
      <c r="BI692" s="149">
        <f>IF(N692="nulová",J692,0)</f>
        <v>0</v>
      </c>
      <c r="BJ692" s="17" t="s">
        <v>80</v>
      </c>
      <c r="BK692" s="149">
        <f>ROUND(I692*H692,2)</f>
        <v>0</v>
      </c>
      <c r="BL692" s="17" t="s">
        <v>332</v>
      </c>
      <c r="BM692" s="148" t="s">
        <v>992</v>
      </c>
    </row>
    <row r="693" spans="2:65" s="1" customFormat="1" ht="37.9" customHeight="1">
      <c r="B693" s="136"/>
      <c r="C693" s="137" t="s">
        <v>993</v>
      </c>
      <c r="D693" s="137" t="s">
        <v>224</v>
      </c>
      <c r="E693" s="138" t="s">
        <v>994</v>
      </c>
      <c r="F693" s="139" t="s">
        <v>995</v>
      </c>
      <c r="G693" s="140" t="s">
        <v>730</v>
      </c>
      <c r="H693" s="141">
        <v>1</v>
      </c>
      <c r="I693" s="142"/>
      <c r="J693" s="143">
        <f>ROUND(I693*H693,2)</f>
        <v>0</v>
      </c>
      <c r="K693" s="139" t="s">
        <v>1</v>
      </c>
      <c r="L693" s="32"/>
      <c r="M693" s="144" t="s">
        <v>1</v>
      </c>
      <c r="N693" s="145" t="s">
        <v>38</v>
      </c>
      <c r="P693" s="146">
        <f>O693*H693</f>
        <v>0</v>
      </c>
      <c r="Q693" s="146">
        <v>0</v>
      </c>
      <c r="R693" s="146">
        <f>Q693*H693</f>
        <v>0</v>
      </c>
      <c r="S693" s="146">
        <v>0</v>
      </c>
      <c r="T693" s="147">
        <f>S693*H693</f>
        <v>0</v>
      </c>
      <c r="AR693" s="148" t="s">
        <v>332</v>
      </c>
      <c r="AT693" s="148" t="s">
        <v>224</v>
      </c>
      <c r="AU693" s="148" t="s">
        <v>82</v>
      </c>
      <c r="AY693" s="17" t="s">
        <v>221</v>
      </c>
      <c r="BE693" s="149">
        <f>IF(N693="základní",J693,0)</f>
        <v>0</v>
      </c>
      <c r="BF693" s="149">
        <f>IF(N693="snížená",J693,0)</f>
        <v>0</v>
      </c>
      <c r="BG693" s="149">
        <f>IF(N693="zákl. přenesená",J693,0)</f>
        <v>0</v>
      </c>
      <c r="BH693" s="149">
        <f>IF(N693="sníž. přenesená",J693,0)</f>
        <v>0</v>
      </c>
      <c r="BI693" s="149">
        <f>IF(N693="nulová",J693,0)</f>
        <v>0</v>
      </c>
      <c r="BJ693" s="17" t="s">
        <v>80</v>
      </c>
      <c r="BK693" s="149">
        <f>ROUND(I693*H693,2)</f>
        <v>0</v>
      </c>
      <c r="BL693" s="17" t="s">
        <v>332</v>
      </c>
      <c r="BM693" s="148" t="s">
        <v>996</v>
      </c>
    </row>
    <row r="694" spans="2:65" s="1" customFormat="1" ht="37.9" customHeight="1">
      <c r="B694" s="136"/>
      <c r="C694" s="137" t="s">
        <v>997</v>
      </c>
      <c r="D694" s="137" t="s">
        <v>224</v>
      </c>
      <c r="E694" s="138" t="s">
        <v>998</v>
      </c>
      <c r="F694" s="139" t="s">
        <v>999</v>
      </c>
      <c r="G694" s="140" t="s">
        <v>730</v>
      </c>
      <c r="H694" s="141">
        <v>1</v>
      </c>
      <c r="I694" s="142"/>
      <c r="J694" s="143">
        <f>ROUND(I694*H694,2)</f>
        <v>0</v>
      </c>
      <c r="K694" s="139" t="s">
        <v>1</v>
      </c>
      <c r="L694" s="32"/>
      <c r="M694" s="144" t="s">
        <v>1</v>
      </c>
      <c r="N694" s="145" t="s">
        <v>38</v>
      </c>
      <c r="P694" s="146">
        <f>O694*H694</f>
        <v>0</v>
      </c>
      <c r="Q694" s="146">
        <v>0</v>
      </c>
      <c r="R694" s="146">
        <f>Q694*H694</f>
        <v>0</v>
      </c>
      <c r="S694" s="146">
        <v>0</v>
      </c>
      <c r="T694" s="147">
        <f>S694*H694</f>
        <v>0</v>
      </c>
      <c r="AR694" s="148" t="s">
        <v>332</v>
      </c>
      <c r="AT694" s="148" t="s">
        <v>224</v>
      </c>
      <c r="AU694" s="148" t="s">
        <v>82</v>
      </c>
      <c r="AY694" s="17" t="s">
        <v>221</v>
      </c>
      <c r="BE694" s="149">
        <f>IF(N694="základní",J694,0)</f>
        <v>0</v>
      </c>
      <c r="BF694" s="149">
        <f>IF(N694="snížená",J694,0)</f>
        <v>0</v>
      </c>
      <c r="BG694" s="149">
        <f>IF(N694="zákl. přenesená",J694,0)</f>
        <v>0</v>
      </c>
      <c r="BH694" s="149">
        <f>IF(N694="sníž. přenesená",J694,0)</f>
        <v>0</v>
      </c>
      <c r="BI694" s="149">
        <f>IF(N694="nulová",J694,0)</f>
        <v>0</v>
      </c>
      <c r="BJ694" s="17" t="s">
        <v>80</v>
      </c>
      <c r="BK694" s="149">
        <f>ROUND(I694*H694,2)</f>
        <v>0</v>
      </c>
      <c r="BL694" s="17" t="s">
        <v>332</v>
      </c>
      <c r="BM694" s="148" t="s">
        <v>1000</v>
      </c>
    </row>
    <row r="695" spans="2:65" s="1" customFormat="1" ht="49.15" customHeight="1">
      <c r="B695" s="136"/>
      <c r="C695" s="137" t="s">
        <v>1001</v>
      </c>
      <c r="D695" s="137" t="s">
        <v>224</v>
      </c>
      <c r="E695" s="138" t="s">
        <v>1002</v>
      </c>
      <c r="F695" s="139" t="s">
        <v>1003</v>
      </c>
      <c r="G695" s="140" t="s">
        <v>1004</v>
      </c>
      <c r="H695" s="141">
        <v>150</v>
      </c>
      <c r="I695" s="142"/>
      <c r="J695" s="143">
        <f>ROUND(I695*H695,2)</f>
        <v>0</v>
      </c>
      <c r="K695" s="139" t="s">
        <v>1</v>
      </c>
      <c r="L695" s="32"/>
      <c r="M695" s="144" t="s">
        <v>1</v>
      </c>
      <c r="N695" s="145" t="s">
        <v>38</v>
      </c>
      <c r="P695" s="146">
        <f>O695*H695</f>
        <v>0</v>
      </c>
      <c r="Q695" s="146">
        <v>0</v>
      </c>
      <c r="R695" s="146">
        <f>Q695*H695</f>
        <v>0</v>
      </c>
      <c r="S695" s="146">
        <v>0</v>
      </c>
      <c r="T695" s="147">
        <f>S695*H695</f>
        <v>0</v>
      </c>
      <c r="AR695" s="148" t="s">
        <v>332</v>
      </c>
      <c r="AT695" s="148" t="s">
        <v>224</v>
      </c>
      <c r="AU695" s="148" t="s">
        <v>82</v>
      </c>
      <c r="AY695" s="17" t="s">
        <v>221</v>
      </c>
      <c r="BE695" s="149">
        <f>IF(N695="základní",J695,0)</f>
        <v>0</v>
      </c>
      <c r="BF695" s="149">
        <f>IF(N695="snížená",J695,0)</f>
        <v>0</v>
      </c>
      <c r="BG695" s="149">
        <f>IF(N695="zákl. přenesená",J695,0)</f>
        <v>0</v>
      </c>
      <c r="BH695" s="149">
        <f>IF(N695="sníž. přenesená",J695,0)</f>
        <v>0</v>
      </c>
      <c r="BI695" s="149">
        <f>IF(N695="nulová",J695,0)</f>
        <v>0</v>
      </c>
      <c r="BJ695" s="17" t="s">
        <v>80</v>
      </c>
      <c r="BK695" s="149">
        <f>ROUND(I695*H695,2)</f>
        <v>0</v>
      </c>
      <c r="BL695" s="17" t="s">
        <v>332</v>
      </c>
      <c r="BM695" s="148" t="s">
        <v>1005</v>
      </c>
    </row>
    <row r="696" spans="2:65" s="11" customFormat="1" ht="22.9" customHeight="1">
      <c r="B696" s="124"/>
      <c r="D696" s="125" t="s">
        <v>72</v>
      </c>
      <c r="E696" s="134" t="s">
        <v>1006</v>
      </c>
      <c r="F696" s="134" t="s">
        <v>1007</v>
      </c>
      <c r="I696" s="127"/>
      <c r="J696" s="135">
        <f>BK696</f>
        <v>0</v>
      </c>
      <c r="L696" s="124"/>
      <c r="M696" s="129"/>
      <c r="P696" s="130">
        <f>SUM(P697:P701)</f>
        <v>0</v>
      </c>
      <c r="R696" s="130">
        <f>SUM(R697:R701)</f>
        <v>0</v>
      </c>
      <c r="T696" s="131">
        <f>SUM(T697:T701)</f>
        <v>0</v>
      </c>
      <c r="AR696" s="125" t="s">
        <v>82</v>
      </c>
      <c r="AT696" s="132" t="s">
        <v>72</v>
      </c>
      <c r="AU696" s="132" t="s">
        <v>80</v>
      </c>
      <c r="AY696" s="125" t="s">
        <v>221</v>
      </c>
      <c r="BK696" s="133">
        <f>SUM(BK697:BK701)</f>
        <v>0</v>
      </c>
    </row>
    <row r="697" spans="2:65" s="1" customFormat="1" ht="33" customHeight="1">
      <c r="B697" s="136"/>
      <c r="C697" s="137" t="s">
        <v>1008</v>
      </c>
      <c r="D697" s="137" t="s">
        <v>224</v>
      </c>
      <c r="E697" s="138" t="s">
        <v>1009</v>
      </c>
      <c r="F697" s="139" t="s">
        <v>1010</v>
      </c>
      <c r="G697" s="140" t="s">
        <v>730</v>
      </c>
      <c r="H697" s="141">
        <v>50</v>
      </c>
      <c r="I697" s="142"/>
      <c r="J697" s="143">
        <f>ROUND(I697*H697,2)</f>
        <v>0</v>
      </c>
      <c r="K697" s="139" t="s">
        <v>1</v>
      </c>
      <c r="L697" s="32"/>
      <c r="M697" s="144" t="s">
        <v>1</v>
      </c>
      <c r="N697" s="145" t="s">
        <v>38</v>
      </c>
      <c r="P697" s="146">
        <f>O697*H697</f>
        <v>0</v>
      </c>
      <c r="Q697" s="146">
        <v>0</v>
      </c>
      <c r="R697" s="146">
        <f>Q697*H697</f>
        <v>0</v>
      </c>
      <c r="S697" s="146">
        <v>0</v>
      </c>
      <c r="T697" s="147">
        <f>S697*H697</f>
        <v>0</v>
      </c>
      <c r="AR697" s="148" t="s">
        <v>332</v>
      </c>
      <c r="AT697" s="148" t="s">
        <v>224</v>
      </c>
      <c r="AU697" s="148" t="s">
        <v>82</v>
      </c>
      <c r="AY697" s="17" t="s">
        <v>221</v>
      </c>
      <c r="BE697" s="149">
        <f>IF(N697="základní",J697,0)</f>
        <v>0</v>
      </c>
      <c r="BF697" s="149">
        <f>IF(N697="snížená",J697,0)</f>
        <v>0</v>
      </c>
      <c r="BG697" s="149">
        <f>IF(N697="zákl. přenesená",J697,0)</f>
        <v>0</v>
      </c>
      <c r="BH697" s="149">
        <f>IF(N697="sníž. přenesená",J697,0)</f>
        <v>0</v>
      </c>
      <c r="BI697" s="149">
        <f>IF(N697="nulová",J697,0)</f>
        <v>0</v>
      </c>
      <c r="BJ697" s="17" t="s">
        <v>80</v>
      </c>
      <c r="BK697" s="149">
        <f>ROUND(I697*H697,2)</f>
        <v>0</v>
      </c>
      <c r="BL697" s="17" t="s">
        <v>332</v>
      </c>
      <c r="BM697" s="148" t="s">
        <v>1011</v>
      </c>
    </row>
    <row r="698" spans="2:65" s="1" customFormat="1" ht="37.9" customHeight="1">
      <c r="B698" s="136"/>
      <c r="C698" s="137" t="s">
        <v>1012</v>
      </c>
      <c r="D698" s="137" t="s">
        <v>224</v>
      </c>
      <c r="E698" s="138" t="s">
        <v>1013</v>
      </c>
      <c r="F698" s="139" t="s">
        <v>1014</v>
      </c>
      <c r="G698" s="140" t="s">
        <v>350</v>
      </c>
      <c r="H698" s="141">
        <v>106</v>
      </c>
      <c r="I698" s="142"/>
      <c r="J698" s="143">
        <f>ROUND(I698*H698,2)</f>
        <v>0</v>
      </c>
      <c r="K698" s="139" t="s">
        <v>1</v>
      </c>
      <c r="L698" s="32"/>
      <c r="M698" s="144" t="s">
        <v>1</v>
      </c>
      <c r="N698" s="145" t="s">
        <v>38</v>
      </c>
      <c r="P698" s="146">
        <f>O698*H698</f>
        <v>0</v>
      </c>
      <c r="Q698" s="146">
        <v>0</v>
      </c>
      <c r="R698" s="146">
        <f>Q698*H698</f>
        <v>0</v>
      </c>
      <c r="S698" s="146">
        <v>0</v>
      </c>
      <c r="T698" s="147">
        <f>S698*H698</f>
        <v>0</v>
      </c>
      <c r="AR698" s="148" t="s">
        <v>332</v>
      </c>
      <c r="AT698" s="148" t="s">
        <v>224</v>
      </c>
      <c r="AU698" s="148" t="s">
        <v>82</v>
      </c>
      <c r="AY698" s="17" t="s">
        <v>221</v>
      </c>
      <c r="BE698" s="149">
        <f>IF(N698="základní",J698,0)</f>
        <v>0</v>
      </c>
      <c r="BF698" s="149">
        <f>IF(N698="snížená",J698,0)</f>
        <v>0</v>
      </c>
      <c r="BG698" s="149">
        <f>IF(N698="zákl. přenesená",J698,0)</f>
        <v>0</v>
      </c>
      <c r="BH698" s="149">
        <f>IF(N698="sníž. přenesená",J698,0)</f>
        <v>0</v>
      </c>
      <c r="BI698" s="149">
        <f>IF(N698="nulová",J698,0)</f>
        <v>0</v>
      </c>
      <c r="BJ698" s="17" t="s">
        <v>80</v>
      </c>
      <c r="BK698" s="149">
        <f>ROUND(I698*H698,2)</f>
        <v>0</v>
      </c>
      <c r="BL698" s="17" t="s">
        <v>332</v>
      </c>
      <c r="BM698" s="148" t="s">
        <v>1015</v>
      </c>
    </row>
    <row r="699" spans="2:65" s="1" customFormat="1" ht="37.9" customHeight="1">
      <c r="B699" s="136"/>
      <c r="C699" s="137" t="s">
        <v>1016</v>
      </c>
      <c r="D699" s="137" t="s">
        <v>224</v>
      </c>
      <c r="E699" s="138" t="s">
        <v>1017</v>
      </c>
      <c r="F699" s="139" t="s">
        <v>1018</v>
      </c>
      <c r="G699" s="140" t="s">
        <v>730</v>
      </c>
      <c r="H699" s="141">
        <v>1</v>
      </c>
      <c r="I699" s="142"/>
      <c r="J699" s="143">
        <f>ROUND(I699*H699,2)</f>
        <v>0</v>
      </c>
      <c r="K699" s="139" t="s">
        <v>1</v>
      </c>
      <c r="L699" s="32"/>
      <c r="M699" s="144" t="s">
        <v>1</v>
      </c>
      <c r="N699" s="145" t="s">
        <v>38</v>
      </c>
      <c r="P699" s="146">
        <f>O699*H699</f>
        <v>0</v>
      </c>
      <c r="Q699" s="146">
        <v>0</v>
      </c>
      <c r="R699" s="146">
        <f>Q699*H699</f>
        <v>0</v>
      </c>
      <c r="S699" s="146">
        <v>0</v>
      </c>
      <c r="T699" s="147">
        <f>S699*H699</f>
        <v>0</v>
      </c>
      <c r="AR699" s="148" t="s">
        <v>332</v>
      </c>
      <c r="AT699" s="148" t="s">
        <v>224</v>
      </c>
      <c r="AU699" s="148" t="s">
        <v>82</v>
      </c>
      <c r="AY699" s="17" t="s">
        <v>221</v>
      </c>
      <c r="BE699" s="149">
        <f>IF(N699="základní",J699,0)</f>
        <v>0</v>
      </c>
      <c r="BF699" s="149">
        <f>IF(N699="snížená",J699,0)</f>
        <v>0</v>
      </c>
      <c r="BG699" s="149">
        <f>IF(N699="zákl. přenesená",J699,0)</f>
        <v>0</v>
      </c>
      <c r="BH699" s="149">
        <f>IF(N699="sníž. přenesená",J699,0)</f>
        <v>0</v>
      </c>
      <c r="BI699" s="149">
        <f>IF(N699="nulová",J699,0)</f>
        <v>0</v>
      </c>
      <c r="BJ699" s="17" t="s">
        <v>80</v>
      </c>
      <c r="BK699" s="149">
        <f>ROUND(I699*H699,2)</f>
        <v>0</v>
      </c>
      <c r="BL699" s="17" t="s">
        <v>332</v>
      </c>
      <c r="BM699" s="148" t="s">
        <v>1019</v>
      </c>
    </row>
    <row r="700" spans="2:65" s="1" customFormat="1" ht="33" customHeight="1">
      <c r="B700" s="136"/>
      <c r="C700" s="137" t="s">
        <v>1020</v>
      </c>
      <c r="D700" s="137" t="s">
        <v>224</v>
      </c>
      <c r="E700" s="138" t="s">
        <v>1021</v>
      </c>
      <c r="F700" s="139" t="s">
        <v>1022</v>
      </c>
      <c r="G700" s="140" t="s">
        <v>730</v>
      </c>
      <c r="H700" s="141">
        <v>26</v>
      </c>
      <c r="I700" s="142"/>
      <c r="J700" s="143">
        <f>ROUND(I700*H700,2)</f>
        <v>0</v>
      </c>
      <c r="K700" s="139" t="s">
        <v>1</v>
      </c>
      <c r="L700" s="32"/>
      <c r="M700" s="144" t="s">
        <v>1</v>
      </c>
      <c r="N700" s="145" t="s">
        <v>38</v>
      </c>
      <c r="P700" s="146">
        <f>O700*H700</f>
        <v>0</v>
      </c>
      <c r="Q700" s="146">
        <v>0</v>
      </c>
      <c r="R700" s="146">
        <f>Q700*H700</f>
        <v>0</v>
      </c>
      <c r="S700" s="146">
        <v>0</v>
      </c>
      <c r="T700" s="147">
        <f>S700*H700</f>
        <v>0</v>
      </c>
      <c r="AR700" s="148" t="s">
        <v>332</v>
      </c>
      <c r="AT700" s="148" t="s">
        <v>224</v>
      </c>
      <c r="AU700" s="148" t="s">
        <v>82</v>
      </c>
      <c r="AY700" s="17" t="s">
        <v>221</v>
      </c>
      <c r="BE700" s="149">
        <f>IF(N700="základní",J700,0)</f>
        <v>0</v>
      </c>
      <c r="BF700" s="149">
        <f>IF(N700="snížená",J700,0)</f>
        <v>0</v>
      </c>
      <c r="BG700" s="149">
        <f>IF(N700="zákl. přenesená",J700,0)</f>
        <v>0</v>
      </c>
      <c r="BH700" s="149">
        <f>IF(N700="sníž. přenesená",J700,0)</f>
        <v>0</v>
      </c>
      <c r="BI700" s="149">
        <f>IF(N700="nulová",J700,0)</f>
        <v>0</v>
      </c>
      <c r="BJ700" s="17" t="s">
        <v>80</v>
      </c>
      <c r="BK700" s="149">
        <f>ROUND(I700*H700,2)</f>
        <v>0</v>
      </c>
      <c r="BL700" s="17" t="s">
        <v>332</v>
      </c>
      <c r="BM700" s="148" t="s">
        <v>1023</v>
      </c>
    </row>
    <row r="701" spans="2:65" s="1" customFormat="1" ht="33" customHeight="1">
      <c r="B701" s="136"/>
      <c r="C701" s="137" t="s">
        <v>1024</v>
      </c>
      <c r="D701" s="137" t="s">
        <v>224</v>
      </c>
      <c r="E701" s="138" t="s">
        <v>1025</v>
      </c>
      <c r="F701" s="139" t="s">
        <v>1026</v>
      </c>
      <c r="G701" s="140" t="s">
        <v>350</v>
      </c>
      <c r="H701" s="141">
        <v>10.5</v>
      </c>
      <c r="I701" s="142"/>
      <c r="J701" s="143">
        <f>ROUND(I701*H701,2)</f>
        <v>0</v>
      </c>
      <c r="K701" s="139" t="s">
        <v>1</v>
      </c>
      <c r="L701" s="32"/>
      <c r="M701" s="144" t="s">
        <v>1</v>
      </c>
      <c r="N701" s="145" t="s">
        <v>38</v>
      </c>
      <c r="P701" s="146">
        <f>O701*H701</f>
        <v>0</v>
      </c>
      <c r="Q701" s="146">
        <v>0</v>
      </c>
      <c r="R701" s="146">
        <f>Q701*H701</f>
        <v>0</v>
      </c>
      <c r="S701" s="146">
        <v>0</v>
      </c>
      <c r="T701" s="147">
        <f>S701*H701</f>
        <v>0</v>
      </c>
      <c r="AR701" s="148" t="s">
        <v>332</v>
      </c>
      <c r="AT701" s="148" t="s">
        <v>224</v>
      </c>
      <c r="AU701" s="148" t="s">
        <v>82</v>
      </c>
      <c r="AY701" s="17" t="s">
        <v>221</v>
      </c>
      <c r="BE701" s="149">
        <f>IF(N701="základní",J701,0)</f>
        <v>0</v>
      </c>
      <c r="BF701" s="149">
        <f>IF(N701="snížená",J701,0)</f>
        <v>0</v>
      </c>
      <c r="BG701" s="149">
        <f>IF(N701="zákl. přenesená",J701,0)</f>
        <v>0</v>
      </c>
      <c r="BH701" s="149">
        <f>IF(N701="sníž. přenesená",J701,0)</f>
        <v>0</v>
      </c>
      <c r="BI701" s="149">
        <f>IF(N701="nulová",J701,0)</f>
        <v>0</v>
      </c>
      <c r="BJ701" s="17" t="s">
        <v>80</v>
      </c>
      <c r="BK701" s="149">
        <f>ROUND(I701*H701,2)</f>
        <v>0</v>
      </c>
      <c r="BL701" s="17" t="s">
        <v>332</v>
      </c>
      <c r="BM701" s="148" t="s">
        <v>1027</v>
      </c>
    </row>
    <row r="702" spans="2:65" s="11" customFormat="1" ht="22.9" customHeight="1">
      <c r="B702" s="124"/>
      <c r="D702" s="125" t="s">
        <v>72</v>
      </c>
      <c r="E702" s="134" t="s">
        <v>1028</v>
      </c>
      <c r="F702" s="134" t="s">
        <v>1029</v>
      </c>
      <c r="I702" s="127"/>
      <c r="J702" s="135">
        <f>BK702</f>
        <v>0</v>
      </c>
      <c r="L702" s="124"/>
      <c r="M702" s="129"/>
      <c r="P702" s="130">
        <f>SUM(P703:P817)</f>
        <v>0</v>
      </c>
      <c r="R702" s="130">
        <f>SUM(R703:R817)</f>
        <v>4.4181213600000007</v>
      </c>
      <c r="T702" s="131">
        <f>SUM(T703:T817)</f>
        <v>0</v>
      </c>
      <c r="AR702" s="125" t="s">
        <v>82</v>
      </c>
      <c r="AT702" s="132" t="s">
        <v>72</v>
      </c>
      <c r="AU702" s="132" t="s">
        <v>80</v>
      </c>
      <c r="AY702" s="125" t="s">
        <v>221</v>
      </c>
      <c r="BK702" s="133">
        <f>SUM(BK703:BK817)</f>
        <v>0</v>
      </c>
    </row>
    <row r="703" spans="2:65" s="1" customFormat="1" ht="21.75" customHeight="1">
      <c r="B703" s="136"/>
      <c r="C703" s="137" t="s">
        <v>1030</v>
      </c>
      <c r="D703" s="137" t="s">
        <v>224</v>
      </c>
      <c r="E703" s="138" t="s">
        <v>1031</v>
      </c>
      <c r="F703" s="139" t="s">
        <v>1032</v>
      </c>
      <c r="G703" s="140" t="s">
        <v>239</v>
      </c>
      <c r="H703" s="141">
        <v>523.98</v>
      </c>
      <c r="I703" s="142"/>
      <c r="J703" s="143">
        <f>ROUND(I703*H703,2)</f>
        <v>0</v>
      </c>
      <c r="K703" s="139" t="s">
        <v>228</v>
      </c>
      <c r="L703" s="32"/>
      <c r="M703" s="144" t="s">
        <v>1</v>
      </c>
      <c r="N703" s="145" t="s">
        <v>38</v>
      </c>
      <c r="P703" s="146">
        <f>O703*H703</f>
        <v>0</v>
      </c>
      <c r="Q703" s="146">
        <v>0</v>
      </c>
      <c r="R703" s="146">
        <f>Q703*H703</f>
        <v>0</v>
      </c>
      <c r="S703" s="146">
        <v>0</v>
      </c>
      <c r="T703" s="147">
        <f>S703*H703</f>
        <v>0</v>
      </c>
      <c r="AR703" s="148" t="s">
        <v>332</v>
      </c>
      <c r="AT703" s="148" t="s">
        <v>224</v>
      </c>
      <c r="AU703" s="148" t="s">
        <v>82</v>
      </c>
      <c r="AY703" s="17" t="s">
        <v>221</v>
      </c>
      <c r="BE703" s="149">
        <f>IF(N703="základní",J703,0)</f>
        <v>0</v>
      </c>
      <c r="BF703" s="149">
        <f>IF(N703="snížená",J703,0)</f>
        <v>0</v>
      </c>
      <c r="BG703" s="149">
        <f>IF(N703="zákl. přenesená",J703,0)</f>
        <v>0</v>
      </c>
      <c r="BH703" s="149">
        <f>IF(N703="sníž. přenesená",J703,0)</f>
        <v>0</v>
      </c>
      <c r="BI703" s="149">
        <f>IF(N703="nulová",J703,0)</f>
        <v>0</v>
      </c>
      <c r="BJ703" s="17" t="s">
        <v>80</v>
      </c>
      <c r="BK703" s="149">
        <f>ROUND(I703*H703,2)</f>
        <v>0</v>
      </c>
      <c r="BL703" s="17" t="s">
        <v>332</v>
      </c>
      <c r="BM703" s="148" t="s">
        <v>1033</v>
      </c>
    </row>
    <row r="704" spans="2:65" s="1" customFormat="1" ht="16.5" customHeight="1">
      <c r="B704" s="136"/>
      <c r="C704" s="137" t="s">
        <v>1034</v>
      </c>
      <c r="D704" s="137" t="s">
        <v>224</v>
      </c>
      <c r="E704" s="138" t="s">
        <v>1035</v>
      </c>
      <c r="F704" s="139" t="s">
        <v>1036</v>
      </c>
      <c r="G704" s="140" t="s">
        <v>239</v>
      </c>
      <c r="H704" s="141">
        <v>523.98</v>
      </c>
      <c r="I704" s="142"/>
      <c r="J704" s="143">
        <f>ROUND(I704*H704,2)</f>
        <v>0</v>
      </c>
      <c r="K704" s="139" t="s">
        <v>228</v>
      </c>
      <c r="L704" s="32"/>
      <c r="M704" s="144" t="s">
        <v>1</v>
      </c>
      <c r="N704" s="145" t="s">
        <v>38</v>
      </c>
      <c r="P704" s="146">
        <f>O704*H704</f>
        <v>0</v>
      </c>
      <c r="Q704" s="146">
        <v>0</v>
      </c>
      <c r="R704" s="146">
        <f>Q704*H704</f>
        <v>0</v>
      </c>
      <c r="S704" s="146">
        <v>0</v>
      </c>
      <c r="T704" s="147">
        <f>S704*H704</f>
        <v>0</v>
      </c>
      <c r="AR704" s="148" t="s">
        <v>332</v>
      </c>
      <c r="AT704" s="148" t="s">
        <v>224</v>
      </c>
      <c r="AU704" s="148" t="s">
        <v>82</v>
      </c>
      <c r="AY704" s="17" t="s">
        <v>221</v>
      </c>
      <c r="BE704" s="149">
        <f>IF(N704="základní",J704,0)</f>
        <v>0</v>
      </c>
      <c r="BF704" s="149">
        <f>IF(N704="snížená",J704,0)</f>
        <v>0</v>
      </c>
      <c r="BG704" s="149">
        <f>IF(N704="zákl. přenesená",J704,0)</f>
        <v>0</v>
      </c>
      <c r="BH704" s="149">
        <f>IF(N704="sníž. přenesená",J704,0)</f>
        <v>0</v>
      </c>
      <c r="BI704" s="149">
        <f>IF(N704="nulová",J704,0)</f>
        <v>0</v>
      </c>
      <c r="BJ704" s="17" t="s">
        <v>80</v>
      </c>
      <c r="BK704" s="149">
        <f>ROUND(I704*H704,2)</f>
        <v>0</v>
      </c>
      <c r="BL704" s="17" t="s">
        <v>332</v>
      </c>
      <c r="BM704" s="148" t="s">
        <v>1037</v>
      </c>
    </row>
    <row r="705" spans="2:65" s="1" customFormat="1" ht="24.2" customHeight="1">
      <c r="B705" s="136"/>
      <c r="C705" s="137" t="s">
        <v>1038</v>
      </c>
      <c r="D705" s="137" t="s">
        <v>224</v>
      </c>
      <c r="E705" s="138" t="s">
        <v>1039</v>
      </c>
      <c r="F705" s="139" t="s">
        <v>1040</v>
      </c>
      <c r="G705" s="140" t="s">
        <v>239</v>
      </c>
      <c r="H705" s="141">
        <v>523.98</v>
      </c>
      <c r="I705" s="142"/>
      <c r="J705" s="143">
        <f>ROUND(I705*H705,2)</f>
        <v>0</v>
      </c>
      <c r="K705" s="139" t="s">
        <v>228</v>
      </c>
      <c r="L705" s="32"/>
      <c r="M705" s="144" t="s">
        <v>1</v>
      </c>
      <c r="N705" s="145" t="s">
        <v>38</v>
      </c>
      <c r="P705" s="146">
        <f>O705*H705</f>
        <v>0</v>
      </c>
      <c r="Q705" s="146">
        <v>3.0000000000000001E-5</v>
      </c>
      <c r="R705" s="146">
        <f>Q705*H705</f>
        <v>1.5719400000000001E-2</v>
      </c>
      <c r="S705" s="146">
        <v>0</v>
      </c>
      <c r="T705" s="147">
        <f>S705*H705</f>
        <v>0</v>
      </c>
      <c r="AR705" s="148" t="s">
        <v>332</v>
      </c>
      <c r="AT705" s="148" t="s">
        <v>224</v>
      </c>
      <c r="AU705" s="148" t="s">
        <v>82</v>
      </c>
      <c r="AY705" s="17" t="s">
        <v>221</v>
      </c>
      <c r="BE705" s="149">
        <f>IF(N705="základní",J705,0)</f>
        <v>0</v>
      </c>
      <c r="BF705" s="149">
        <f>IF(N705="snížená",J705,0)</f>
        <v>0</v>
      </c>
      <c r="BG705" s="149">
        <f>IF(N705="zákl. přenesená",J705,0)</f>
        <v>0</v>
      </c>
      <c r="BH705" s="149">
        <f>IF(N705="sníž. přenesená",J705,0)</f>
        <v>0</v>
      </c>
      <c r="BI705" s="149">
        <f>IF(N705="nulová",J705,0)</f>
        <v>0</v>
      </c>
      <c r="BJ705" s="17" t="s">
        <v>80</v>
      </c>
      <c r="BK705" s="149">
        <f>ROUND(I705*H705,2)</f>
        <v>0</v>
      </c>
      <c r="BL705" s="17" t="s">
        <v>332</v>
      </c>
      <c r="BM705" s="148" t="s">
        <v>1041</v>
      </c>
    </row>
    <row r="706" spans="2:65" s="1" customFormat="1" ht="33" customHeight="1">
      <c r="B706" s="136"/>
      <c r="C706" s="137" t="s">
        <v>1042</v>
      </c>
      <c r="D706" s="137" t="s">
        <v>224</v>
      </c>
      <c r="E706" s="138" t="s">
        <v>1043</v>
      </c>
      <c r="F706" s="139" t="s">
        <v>1044</v>
      </c>
      <c r="G706" s="140" t="s">
        <v>239</v>
      </c>
      <c r="H706" s="141">
        <v>523.98</v>
      </c>
      <c r="I706" s="142"/>
      <c r="J706" s="143">
        <f>ROUND(I706*H706,2)</f>
        <v>0</v>
      </c>
      <c r="K706" s="139" t="s">
        <v>228</v>
      </c>
      <c r="L706" s="32"/>
      <c r="M706" s="144" t="s">
        <v>1</v>
      </c>
      <c r="N706" s="145" t="s">
        <v>38</v>
      </c>
      <c r="P706" s="146">
        <f>O706*H706</f>
        <v>0</v>
      </c>
      <c r="Q706" s="146">
        <v>4.5500000000000002E-3</v>
      </c>
      <c r="R706" s="146">
        <f>Q706*H706</f>
        <v>2.384109</v>
      </c>
      <c r="S706" s="146">
        <v>0</v>
      </c>
      <c r="T706" s="147">
        <f>S706*H706</f>
        <v>0</v>
      </c>
      <c r="AR706" s="148" t="s">
        <v>332</v>
      </c>
      <c r="AT706" s="148" t="s">
        <v>224</v>
      </c>
      <c r="AU706" s="148" t="s">
        <v>82</v>
      </c>
      <c r="AY706" s="17" t="s">
        <v>221</v>
      </c>
      <c r="BE706" s="149">
        <f>IF(N706="základní",J706,0)</f>
        <v>0</v>
      </c>
      <c r="BF706" s="149">
        <f>IF(N706="snížená",J706,0)</f>
        <v>0</v>
      </c>
      <c r="BG706" s="149">
        <f>IF(N706="zákl. přenesená",J706,0)</f>
        <v>0</v>
      </c>
      <c r="BH706" s="149">
        <f>IF(N706="sníž. přenesená",J706,0)</f>
        <v>0</v>
      </c>
      <c r="BI706" s="149">
        <f>IF(N706="nulová",J706,0)</f>
        <v>0</v>
      </c>
      <c r="BJ706" s="17" t="s">
        <v>80</v>
      </c>
      <c r="BK706" s="149">
        <f>ROUND(I706*H706,2)</f>
        <v>0</v>
      </c>
      <c r="BL706" s="17" t="s">
        <v>332</v>
      </c>
      <c r="BM706" s="148" t="s">
        <v>1045</v>
      </c>
    </row>
    <row r="707" spans="2:65" s="12" customFormat="1">
      <c r="B707" s="150"/>
      <c r="D707" s="151" t="s">
        <v>231</v>
      </c>
      <c r="E707" s="152" t="s">
        <v>1</v>
      </c>
      <c r="F707" s="153" t="s">
        <v>373</v>
      </c>
      <c r="H707" s="152" t="s">
        <v>1</v>
      </c>
      <c r="I707" s="154"/>
      <c r="L707" s="150"/>
      <c r="M707" s="155"/>
      <c r="T707" s="156"/>
      <c r="AT707" s="152" t="s">
        <v>231</v>
      </c>
      <c r="AU707" s="152" t="s">
        <v>82</v>
      </c>
      <c r="AV707" s="12" t="s">
        <v>80</v>
      </c>
      <c r="AW707" s="12" t="s">
        <v>30</v>
      </c>
      <c r="AX707" s="12" t="s">
        <v>73</v>
      </c>
      <c r="AY707" s="152" t="s">
        <v>221</v>
      </c>
    </row>
    <row r="708" spans="2:65" s="12" customFormat="1">
      <c r="B708" s="150"/>
      <c r="D708" s="151" t="s">
        <v>231</v>
      </c>
      <c r="E708" s="152" t="s">
        <v>1</v>
      </c>
      <c r="F708" s="153" t="s">
        <v>1046</v>
      </c>
      <c r="H708" s="152" t="s">
        <v>1</v>
      </c>
      <c r="I708" s="154"/>
      <c r="L708" s="150"/>
      <c r="M708" s="155"/>
      <c r="T708" s="156"/>
      <c r="AT708" s="152" t="s">
        <v>231</v>
      </c>
      <c r="AU708" s="152" t="s">
        <v>82</v>
      </c>
      <c r="AV708" s="12" t="s">
        <v>80</v>
      </c>
      <c r="AW708" s="12" t="s">
        <v>30</v>
      </c>
      <c r="AX708" s="12" t="s">
        <v>73</v>
      </c>
      <c r="AY708" s="152" t="s">
        <v>221</v>
      </c>
    </row>
    <row r="709" spans="2:65" s="13" customFormat="1">
      <c r="B709" s="157"/>
      <c r="D709" s="151" t="s">
        <v>231</v>
      </c>
      <c r="E709" s="158" t="s">
        <v>1</v>
      </c>
      <c r="F709" s="159" t="s">
        <v>414</v>
      </c>
      <c r="H709" s="160">
        <v>7.06</v>
      </c>
      <c r="I709" s="161"/>
      <c r="L709" s="157"/>
      <c r="M709" s="162"/>
      <c r="T709" s="163"/>
      <c r="AT709" s="158" t="s">
        <v>231</v>
      </c>
      <c r="AU709" s="158" t="s">
        <v>82</v>
      </c>
      <c r="AV709" s="13" t="s">
        <v>82</v>
      </c>
      <c r="AW709" s="13" t="s">
        <v>30</v>
      </c>
      <c r="AX709" s="13" t="s">
        <v>73</v>
      </c>
      <c r="AY709" s="158" t="s">
        <v>221</v>
      </c>
    </row>
    <row r="710" spans="2:65" s="13" customFormat="1">
      <c r="B710" s="157"/>
      <c r="D710" s="151" t="s">
        <v>231</v>
      </c>
      <c r="E710" s="158" t="s">
        <v>1</v>
      </c>
      <c r="F710" s="159" t="s">
        <v>415</v>
      </c>
      <c r="H710" s="160">
        <v>14.15</v>
      </c>
      <c r="I710" s="161"/>
      <c r="L710" s="157"/>
      <c r="M710" s="162"/>
      <c r="T710" s="163"/>
      <c r="AT710" s="158" t="s">
        <v>231</v>
      </c>
      <c r="AU710" s="158" t="s">
        <v>82</v>
      </c>
      <c r="AV710" s="13" t="s">
        <v>82</v>
      </c>
      <c r="AW710" s="13" t="s">
        <v>30</v>
      </c>
      <c r="AX710" s="13" t="s">
        <v>73</v>
      </c>
      <c r="AY710" s="158" t="s">
        <v>221</v>
      </c>
    </row>
    <row r="711" spans="2:65" s="13" customFormat="1">
      <c r="B711" s="157"/>
      <c r="D711" s="151" t="s">
        <v>231</v>
      </c>
      <c r="E711" s="158" t="s">
        <v>1</v>
      </c>
      <c r="F711" s="159" t="s">
        <v>423</v>
      </c>
      <c r="H711" s="160">
        <v>17.97</v>
      </c>
      <c r="I711" s="161"/>
      <c r="L711" s="157"/>
      <c r="M711" s="162"/>
      <c r="T711" s="163"/>
      <c r="AT711" s="158" t="s">
        <v>231</v>
      </c>
      <c r="AU711" s="158" t="s">
        <v>82</v>
      </c>
      <c r="AV711" s="13" t="s">
        <v>82</v>
      </c>
      <c r="AW711" s="13" t="s">
        <v>30</v>
      </c>
      <c r="AX711" s="13" t="s">
        <v>73</v>
      </c>
      <c r="AY711" s="158" t="s">
        <v>221</v>
      </c>
    </row>
    <row r="712" spans="2:65" s="13" customFormat="1">
      <c r="B712" s="157"/>
      <c r="D712" s="151" t="s">
        <v>231</v>
      </c>
      <c r="E712" s="158" t="s">
        <v>1</v>
      </c>
      <c r="F712" s="159" t="s">
        <v>427</v>
      </c>
      <c r="H712" s="160">
        <v>5.24</v>
      </c>
      <c r="I712" s="161"/>
      <c r="L712" s="157"/>
      <c r="M712" s="162"/>
      <c r="T712" s="163"/>
      <c r="AT712" s="158" t="s">
        <v>231</v>
      </c>
      <c r="AU712" s="158" t="s">
        <v>82</v>
      </c>
      <c r="AV712" s="13" t="s">
        <v>82</v>
      </c>
      <c r="AW712" s="13" t="s">
        <v>30</v>
      </c>
      <c r="AX712" s="13" t="s">
        <v>73</v>
      </c>
      <c r="AY712" s="158" t="s">
        <v>221</v>
      </c>
    </row>
    <row r="713" spans="2:65" s="13" customFormat="1">
      <c r="B713" s="157"/>
      <c r="D713" s="151" t="s">
        <v>231</v>
      </c>
      <c r="E713" s="158" t="s">
        <v>1</v>
      </c>
      <c r="F713" s="159" t="s">
        <v>432</v>
      </c>
      <c r="H713" s="160">
        <v>19.72</v>
      </c>
      <c r="I713" s="161"/>
      <c r="L713" s="157"/>
      <c r="M713" s="162"/>
      <c r="T713" s="163"/>
      <c r="AT713" s="158" t="s">
        <v>231</v>
      </c>
      <c r="AU713" s="158" t="s">
        <v>82</v>
      </c>
      <c r="AV713" s="13" t="s">
        <v>82</v>
      </c>
      <c r="AW713" s="13" t="s">
        <v>30</v>
      </c>
      <c r="AX713" s="13" t="s">
        <v>73</v>
      </c>
      <c r="AY713" s="158" t="s">
        <v>221</v>
      </c>
    </row>
    <row r="714" spans="2:65" s="13" customFormat="1">
      <c r="B714" s="157"/>
      <c r="D714" s="151" t="s">
        <v>231</v>
      </c>
      <c r="E714" s="158" t="s">
        <v>1</v>
      </c>
      <c r="F714" s="159" t="s">
        <v>433</v>
      </c>
      <c r="H714" s="160">
        <v>21.21</v>
      </c>
      <c r="I714" s="161"/>
      <c r="L714" s="157"/>
      <c r="M714" s="162"/>
      <c r="T714" s="163"/>
      <c r="AT714" s="158" t="s">
        <v>231</v>
      </c>
      <c r="AU714" s="158" t="s">
        <v>82</v>
      </c>
      <c r="AV714" s="13" t="s">
        <v>82</v>
      </c>
      <c r="AW714" s="13" t="s">
        <v>30</v>
      </c>
      <c r="AX714" s="13" t="s">
        <v>73</v>
      </c>
      <c r="AY714" s="158" t="s">
        <v>221</v>
      </c>
    </row>
    <row r="715" spans="2:65" s="13" customFormat="1">
      <c r="B715" s="157"/>
      <c r="D715" s="151" t="s">
        <v>231</v>
      </c>
      <c r="E715" s="158" t="s">
        <v>1</v>
      </c>
      <c r="F715" s="159" t="s">
        <v>435</v>
      </c>
      <c r="H715" s="160">
        <v>17.95</v>
      </c>
      <c r="I715" s="161"/>
      <c r="L715" s="157"/>
      <c r="M715" s="162"/>
      <c r="T715" s="163"/>
      <c r="AT715" s="158" t="s">
        <v>231</v>
      </c>
      <c r="AU715" s="158" t="s">
        <v>82</v>
      </c>
      <c r="AV715" s="13" t="s">
        <v>82</v>
      </c>
      <c r="AW715" s="13" t="s">
        <v>30</v>
      </c>
      <c r="AX715" s="13" t="s">
        <v>73</v>
      </c>
      <c r="AY715" s="158" t="s">
        <v>221</v>
      </c>
    </row>
    <row r="716" spans="2:65" s="15" customFormat="1">
      <c r="B716" s="184"/>
      <c r="D716" s="151" t="s">
        <v>231</v>
      </c>
      <c r="E716" s="185" t="s">
        <v>1</v>
      </c>
      <c r="F716" s="186" t="s">
        <v>436</v>
      </c>
      <c r="H716" s="187">
        <v>103.3</v>
      </c>
      <c r="I716" s="188"/>
      <c r="L716" s="184"/>
      <c r="M716" s="189"/>
      <c r="T716" s="190"/>
      <c r="AT716" s="185" t="s">
        <v>231</v>
      </c>
      <c r="AU716" s="185" t="s">
        <v>82</v>
      </c>
      <c r="AV716" s="15" t="s">
        <v>222</v>
      </c>
      <c r="AW716" s="15" t="s">
        <v>30</v>
      </c>
      <c r="AX716" s="15" t="s">
        <v>73</v>
      </c>
      <c r="AY716" s="185" t="s">
        <v>221</v>
      </c>
    </row>
    <row r="717" spans="2:65" s="12" customFormat="1">
      <c r="B717" s="150"/>
      <c r="D717" s="151" t="s">
        <v>231</v>
      </c>
      <c r="E717" s="152" t="s">
        <v>1</v>
      </c>
      <c r="F717" s="153" t="s">
        <v>1047</v>
      </c>
      <c r="H717" s="152" t="s">
        <v>1</v>
      </c>
      <c r="I717" s="154"/>
      <c r="L717" s="150"/>
      <c r="M717" s="155"/>
      <c r="T717" s="156"/>
      <c r="AT717" s="152" t="s">
        <v>231</v>
      </c>
      <c r="AU717" s="152" t="s">
        <v>82</v>
      </c>
      <c r="AV717" s="12" t="s">
        <v>80</v>
      </c>
      <c r="AW717" s="12" t="s">
        <v>30</v>
      </c>
      <c r="AX717" s="12" t="s">
        <v>73</v>
      </c>
      <c r="AY717" s="152" t="s">
        <v>221</v>
      </c>
    </row>
    <row r="718" spans="2:65" s="13" customFormat="1">
      <c r="B718" s="157"/>
      <c r="D718" s="151" t="s">
        <v>231</v>
      </c>
      <c r="E718" s="158" t="s">
        <v>1</v>
      </c>
      <c r="F718" s="159" t="s">
        <v>412</v>
      </c>
      <c r="H718" s="160">
        <v>12.64</v>
      </c>
      <c r="I718" s="161"/>
      <c r="L718" s="157"/>
      <c r="M718" s="162"/>
      <c r="T718" s="163"/>
      <c r="AT718" s="158" t="s">
        <v>231</v>
      </c>
      <c r="AU718" s="158" t="s">
        <v>82</v>
      </c>
      <c r="AV718" s="13" t="s">
        <v>82</v>
      </c>
      <c r="AW718" s="13" t="s">
        <v>30</v>
      </c>
      <c r="AX718" s="13" t="s">
        <v>73</v>
      </c>
      <c r="AY718" s="158" t="s">
        <v>221</v>
      </c>
    </row>
    <row r="719" spans="2:65" s="13" customFormat="1">
      <c r="B719" s="157"/>
      <c r="D719" s="151" t="s">
        <v>231</v>
      </c>
      <c r="E719" s="158" t="s">
        <v>1</v>
      </c>
      <c r="F719" s="159" t="s">
        <v>413</v>
      </c>
      <c r="H719" s="160">
        <v>13.12</v>
      </c>
      <c r="I719" s="161"/>
      <c r="L719" s="157"/>
      <c r="M719" s="162"/>
      <c r="T719" s="163"/>
      <c r="AT719" s="158" t="s">
        <v>231</v>
      </c>
      <c r="AU719" s="158" t="s">
        <v>82</v>
      </c>
      <c r="AV719" s="13" t="s">
        <v>82</v>
      </c>
      <c r="AW719" s="13" t="s">
        <v>30</v>
      </c>
      <c r="AX719" s="13" t="s">
        <v>73</v>
      </c>
      <c r="AY719" s="158" t="s">
        <v>221</v>
      </c>
    </row>
    <row r="720" spans="2:65" s="13" customFormat="1">
      <c r="B720" s="157"/>
      <c r="D720" s="151" t="s">
        <v>231</v>
      </c>
      <c r="E720" s="158" t="s">
        <v>1</v>
      </c>
      <c r="F720" s="159" t="s">
        <v>416</v>
      </c>
      <c r="H720" s="160">
        <v>2.83</v>
      </c>
      <c r="I720" s="161"/>
      <c r="L720" s="157"/>
      <c r="M720" s="162"/>
      <c r="T720" s="163"/>
      <c r="AT720" s="158" t="s">
        <v>231</v>
      </c>
      <c r="AU720" s="158" t="s">
        <v>82</v>
      </c>
      <c r="AV720" s="13" t="s">
        <v>82</v>
      </c>
      <c r="AW720" s="13" t="s">
        <v>30</v>
      </c>
      <c r="AX720" s="13" t="s">
        <v>73</v>
      </c>
      <c r="AY720" s="158" t="s">
        <v>221</v>
      </c>
    </row>
    <row r="721" spans="2:51" s="13" customFormat="1">
      <c r="B721" s="157"/>
      <c r="D721" s="151" t="s">
        <v>231</v>
      </c>
      <c r="E721" s="158" t="s">
        <v>1</v>
      </c>
      <c r="F721" s="159" t="s">
        <v>417</v>
      </c>
      <c r="H721" s="160">
        <v>1.62</v>
      </c>
      <c r="I721" s="161"/>
      <c r="L721" s="157"/>
      <c r="M721" s="162"/>
      <c r="T721" s="163"/>
      <c r="AT721" s="158" t="s">
        <v>231</v>
      </c>
      <c r="AU721" s="158" t="s">
        <v>82</v>
      </c>
      <c r="AV721" s="13" t="s">
        <v>82</v>
      </c>
      <c r="AW721" s="13" t="s">
        <v>30</v>
      </c>
      <c r="AX721" s="13" t="s">
        <v>73</v>
      </c>
      <c r="AY721" s="158" t="s">
        <v>221</v>
      </c>
    </row>
    <row r="722" spans="2:51" s="13" customFormat="1">
      <c r="B722" s="157"/>
      <c r="D722" s="151" t="s">
        <v>231</v>
      </c>
      <c r="E722" s="158" t="s">
        <v>1</v>
      </c>
      <c r="F722" s="159" t="s">
        <v>418</v>
      </c>
      <c r="H722" s="160">
        <v>3.96</v>
      </c>
      <c r="I722" s="161"/>
      <c r="L722" s="157"/>
      <c r="M722" s="162"/>
      <c r="T722" s="163"/>
      <c r="AT722" s="158" t="s">
        <v>231</v>
      </c>
      <c r="AU722" s="158" t="s">
        <v>82</v>
      </c>
      <c r="AV722" s="13" t="s">
        <v>82</v>
      </c>
      <c r="AW722" s="13" t="s">
        <v>30</v>
      </c>
      <c r="AX722" s="13" t="s">
        <v>73</v>
      </c>
      <c r="AY722" s="158" t="s">
        <v>221</v>
      </c>
    </row>
    <row r="723" spans="2:51" s="13" customFormat="1">
      <c r="B723" s="157"/>
      <c r="D723" s="151" t="s">
        <v>231</v>
      </c>
      <c r="E723" s="158" t="s">
        <v>1</v>
      </c>
      <c r="F723" s="159" t="s">
        <v>419</v>
      </c>
      <c r="H723" s="160">
        <v>3.85</v>
      </c>
      <c r="I723" s="161"/>
      <c r="L723" s="157"/>
      <c r="M723" s="162"/>
      <c r="T723" s="163"/>
      <c r="AT723" s="158" t="s">
        <v>231</v>
      </c>
      <c r="AU723" s="158" t="s">
        <v>82</v>
      </c>
      <c r="AV723" s="13" t="s">
        <v>82</v>
      </c>
      <c r="AW723" s="13" t="s">
        <v>30</v>
      </c>
      <c r="AX723" s="13" t="s">
        <v>73</v>
      </c>
      <c r="AY723" s="158" t="s">
        <v>221</v>
      </c>
    </row>
    <row r="724" spans="2:51" s="13" customFormat="1">
      <c r="B724" s="157"/>
      <c r="D724" s="151" t="s">
        <v>231</v>
      </c>
      <c r="E724" s="158" t="s">
        <v>1</v>
      </c>
      <c r="F724" s="159" t="s">
        <v>420</v>
      </c>
      <c r="H724" s="160">
        <v>1.39</v>
      </c>
      <c r="I724" s="161"/>
      <c r="L724" s="157"/>
      <c r="M724" s="162"/>
      <c r="T724" s="163"/>
      <c r="AT724" s="158" t="s">
        <v>231</v>
      </c>
      <c r="AU724" s="158" t="s">
        <v>82</v>
      </c>
      <c r="AV724" s="13" t="s">
        <v>82</v>
      </c>
      <c r="AW724" s="13" t="s">
        <v>30</v>
      </c>
      <c r="AX724" s="13" t="s">
        <v>73</v>
      </c>
      <c r="AY724" s="158" t="s">
        <v>221</v>
      </c>
    </row>
    <row r="725" spans="2:51" s="13" customFormat="1">
      <c r="B725" s="157"/>
      <c r="D725" s="151" t="s">
        <v>231</v>
      </c>
      <c r="E725" s="158" t="s">
        <v>1</v>
      </c>
      <c r="F725" s="159" t="s">
        <v>421</v>
      </c>
      <c r="H725" s="160">
        <v>2.16</v>
      </c>
      <c r="I725" s="161"/>
      <c r="L725" s="157"/>
      <c r="M725" s="162"/>
      <c r="T725" s="163"/>
      <c r="AT725" s="158" t="s">
        <v>231</v>
      </c>
      <c r="AU725" s="158" t="s">
        <v>82</v>
      </c>
      <c r="AV725" s="13" t="s">
        <v>82</v>
      </c>
      <c r="AW725" s="13" t="s">
        <v>30</v>
      </c>
      <c r="AX725" s="13" t="s">
        <v>73</v>
      </c>
      <c r="AY725" s="158" t="s">
        <v>221</v>
      </c>
    </row>
    <row r="726" spans="2:51" s="13" customFormat="1">
      <c r="B726" s="157"/>
      <c r="D726" s="151" t="s">
        <v>231</v>
      </c>
      <c r="E726" s="158" t="s">
        <v>1</v>
      </c>
      <c r="F726" s="159" t="s">
        <v>422</v>
      </c>
      <c r="H726" s="160">
        <v>1.44</v>
      </c>
      <c r="I726" s="161"/>
      <c r="L726" s="157"/>
      <c r="M726" s="162"/>
      <c r="T726" s="163"/>
      <c r="AT726" s="158" t="s">
        <v>231</v>
      </c>
      <c r="AU726" s="158" t="s">
        <v>82</v>
      </c>
      <c r="AV726" s="13" t="s">
        <v>82</v>
      </c>
      <c r="AW726" s="13" t="s">
        <v>30</v>
      </c>
      <c r="AX726" s="13" t="s">
        <v>73</v>
      </c>
      <c r="AY726" s="158" t="s">
        <v>221</v>
      </c>
    </row>
    <row r="727" spans="2:51" s="13" customFormat="1">
      <c r="B727" s="157"/>
      <c r="D727" s="151" t="s">
        <v>231</v>
      </c>
      <c r="E727" s="158" t="s">
        <v>1</v>
      </c>
      <c r="F727" s="159" t="s">
        <v>434</v>
      </c>
      <c r="H727" s="160">
        <v>4.7699999999999996</v>
      </c>
      <c r="I727" s="161"/>
      <c r="L727" s="157"/>
      <c r="M727" s="162"/>
      <c r="T727" s="163"/>
      <c r="AT727" s="158" t="s">
        <v>231</v>
      </c>
      <c r="AU727" s="158" t="s">
        <v>82</v>
      </c>
      <c r="AV727" s="13" t="s">
        <v>82</v>
      </c>
      <c r="AW727" s="13" t="s">
        <v>30</v>
      </c>
      <c r="AX727" s="13" t="s">
        <v>73</v>
      </c>
      <c r="AY727" s="158" t="s">
        <v>221</v>
      </c>
    </row>
    <row r="728" spans="2:51" s="15" customFormat="1">
      <c r="B728" s="184"/>
      <c r="D728" s="151" t="s">
        <v>231</v>
      </c>
      <c r="E728" s="185" t="s">
        <v>1</v>
      </c>
      <c r="F728" s="186" t="s">
        <v>436</v>
      </c>
      <c r="H728" s="187">
        <v>47.78</v>
      </c>
      <c r="I728" s="188"/>
      <c r="L728" s="184"/>
      <c r="M728" s="189"/>
      <c r="T728" s="190"/>
      <c r="AT728" s="185" t="s">
        <v>231</v>
      </c>
      <c r="AU728" s="185" t="s">
        <v>82</v>
      </c>
      <c r="AV728" s="15" t="s">
        <v>222</v>
      </c>
      <c r="AW728" s="15" t="s">
        <v>30</v>
      </c>
      <c r="AX728" s="15" t="s">
        <v>73</v>
      </c>
      <c r="AY728" s="185" t="s">
        <v>221</v>
      </c>
    </row>
    <row r="729" spans="2:51" s="12" customFormat="1">
      <c r="B729" s="150"/>
      <c r="D729" s="151" t="s">
        <v>231</v>
      </c>
      <c r="E729" s="152" t="s">
        <v>1</v>
      </c>
      <c r="F729" s="153" t="s">
        <v>1048</v>
      </c>
      <c r="H729" s="152" t="s">
        <v>1</v>
      </c>
      <c r="I729" s="154"/>
      <c r="L729" s="150"/>
      <c r="M729" s="155"/>
      <c r="T729" s="156"/>
      <c r="AT729" s="152" t="s">
        <v>231</v>
      </c>
      <c r="AU729" s="152" t="s">
        <v>82</v>
      </c>
      <c r="AV729" s="12" t="s">
        <v>80</v>
      </c>
      <c r="AW729" s="12" t="s">
        <v>30</v>
      </c>
      <c r="AX729" s="12" t="s">
        <v>73</v>
      </c>
      <c r="AY729" s="152" t="s">
        <v>221</v>
      </c>
    </row>
    <row r="730" spans="2:51" s="13" customFormat="1">
      <c r="B730" s="157"/>
      <c r="D730" s="151" t="s">
        <v>231</v>
      </c>
      <c r="E730" s="158" t="s">
        <v>1</v>
      </c>
      <c r="F730" s="159" t="s">
        <v>408</v>
      </c>
      <c r="H730" s="160">
        <v>37.93</v>
      </c>
      <c r="I730" s="161"/>
      <c r="L730" s="157"/>
      <c r="M730" s="162"/>
      <c r="T730" s="163"/>
      <c r="AT730" s="158" t="s">
        <v>231</v>
      </c>
      <c r="AU730" s="158" t="s">
        <v>82</v>
      </c>
      <c r="AV730" s="13" t="s">
        <v>82</v>
      </c>
      <c r="AW730" s="13" t="s">
        <v>30</v>
      </c>
      <c r="AX730" s="13" t="s">
        <v>73</v>
      </c>
      <c r="AY730" s="158" t="s">
        <v>221</v>
      </c>
    </row>
    <row r="731" spans="2:51" s="13" customFormat="1">
      <c r="B731" s="157"/>
      <c r="D731" s="151" t="s">
        <v>231</v>
      </c>
      <c r="E731" s="158" t="s">
        <v>1</v>
      </c>
      <c r="F731" s="159" t="s">
        <v>409</v>
      </c>
      <c r="H731" s="160">
        <v>11.95</v>
      </c>
      <c r="I731" s="161"/>
      <c r="L731" s="157"/>
      <c r="M731" s="162"/>
      <c r="T731" s="163"/>
      <c r="AT731" s="158" t="s">
        <v>231</v>
      </c>
      <c r="AU731" s="158" t="s">
        <v>82</v>
      </c>
      <c r="AV731" s="13" t="s">
        <v>82</v>
      </c>
      <c r="AW731" s="13" t="s">
        <v>30</v>
      </c>
      <c r="AX731" s="13" t="s">
        <v>73</v>
      </c>
      <c r="AY731" s="158" t="s">
        <v>221</v>
      </c>
    </row>
    <row r="732" spans="2:51" s="13" customFormat="1">
      <c r="B732" s="157"/>
      <c r="D732" s="151" t="s">
        <v>231</v>
      </c>
      <c r="E732" s="158" t="s">
        <v>1</v>
      </c>
      <c r="F732" s="159" t="s">
        <v>410</v>
      </c>
      <c r="H732" s="160">
        <v>24.62</v>
      </c>
      <c r="I732" s="161"/>
      <c r="L732" s="157"/>
      <c r="M732" s="162"/>
      <c r="T732" s="163"/>
      <c r="AT732" s="158" t="s">
        <v>231</v>
      </c>
      <c r="AU732" s="158" t="s">
        <v>82</v>
      </c>
      <c r="AV732" s="13" t="s">
        <v>82</v>
      </c>
      <c r="AW732" s="13" t="s">
        <v>30</v>
      </c>
      <c r="AX732" s="13" t="s">
        <v>73</v>
      </c>
      <c r="AY732" s="158" t="s">
        <v>221</v>
      </c>
    </row>
    <row r="733" spans="2:51" s="13" customFormat="1">
      <c r="B733" s="157"/>
      <c r="D733" s="151" t="s">
        <v>231</v>
      </c>
      <c r="E733" s="158" t="s">
        <v>1</v>
      </c>
      <c r="F733" s="159" t="s">
        <v>411</v>
      </c>
      <c r="H733" s="160">
        <v>20.23</v>
      </c>
      <c r="I733" s="161"/>
      <c r="L733" s="157"/>
      <c r="M733" s="162"/>
      <c r="T733" s="163"/>
      <c r="AT733" s="158" t="s">
        <v>231</v>
      </c>
      <c r="AU733" s="158" t="s">
        <v>82</v>
      </c>
      <c r="AV733" s="13" t="s">
        <v>82</v>
      </c>
      <c r="AW733" s="13" t="s">
        <v>30</v>
      </c>
      <c r="AX733" s="13" t="s">
        <v>73</v>
      </c>
      <c r="AY733" s="158" t="s">
        <v>221</v>
      </c>
    </row>
    <row r="734" spans="2:51" s="13" customFormat="1">
      <c r="B734" s="157"/>
      <c r="D734" s="151" t="s">
        <v>231</v>
      </c>
      <c r="E734" s="158" t="s">
        <v>1</v>
      </c>
      <c r="F734" s="159" t="s">
        <v>424</v>
      </c>
      <c r="H734" s="160">
        <v>115.91</v>
      </c>
      <c r="I734" s="161"/>
      <c r="L734" s="157"/>
      <c r="M734" s="162"/>
      <c r="T734" s="163"/>
      <c r="AT734" s="158" t="s">
        <v>231</v>
      </c>
      <c r="AU734" s="158" t="s">
        <v>82</v>
      </c>
      <c r="AV734" s="13" t="s">
        <v>82</v>
      </c>
      <c r="AW734" s="13" t="s">
        <v>30</v>
      </c>
      <c r="AX734" s="13" t="s">
        <v>73</v>
      </c>
      <c r="AY734" s="158" t="s">
        <v>221</v>
      </c>
    </row>
    <row r="735" spans="2:51" s="13" customFormat="1">
      <c r="B735" s="157"/>
      <c r="D735" s="151" t="s">
        <v>231</v>
      </c>
      <c r="E735" s="158" t="s">
        <v>1</v>
      </c>
      <c r="F735" s="159" t="s">
        <v>425</v>
      </c>
      <c r="H735" s="160">
        <v>6.91</v>
      </c>
      <c r="I735" s="161"/>
      <c r="L735" s="157"/>
      <c r="M735" s="162"/>
      <c r="T735" s="163"/>
      <c r="AT735" s="158" t="s">
        <v>231</v>
      </c>
      <c r="AU735" s="158" t="s">
        <v>82</v>
      </c>
      <c r="AV735" s="13" t="s">
        <v>82</v>
      </c>
      <c r="AW735" s="13" t="s">
        <v>30</v>
      </c>
      <c r="AX735" s="13" t="s">
        <v>73</v>
      </c>
      <c r="AY735" s="158" t="s">
        <v>221</v>
      </c>
    </row>
    <row r="736" spans="2:51" s="13" customFormat="1">
      <c r="B736" s="157"/>
      <c r="D736" s="151" t="s">
        <v>231</v>
      </c>
      <c r="E736" s="158" t="s">
        <v>1</v>
      </c>
      <c r="F736" s="159" t="s">
        <v>426</v>
      </c>
      <c r="H736" s="160">
        <v>24.12</v>
      </c>
      <c r="I736" s="161"/>
      <c r="L736" s="157"/>
      <c r="M736" s="162"/>
      <c r="T736" s="163"/>
      <c r="AT736" s="158" t="s">
        <v>231</v>
      </c>
      <c r="AU736" s="158" t="s">
        <v>82</v>
      </c>
      <c r="AV736" s="13" t="s">
        <v>82</v>
      </c>
      <c r="AW736" s="13" t="s">
        <v>30</v>
      </c>
      <c r="AX736" s="13" t="s">
        <v>73</v>
      </c>
      <c r="AY736" s="158" t="s">
        <v>221</v>
      </c>
    </row>
    <row r="737" spans="2:65" s="13" customFormat="1">
      <c r="B737" s="157"/>
      <c r="D737" s="151" t="s">
        <v>231</v>
      </c>
      <c r="E737" s="158" t="s">
        <v>1</v>
      </c>
      <c r="F737" s="159" t="s">
        <v>428</v>
      </c>
      <c r="H737" s="160">
        <v>32.619999999999997</v>
      </c>
      <c r="I737" s="161"/>
      <c r="L737" s="157"/>
      <c r="M737" s="162"/>
      <c r="T737" s="163"/>
      <c r="AT737" s="158" t="s">
        <v>231</v>
      </c>
      <c r="AU737" s="158" t="s">
        <v>82</v>
      </c>
      <c r="AV737" s="13" t="s">
        <v>82</v>
      </c>
      <c r="AW737" s="13" t="s">
        <v>30</v>
      </c>
      <c r="AX737" s="13" t="s">
        <v>73</v>
      </c>
      <c r="AY737" s="158" t="s">
        <v>221</v>
      </c>
    </row>
    <row r="738" spans="2:65" s="13" customFormat="1">
      <c r="B738" s="157"/>
      <c r="D738" s="151" t="s">
        <v>231</v>
      </c>
      <c r="E738" s="158" t="s">
        <v>1</v>
      </c>
      <c r="F738" s="159" t="s">
        <v>429</v>
      </c>
      <c r="H738" s="160">
        <v>34.81</v>
      </c>
      <c r="I738" s="161"/>
      <c r="L738" s="157"/>
      <c r="M738" s="162"/>
      <c r="T738" s="163"/>
      <c r="AT738" s="158" t="s">
        <v>231</v>
      </c>
      <c r="AU738" s="158" t="s">
        <v>82</v>
      </c>
      <c r="AV738" s="13" t="s">
        <v>82</v>
      </c>
      <c r="AW738" s="13" t="s">
        <v>30</v>
      </c>
      <c r="AX738" s="13" t="s">
        <v>73</v>
      </c>
      <c r="AY738" s="158" t="s">
        <v>221</v>
      </c>
    </row>
    <row r="739" spans="2:65" s="13" customFormat="1">
      <c r="B739" s="157"/>
      <c r="D739" s="151" t="s">
        <v>231</v>
      </c>
      <c r="E739" s="158" t="s">
        <v>1</v>
      </c>
      <c r="F739" s="159" t="s">
        <v>430</v>
      </c>
      <c r="H739" s="160">
        <v>33.56</v>
      </c>
      <c r="I739" s="161"/>
      <c r="L739" s="157"/>
      <c r="M739" s="162"/>
      <c r="T739" s="163"/>
      <c r="AT739" s="158" t="s">
        <v>231</v>
      </c>
      <c r="AU739" s="158" t="s">
        <v>82</v>
      </c>
      <c r="AV739" s="13" t="s">
        <v>82</v>
      </c>
      <c r="AW739" s="13" t="s">
        <v>30</v>
      </c>
      <c r="AX739" s="13" t="s">
        <v>73</v>
      </c>
      <c r="AY739" s="158" t="s">
        <v>221</v>
      </c>
    </row>
    <row r="740" spans="2:65" s="13" customFormat="1">
      <c r="B740" s="157"/>
      <c r="D740" s="151" t="s">
        <v>231</v>
      </c>
      <c r="E740" s="158" t="s">
        <v>1</v>
      </c>
      <c r="F740" s="159" t="s">
        <v>431</v>
      </c>
      <c r="H740" s="160">
        <v>13.58</v>
      </c>
      <c r="I740" s="161"/>
      <c r="L740" s="157"/>
      <c r="M740" s="162"/>
      <c r="T740" s="163"/>
      <c r="AT740" s="158" t="s">
        <v>231</v>
      </c>
      <c r="AU740" s="158" t="s">
        <v>82</v>
      </c>
      <c r="AV740" s="13" t="s">
        <v>82</v>
      </c>
      <c r="AW740" s="13" t="s">
        <v>30</v>
      </c>
      <c r="AX740" s="13" t="s">
        <v>73</v>
      </c>
      <c r="AY740" s="158" t="s">
        <v>221</v>
      </c>
    </row>
    <row r="741" spans="2:65" s="15" customFormat="1">
      <c r="B741" s="184"/>
      <c r="D741" s="151" t="s">
        <v>231</v>
      </c>
      <c r="E741" s="185" t="s">
        <v>1</v>
      </c>
      <c r="F741" s="186" t="s">
        <v>436</v>
      </c>
      <c r="H741" s="187">
        <v>356.24</v>
      </c>
      <c r="I741" s="188"/>
      <c r="L741" s="184"/>
      <c r="M741" s="189"/>
      <c r="T741" s="190"/>
      <c r="AT741" s="185" t="s">
        <v>231</v>
      </c>
      <c r="AU741" s="185" t="s">
        <v>82</v>
      </c>
      <c r="AV741" s="15" t="s">
        <v>222</v>
      </c>
      <c r="AW741" s="15" t="s">
        <v>30</v>
      </c>
      <c r="AX741" s="15" t="s">
        <v>73</v>
      </c>
      <c r="AY741" s="185" t="s">
        <v>221</v>
      </c>
    </row>
    <row r="742" spans="2:65" s="12" customFormat="1">
      <c r="B742" s="150"/>
      <c r="D742" s="151" t="s">
        <v>231</v>
      </c>
      <c r="E742" s="152" t="s">
        <v>1</v>
      </c>
      <c r="F742" s="153" t="s">
        <v>1049</v>
      </c>
      <c r="H742" s="152" t="s">
        <v>1</v>
      </c>
      <c r="I742" s="154"/>
      <c r="L742" s="150"/>
      <c r="M742" s="155"/>
      <c r="T742" s="156"/>
      <c r="AT742" s="152" t="s">
        <v>231</v>
      </c>
      <c r="AU742" s="152" t="s">
        <v>82</v>
      </c>
      <c r="AV742" s="12" t="s">
        <v>80</v>
      </c>
      <c r="AW742" s="12" t="s">
        <v>30</v>
      </c>
      <c r="AX742" s="12" t="s">
        <v>73</v>
      </c>
      <c r="AY742" s="152" t="s">
        <v>221</v>
      </c>
    </row>
    <row r="743" spans="2:65" s="13" customFormat="1">
      <c r="B743" s="157"/>
      <c r="D743" s="151" t="s">
        <v>231</v>
      </c>
      <c r="E743" s="158" t="s">
        <v>1</v>
      </c>
      <c r="F743" s="159" t="s">
        <v>300</v>
      </c>
      <c r="H743" s="160">
        <v>10.95</v>
      </c>
      <c r="I743" s="161"/>
      <c r="L743" s="157"/>
      <c r="M743" s="162"/>
      <c r="T743" s="163"/>
      <c r="AT743" s="158" t="s">
        <v>231</v>
      </c>
      <c r="AU743" s="158" t="s">
        <v>82</v>
      </c>
      <c r="AV743" s="13" t="s">
        <v>82</v>
      </c>
      <c r="AW743" s="13" t="s">
        <v>30</v>
      </c>
      <c r="AX743" s="13" t="s">
        <v>73</v>
      </c>
      <c r="AY743" s="158" t="s">
        <v>221</v>
      </c>
    </row>
    <row r="744" spans="2:65" s="13" customFormat="1">
      <c r="B744" s="157"/>
      <c r="D744" s="151" t="s">
        <v>231</v>
      </c>
      <c r="E744" s="158" t="s">
        <v>1</v>
      </c>
      <c r="F744" s="159" t="s">
        <v>302</v>
      </c>
      <c r="H744" s="160">
        <v>5.71</v>
      </c>
      <c r="I744" s="161"/>
      <c r="L744" s="157"/>
      <c r="M744" s="162"/>
      <c r="T744" s="163"/>
      <c r="AT744" s="158" t="s">
        <v>231</v>
      </c>
      <c r="AU744" s="158" t="s">
        <v>82</v>
      </c>
      <c r="AV744" s="13" t="s">
        <v>82</v>
      </c>
      <c r="AW744" s="13" t="s">
        <v>30</v>
      </c>
      <c r="AX744" s="13" t="s">
        <v>73</v>
      </c>
      <c r="AY744" s="158" t="s">
        <v>221</v>
      </c>
    </row>
    <row r="745" spans="2:65" s="15" customFormat="1">
      <c r="B745" s="184"/>
      <c r="D745" s="151" t="s">
        <v>231</v>
      </c>
      <c r="E745" s="185" t="s">
        <v>1</v>
      </c>
      <c r="F745" s="186" t="s">
        <v>436</v>
      </c>
      <c r="H745" s="187">
        <v>16.66</v>
      </c>
      <c r="I745" s="188"/>
      <c r="L745" s="184"/>
      <c r="M745" s="189"/>
      <c r="T745" s="190"/>
      <c r="AT745" s="185" t="s">
        <v>231</v>
      </c>
      <c r="AU745" s="185" t="s">
        <v>82</v>
      </c>
      <c r="AV745" s="15" t="s">
        <v>222</v>
      </c>
      <c r="AW745" s="15" t="s">
        <v>30</v>
      </c>
      <c r="AX745" s="15" t="s">
        <v>73</v>
      </c>
      <c r="AY745" s="185" t="s">
        <v>221</v>
      </c>
    </row>
    <row r="746" spans="2:65" s="14" customFormat="1">
      <c r="B746" s="164"/>
      <c r="D746" s="151" t="s">
        <v>231</v>
      </c>
      <c r="E746" s="165" t="s">
        <v>1</v>
      </c>
      <c r="F746" s="166" t="s">
        <v>236</v>
      </c>
      <c r="H746" s="167">
        <v>523.98</v>
      </c>
      <c r="I746" s="168"/>
      <c r="L746" s="164"/>
      <c r="M746" s="169"/>
      <c r="T746" s="170"/>
      <c r="AT746" s="165" t="s">
        <v>231</v>
      </c>
      <c r="AU746" s="165" t="s">
        <v>82</v>
      </c>
      <c r="AV746" s="14" t="s">
        <v>229</v>
      </c>
      <c r="AW746" s="14" t="s">
        <v>30</v>
      </c>
      <c r="AX746" s="14" t="s">
        <v>80</v>
      </c>
      <c r="AY746" s="165" t="s">
        <v>221</v>
      </c>
    </row>
    <row r="747" spans="2:65" s="1" customFormat="1" ht="33" customHeight="1">
      <c r="B747" s="136"/>
      <c r="C747" s="137" t="s">
        <v>1050</v>
      </c>
      <c r="D747" s="137" t="s">
        <v>224</v>
      </c>
      <c r="E747" s="138" t="s">
        <v>1051</v>
      </c>
      <c r="F747" s="139" t="s">
        <v>1052</v>
      </c>
      <c r="G747" s="140" t="s">
        <v>239</v>
      </c>
      <c r="H747" s="141">
        <v>151.08000000000001</v>
      </c>
      <c r="I747" s="142"/>
      <c r="J747" s="143">
        <f>ROUND(I747*H747,2)</f>
        <v>0</v>
      </c>
      <c r="K747" s="139" t="s">
        <v>1</v>
      </c>
      <c r="L747" s="32"/>
      <c r="M747" s="144" t="s">
        <v>1</v>
      </c>
      <c r="N747" s="145" t="s">
        <v>38</v>
      </c>
      <c r="P747" s="146">
        <f>O747*H747</f>
        <v>0</v>
      </c>
      <c r="Q747" s="146">
        <v>2.9999999999999997E-4</v>
      </c>
      <c r="R747" s="146">
        <f>Q747*H747</f>
        <v>4.5324000000000003E-2</v>
      </c>
      <c r="S747" s="146">
        <v>0</v>
      </c>
      <c r="T747" s="147">
        <f>S747*H747</f>
        <v>0</v>
      </c>
      <c r="AR747" s="148" t="s">
        <v>332</v>
      </c>
      <c r="AT747" s="148" t="s">
        <v>224</v>
      </c>
      <c r="AU747" s="148" t="s">
        <v>82</v>
      </c>
      <c r="AY747" s="17" t="s">
        <v>221</v>
      </c>
      <c r="BE747" s="149">
        <f>IF(N747="základní",J747,0)</f>
        <v>0</v>
      </c>
      <c r="BF747" s="149">
        <f>IF(N747="snížená",J747,0)</f>
        <v>0</v>
      </c>
      <c r="BG747" s="149">
        <f>IF(N747="zákl. přenesená",J747,0)</f>
        <v>0</v>
      </c>
      <c r="BH747" s="149">
        <f>IF(N747="sníž. přenesená",J747,0)</f>
        <v>0</v>
      </c>
      <c r="BI747" s="149">
        <f>IF(N747="nulová",J747,0)</f>
        <v>0</v>
      </c>
      <c r="BJ747" s="17" t="s">
        <v>80</v>
      </c>
      <c r="BK747" s="149">
        <f>ROUND(I747*H747,2)</f>
        <v>0</v>
      </c>
      <c r="BL747" s="17" t="s">
        <v>332</v>
      </c>
      <c r="BM747" s="148" t="s">
        <v>1053</v>
      </c>
    </row>
    <row r="748" spans="2:65" s="12" customFormat="1">
      <c r="B748" s="150"/>
      <c r="D748" s="151" t="s">
        <v>231</v>
      </c>
      <c r="E748" s="152" t="s">
        <v>1</v>
      </c>
      <c r="F748" s="153" t="s">
        <v>373</v>
      </c>
      <c r="H748" s="152" t="s">
        <v>1</v>
      </c>
      <c r="I748" s="154"/>
      <c r="L748" s="150"/>
      <c r="M748" s="155"/>
      <c r="T748" s="156"/>
      <c r="AT748" s="152" t="s">
        <v>231</v>
      </c>
      <c r="AU748" s="152" t="s">
        <v>82</v>
      </c>
      <c r="AV748" s="12" t="s">
        <v>80</v>
      </c>
      <c r="AW748" s="12" t="s">
        <v>30</v>
      </c>
      <c r="AX748" s="12" t="s">
        <v>73</v>
      </c>
      <c r="AY748" s="152" t="s">
        <v>221</v>
      </c>
    </row>
    <row r="749" spans="2:65" s="13" customFormat="1">
      <c r="B749" s="157"/>
      <c r="D749" s="151" t="s">
        <v>231</v>
      </c>
      <c r="E749" s="158" t="s">
        <v>1</v>
      </c>
      <c r="F749" s="159" t="s">
        <v>388</v>
      </c>
      <c r="H749" s="160">
        <v>103.3</v>
      </c>
      <c r="I749" s="161"/>
      <c r="L749" s="157"/>
      <c r="M749" s="162"/>
      <c r="T749" s="163"/>
      <c r="AT749" s="158" t="s">
        <v>231</v>
      </c>
      <c r="AU749" s="158" t="s">
        <v>82</v>
      </c>
      <c r="AV749" s="13" t="s">
        <v>82</v>
      </c>
      <c r="AW749" s="13" t="s">
        <v>30</v>
      </c>
      <c r="AX749" s="13" t="s">
        <v>73</v>
      </c>
      <c r="AY749" s="158" t="s">
        <v>221</v>
      </c>
    </row>
    <row r="750" spans="2:65" s="13" customFormat="1">
      <c r="B750" s="157"/>
      <c r="D750" s="151" t="s">
        <v>231</v>
      </c>
      <c r="E750" s="158" t="s">
        <v>1</v>
      </c>
      <c r="F750" s="159" t="s">
        <v>402</v>
      </c>
      <c r="H750" s="160">
        <v>47.78</v>
      </c>
      <c r="I750" s="161"/>
      <c r="L750" s="157"/>
      <c r="M750" s="162"/>
      <c r="T750" s="163"/>
      <c r="AT750" s="158" t="s">
        <v>231</v>
      </c>
      <c r="AU750" s="158" t="s">
        <v>82</v>
      </c>
      <c r="AV750" s="13" t="s">
        <v>82</v>
      </c>
      <c r="AW750" s="13" t="s">
        <v>30</v>
      </c>
      <c r="AX750" s="13" t="s">
        <v>73</v>
      </c>
      <c r="AY750" s="158" t="s">
        <v>221</v>
      </c>
    </row>
    <row r="751" spans="2:65" s="14" customFormat="1">
      <c r="B751" s="164"/>
      <c r="D751" s="151" t="s">
        <v>231</v>
      </c>
      <c r="E751" s="165" t="s">
        <v>1</v>
      </c>
      <c r="F751" s="166" t="s">
        <v>236</v>
      </c>
      <c r="H751" s="167">
        <v>151.08000000000001</v>
      </c>
      <c r="I751" s="168"/>
      <c r="L751" s="164"/>
      <c r="M751" s="169"/>
      <c r="T751" s="170"/>
      <c r="AT751" s="165" t="s">
        <v>231</v>
      </c>
      <c r="AU751" s="165" t="s">
        <v>82</v>
      </c>
      <c r="AV751" s="14" t="s">
        <v>229</v>
      </c>
      <c r="AW751" s="14" t="s">
        <v>30</v>
      </c>
      <c r="AX751" s="14" t="s">
        <v>80</v>
      </c>
      <c r="AY751" s="165" t="s">
        <v>221</v>
      </c>
    </row>
    <row r="752" spans="2:65" s="1" customFormat="1" ht="33" customHeight="1">
      <c r="B752" s="136"/>
      <c r="C752" s="137" t="s">
        <v>1054</v>
      </c>
      <c r="D752" s="137" t="s">
        <v>224</v>
      </c>
      <c r="E752" s="138" t="s">
        <v>1055</v>
      </c>
      <c r="F752" s="139" t="s">
        <v>1056</v>
      </c>
      <c r="G752" s="140" t="s">
        <v>350</v>
      </c>
      <c r="H752" s="141">
        <v>183.44</v>
      </c>
      <c r="I752" s="142"/>
      <c r="J752" s="143">
        <f>ROUND(I752*H752,2)</f>
        <v>0</v>
      </c>
      <c r="K752" s="139" t="s">
        <v>1</v>
      </c>
      <c r="L752" s="32"/>
      <c r="M752" s="144" t="s">
        <v>1</v>
      </c>
      <c r="N752" s="145" t="s">
        <v>38</v>
      </c>
      <c r="P752" s="146">
        <f>O752*H752</f>
        <v>0</v>
      </c>
      <c r="Q752" s="146">
        <v>2.9999999999999997E-4</v>
      </c>
      <c r="R752" s="146">
        <f>Q752*H752</f>
        <v>5.5031999999999998E-2</v>
      </c>
      <c r="S752" s="146">
        <v>0</v>
      </c>
      <c r="T752" s="147">
        <f>S752*H752</f>
        <v>0</v>
      </c>
      <c r="AR752" s="148" t="s">
        <v>332</v>
      </c>
      <c r="AT752" s="148" t="s">
        <v>224</v>
      </c>
      <c r="AU752" s="148" t="s">
        <v>82</v>
      </c>
      <c r="AY752" s="17" t="s">
        <v>221</v>
      </c>
      <c r="BE752" s="149">
        <f>IF(N752="základní",J752,0)</f>
        <v>0</v>
      </c>
      <c r="BF752" s="149">
        <f>IF(N752="snížená",J752,0)</f>
        <v>0</v>
      </c>
      <c r="BG752" s="149">
        <f>IF(N752="zákl. přenesená",J752,0)</f>
        <v>0</v>
      </c>
      <c r="BH752" s="149">
        <f>IF(N752="sníž. přenesená",J752,0)</f>
        <v>0</v>
      </c>
      <c r="BI752" s="149">
        <f>IF(N752="nulová",J752,0)</f>
        <v>0</v>
      </c>
      <c r="BJ752" s="17" t="s">
        <v>80</v>
      </c>
      <c r="BK752" s="149">
        <f>ROUND(I752*H752,2)</f>
        <v>0</v>
      </c>
      <c r="BL752" s="17" t="s">
        <v>332</v>
      </c>
      <c r="BM752" s="148" t="s">
        <v>1057</v>
      </c>
    </row>
    <row r="753" spans="2:51" s="12" customFormat="1">
      <c r="B753" s="150"/>
      <c r="D753" s="151" t="s">
        <v>231</v>
      </c>
      <c r="E753" s="152" t="s">
        <v>1</v>
      </c>
      <c r="F753" s="153" t="s">
        <v>373</v>
      </c>
      <c r="H753" s="152" t="s">
        <v>1</v>
      </c>
      <c r="I753" s="154"/>
      <c r="L753" s="150"/>
      <c r="M753" s="155"/>
      <c r="T753" s="156"/>
      <c r="AT753" s="152" t="s">
        <v>231</v>
      </c>
      <c r="AU753" s="152" t="s">
        <v>82</v>
      </c>
      <c r="AV753" s="12" t="s">
        <v>80</v>
      </c>
      <c r="AW753" s="12" t="s">
        <v>30</v>
      </c>
      <c r="AX753" s="12" t="s">
        <v>73</v>
      </c>
      <c r="AY753" s="152" t="s">
        <v>221</v>
      </c>
    </row>
    <row r="754" spans="2:51" s="12" customFormat="1">
      <c r="B754" s="150"/>
      <c r="D754" s="151" t="s">
        <v>231</v>
      </c>
      <c r="E754" s="152" t="s">
        <v>1</v>
      </c>
      <c r="F754" s="153" t="s">
        <v>1046</v>
      </c>
      <c r="H754" s="152" t="s">
        <v>1</v>
      </c>
      <c r="I754" s="154"/>
      <c r="L754" s="150"/>
      <c r="M754" s="155"/>
      <c r="T754" s="156"/>
      <c r="AT754" s="152" t="s">
        <v>231</v>
      </c>
      <c r="AU754" s="152" t="s">
        <v>82</v>
      </c>
      <c r="AV754" s="12" t="s">
        <v>80</v>
      </c>
      <c r="AW754" s="12" t="s">
        <v>30</v>
      </c>
      <c r="AX754" s="12" t="s">
        <v>73</v>
      </c>
      <c r="AY754" s="152" t="s">
        <v>221</v>
      </c>
    </row>
    <row r="755" spans="2:51" s="13" customFormat="1">
      <c r="B755" s="157"/>
      <c r="D755" s="151" t="s">
        <v>231</v>
      </c>
      <c r="E755" s="158" t="s">
        <v>1</v>
      </c>
      <c r="F755" s="159" t="s">
        <v>1058</v>
      </c>
      <c r="H755" s="160">
        <v>10.199999999999999</v>
      </c>
      <c r="I755" s="161"/>
      <c r="L755" s="157"/>
      <c r="M755" s="162"/>
      <c r="T755" s="163"/>
      <c r="AT755" s="158" t="s">
        <v>231</v>
      </c>
      <c r="AU755" s="158" t="s">
        <v>82</v>
      </c>
      <c r="AV755" s="13" t="s">
        <v>82</v>
      </c>
      <c r="AW755" s="13" t="s">
        <v>30</v>
      </c>
      <c r="AX755" s="13" t="s">
        <v>73</v>
      </c>
      <c r="AY755" s="158" t="s">
        <v>221</v>
      </c>
    </row>
    <row r="756" spans="2:51" s="13" customFormat="1">
      <c r="B756" s="157"/>
      <c r="D756" s="151" t="s">
        <v>231</v>
      </c>
      <c r="E756" s="158" t="s">
        <v>1</v>
      </c>
      <c r="F756" s="159" t="s">
        <v>1059</v>
      </c>
      <c r="H756" s="160">
        <v>15.93</v>
      </c>
      <c r="I756" s="161"/>
      <c r="L756" s="157"/>
      <c r="M756" s="162"/>
      <c r="T756" s="163"/>
      <c r="AT756" s="158" t="s">
        <v>231</v>
      </c>
      <c r="AU756" s="158" t="s">
        <v>82</v>
      </c>
      <c r="AV756" s="13" t="s">
        <v>82</v>
      </c>
      <c r="AW756" s="13" t="s">
        <v>30</v>
      </c>
      <c r="AX756" s="13" t="s">
        <v>73</v>
      </c>
      <c r="AY756" s="158" t="s">
        <v>221</v>
      </c>
    </row>
    <row r="757" spans="2:51" s="13" customFormat="1">
      <c r="B757" s="157"/>
      <c r="D757" s="151" t="s">
        <v>231</v>
      </c>
      <c r="E757" s="158" t="s">
        <v>1</v>
      </c>
      <c r="F757" s="159" t="s">
        <v>1060</v>
      </c>
      <c r="H757" s="160">
        <v>16.98</v>
      </c>
      <c r="I757" s="161"/>
      <c r="L757" s="157"/>
      <c r="M757" s="162"/>
      <c r="T757" s="163"/>
      <c r="AT757" s="158" t="s">
        <v>231</v>
      </c>
      <c r="AU757" s="158" t="s">
        <v>82</v>
      </c>
      <c r="AV757" s="13" t="s">
        <v>82</v>
      </c>
      <c r="AW757" s="13" t="s">
        <v>30</v>
      </c>
      <c r="AX757" s="13" t="s">
        <v>73</v>
      </c>
      <c r="AY757" s="158" t="s">
        <v>221</v>
      </c>
    </row>
    <row r="758" spans="2:51" s="13" customFormat="1">
      <c r="B758" s="157"/>
      <c r="D758" s="151" t="s">
        <v>231</v>
      </c>
      <c r="E758" s="158" t="s">
        <v>1</v>
      </c>
      <c r="F758" s="159" t="s">
        <v>1061</v>
      </c>
      <c r="H758" s="160">
        <v>8.89</v>
      </c>
      <c r="I758" s="161"/>
      <c r="L758" s="157"/>
      <c r="M758" s="162"/>
      <c r="T758" s="163"/>
      <c r="AT758" s="158" t="s">
        <v>231</v>
      </c>
      <c r="AU758" s="158" t="s">
        <v>82</v>
      </c>
      <c r="AV758" s="13" t="s">
        <v>82</v>
      </c>
      <c r="AW758" s="13" t="s">
        <v>30</v>
      </c>
      <c r="AX758" s="13" t="s">
        <v>73</v>
      </c>
      <c r="AY758" s="158" t="s">
        <v>221</v>
      </c>
    </row>
    <row r="759" spans="2:51" s="13" customFormat="1">
      <c r="B759" s="157"/>
      <c r="D759" s="151" t="s">
        <v>231</v>
      </c>
      <c r="E759" s="158" t="s">
        <v>1</v>
      </c>
      <c r="F759" s="159" t="s">
        <v>1062</v>
      </c>
      <c r="H759" s="160">
        <v>18.45</v>
      </c>
      <c r="I759" s="161"/>
      <c r="L759" s="157"/>
      <c r="M759" s="162"/>
      <c r="T759" s="163"/>
      <c r="AT759" s="158" t="s">
        <v>231</v>
      </c>
      <c r="AU759" s="158" t="s">
        <v>82</v>
      </c>
      <c r="AV759" s="13" t="s">
        <v>82</v>
      </c>
      <c r="AW759" s="13" t="s">
        <v>30</v>
      </c>
      <c r="AX759" s="13" t="s">
        <v>73</v>
      </c>
      <c r="AY759" s="158" t="s">
        <v>221</v>
      </c>
    </row>
    <row r="760" spans="2:51" s="13" customFormat="1">
      <c r="B760" s="157"/>
      <c r="D760" s="151" t="s">
        <v>231</v>
      </c>
      <c r="E760" s="158" t="s">
        <v>1</v>
      </c>
      <c r="F760" s="159" t="s">
        <v>1063</v>
      </c>
      <c r="H760" s="160">
        <v>19.75</v>
      </c>
      <c r="I760" s="161"/>
      <c r="L760" s="157"/>
      <c r="M760" s="162"/>
      <c r="T760" s="163"/>
      <c r="AT760" s="158" t="s">
        <v>231</v>
      </c>
      <c r="AU760" s="158" t="s">
        <v>82</v>
      </c>
      <c r="AV760" s="13" t="s">
        <v>82</v>
      </c>
      <c r="AW760" s="13" t="s">
        <v>30</v>
      </c>
      <c r="AX760" s="13" t="s">
        <v>73</v>
      </c>
      <c r="AY760" s="158" t="s">
        <v>221</v>
      </c>
    </row>
    <row r="761" spans="2:51" s="13" customFormat="1">
      <c r="B761" s="157"/>
      <c r="D761" s="151" t="s">
        <v>231</v>
      </c>
      <c r="E761" s="158" t="s">
        <v>1</v>
      </c>
      <c r="F761" s="159" t="s">
        <v>1064</v>
      </c>
      <c r="H761" s="160">
        <v>18.149999999999999</v>
      </c>
      <c r="I761" s="161"/>
      <c r="L761" s="157"/>
      <c r="M761" s="162"/>
      <c r="T761" s="163"/>
      <c r="AT761" s="158" t="s">
        <v>231</v>
      </c>
      <c r="AU761" s="158" t="s">
        <v>82</v>
      </c>
      <c r="AV761" s="13" t="s">
        <v>82</v>
      </c>
      <c r="AW761" s="13" t="s">
        <v>30</v>
      </c>
      <c r="AX761" s="13" t="s">
        <v>73</v>
      </c>
      <c r="AY761" s="158" t="s">
        <v>221</v>
      </c>
    </row>
    <row r="762" spans="2:51" s="15" customFormat="1">
      <c r="B762" s="184"/>
      <c r="D762" s="151" t="s">
        <v>231</v>
      </c>
      <c r="E762" s="185" t="s">
        <v>1</v>
      </c>
      <c r="F762" s="186" t="s">
        <v>436</v>
      </c>
      <c r="H762" s="187">
        <v>108.35</v>
      </c>
      <c r="I762" s="188"/>
      <c r="L762" s="184"/>
      <c r="M762" s="189"/>
      <c r="T762" s="190"/>
      <c r="AT762" s="185" t="s">
        <v>231</v>
      </c>
      <c r="AU762" s="185" t="s">
        <v>82</v>
      </c>
      <c r="AV762" s="15" t="s">
        <v>222</v>
      </c>
      <c r="AW762" s="15" t="s">
        <v>30</v>
      </c>
      <c r="AX762" s="15" t="s">
        <v>73</v>
      </c>
      <c r="AY762" s="185" t="s">
        <v>221</v>
      </c>
    </row>
    <row r="763" spans="2:51" s="12" customFormat="1">
      <c r="B763" s="150"/>
      <c r="D763" s="151" t="s">
        <v>231</v>
      </c>
      <c r="E763" s="152" t="s">
        <v>1</v>
      </c>
      <c r="F763" s="153" t="s">
        <v>1047</v>
      </c>
      <c r="H763" s="152" t="s">
        <v>1</v>
      </c>
      <c r="I763" s="154"/>
      <c r="L763" s="150"/>
      <c r="M763" s="155"/>
      <c r="T763" s="156"/>
      <c r="AT763" s="152" t="s">
        <v>231</v>
      </c>
      <c r="AU763" s="152" t="s">
        <v>82</v>
      </c>
      <c r="AV763" s="12" t="s">
        <v>80</v>
      </c>
      <c r="AW763" s="12" t="s">
        <v>30</v>
      </c>
      <c r="AX763" s="12" t="s">
        <v>73</v>
      </c>
      <c r="AY763" s="152" t="s">
        <v>221</v>
      </c>
    </row>
    <row r="764" spans="2:51" s="13" customFormat="1">
      <c r="B764" s="157"/>
      <c r="D764" s="151" t="s">
        <v>231</v>
      </c>
      <c r="E764" s="158" t="s">
        <v>1</v>
      </c>
      <c r="F764" s="159" t="s">
        <v>1065</v>
      </c>
      <c r="H764" s="160">
        <v>14.07</v>
      </c>
      <c r="I764" s="161"/>
      <c r="L764" s="157"/>
      <c r="M764" s="162"/>
      <c r="T764" s="163"/>
      <c r="AT764" s="158" t="s">
        <v>231</v>
      </c>
      <c r="AU764" s="158" t="s">
        <v>82</v>
      </c>
      <c r="AV764" s="13" t="s">
        <v>82</v>
      </c>
      <c r="AW764" s="13" t="s">
        <v>30</v>
      </c>
      <c r="AX764" s="13" t="s">
        <v>73</v>
      </c>
      <c r="AY764" s="158" t="s">
        <v>221</v>
      </c>
    </row>
    <row r="765" spans="2:51" s="13" customFormat="1">
      <c r="B765" s="157"/>
      <c r="D765" s="151" t="s">
        <v>231</v>
      </c>
      <c r="E765" s="158" t="s">
        <v>1</v>
      </c>
      <c r="F765" s="159" t="s">
        <v>1066</v>
      </c>
      <c r="H765" s="160">
        <v>14.83</v>
      </c>
      <c r="I765" s="161"/>
      <c r="L765" s="157"/>
      <c r="M765" s="162"/>
      <c r="T765" s="163"/>
      <c r="AT765" s="158" t="s">
        <v>231</v>
      </c>
      <c r="AU765" s="158" t="s">
        <v>82</v>
      </c>
      <c r="AV765" s="13" t="s">
        <v>82</v>
      </c>
      <c r="AW765" s="13" t="s">
        <v>30</v>
      </c>
      <c r="AX765" s="13" t="s">
        <v>73</v>
      </c>
      <c r="AY765" s="158" t="s">
        <v>221</v>
      </c>
    </row>
    <row r="766" spans="2:51" s="13" customFormat="1">
      <c r="B766" s="157"/>
      <c r="D766" s="151" t="s">
        <v>231</v>
      </c>
      <c r="E766" s="158" t="s">
        <v>1</v>
      </c>
      <c r="F766" s="159" t="s">
        <v>1067</v>
      </c>
      <c r="H766" s="160">
        <v>5.57</v>
      </c>
      <c r="I766" s="161"/>
      <c r="L766" s="157"/>
      <c r="M766" s="162"/>
      <c r="T766" s="163"/>
      <c r="AT766" s="158" t="s">
        <v>231</v>
      </c>
      <c r="AU766" s="158" t="s">
        <v>82</v>
      </c>
      <c r="AV766" s="13" t="s">
        <v>82</v>
      </c>
      <c r="AW766" s="13" t="s">
        <v>30</v>
      </c>
      <c r="AX766" s="13" t="s">
        <v>73</v>
      </c>
      <c r="AY766" s="158" t="s">
        <v>221</v>
      </c>
    </row>
    <row r="767" spans="2:51" s="13" customFormat="1">
      <c r="B767" s="157"/>
      <c r="D767" s="151" t="s">
        <v>231</v>
      </c>
      <c r="E767" s="158" t="s">
        <v>1</v>
      </c>
      <c r="F767" s="159" t="s">
        <v>1068</v>
      </c>
      <c r="H767" s="160">
        <v>4.7</v>
      </c>
      <c r="I767" s="161"/>
      <c r="L767" s="157"/>
      <c r="M767" s="162"/>
      <c r="T767" s="163"/>
      <c r="AT767" s="158" t="s">
        <v>231</v>
      </c>
      <c r="AU767" s="158" t="s">
        <v>82</v>
      </c>
      <c r="AV767" s="13" t="s">
        <v>82</v>
      </c>
      <c r="AW767" s="13" t="s">
        <v>30</v>
      </c>
      <c r="AX767" s="13" t="s">
        <v>73</v>
      </c>
      <c r="AY767" s="158" t="s">
        <v>221</v>
      </c>
    </row>
    <row r="768" spans="2:51" s="13" customFormat="1">
      <c r="B768" s="157"/>
      <c r="D768" s="151" t="s">
        <v>231</v>
      </c>
      <c r="E768" s="158" t="s">
        <v>1</v>
      </c>
      <c r="F768" s="159" t="s">
        <v>1069</v>
      </c>
      <c r="H768" s="160">
        <v>7</v>
      </c>
      <c r="I768" s="161"/>
      <c r="L768" s="157"/>
      <c r="M768" s="162"/>
      <c r="T768" s="163"/>
      <c r="AT768" s="158" t="s">
        <v>231</v>
      </c>
      <c r="AU768" s="158" t="s">
        <v>82</v>
      </c>
      <c r="AV768" s="13" t="s">
        <v>82</v>
      </c>
      <c r="AW768" s="13" t="s">
        <v>30</v>
      </c>
      <c r="AX768" s="13" t="s">
        <v>73</v>
      </c>
      <c r="AY768" s="158" t="s">
        <v>221</v>
      </c>
    </row>
    <row r="769" spans="2:65" s="13" customFormat="1">
      <c r="B769" s="157"/>
      <c r="D769" s="151" t="s">
        <v>231</v>
      </c>
      <c r="E769" s="158" t="s">
        <v>1</v>
      </c>
      <c r="F769" s="159" t="s">
        <v>1070</v>
      </c>
      <c r="H769" s="160">
        <v>7.62</v>
      </c>
      <c r="I769" s="161"/>
      <c r="L769" s="157"/>
      <c r="M769" s="162"/>
      <c r="T769" s="163"/>
      <c r="AT769" s="158" t="s">
        <v>231</v>
      </c>
      <c r="AU769" s="158" t="s">
        <v>82</v>
      </c>
      <c r="AV769" s="13" t="s">
        <v>82</v>
      </c>
      <c r="AW769" s="13" t="s">
        <v>30</v>
      </c>
      <c r="AX769" s="13" t="s">
        <v>73</v>
      </c>
      <c r="AY769" s="158" t="s">
        <v>221</v>
      </c>
    </row>
    <row r="770" spans="2:65" s="13" customFormat="1">
      <c r="B770" s="157"/>
      <c r="D770" s="151" t="s">
        <v>231</v>
      </c>
      <c r="E770" s="158" t="s">
        <v>1</v>
      </c>
      <c r="F770" s="159" t="s">
        <v>1071</v>
      </c>
      <c r="H770" s="160">
        <v>4.2</v>
      </c>
      <c r="I770" s="161"/>
      <c r="L770" s="157"/>
      <c r="M770" s="162"/>
      <c r="T770" s="163"/>
      <c r="AT770" s="158" t="s">
        <v>231</v>
      </c>
      <c r="AU770" s="158" t="s">
        <v>82</v>
      </c>
      <c r="AV770" s="13" t="s">
        <v>82</v>
      </c>
      <c r="AW770" s="13" t="s">
        <v>30</v>
      </c>
      <c r="AX770" s="13" t="s">
        <v>73</v>
      </c>
      <c r="AY770" s="158" t="s">
        <v>221</v>
      </c>
    </row>
    <row r="771" spans="2:65" s="13" customFormat="1">
      <c r="B771" s="157"/>
      <c r="D771" s="151" t="s">
        <v>231</v>
      </c>
      <c r="E771" s="158" t="s">
        <v>1</v>
      </c>
      <c r="F771" s="159" t="s">
        <v>1072</v>
      </c>
      <c r="H771" s="160">
        <v>4.0999999999999996</v>
      </c>
      <c r="I771" s="161"/>
      <c r="L771" s="157"/>
      <c r="M771" s="162"/>
      <c r="T771" s="163"/>
      <c r="AT771" s="158" t="s">
        <v>231</v>
      </c>
      <c r="AU771" s="158" t="s">
        <v>82</v>
      </c>
      <c r="AV771" s="13" t="s">
        <v>82</v>
      </c>
      <c r="AW771" s="13" t="s">
        <v>30</v>
      </c>
      <c r="AX771" s="13" t="s">
        <v>73</v>
      </c>
      <c r="AY771" s="158" t="s">
        <v>221</v>
      </c>
    </row>
    <row r="772" spans="2:65" s="13" customFormat="1">
      <c r="B772" s="157"/>
      <c r="D772" s="151" t="s">
        <v>231</v>
      </c>
      <c r="E772" s="158" t="s">
        <v>1</v>
      </c>
      <c r="F772" s="159" t="s">
        <v>1073</v>
      </c>
      <c r="H772" s="160">
        <v>4.3</v>
      </c>
      <c r="I772" s="161"/>
      <c r="L772" s="157"/>
      <c r="M772" s="162"/>
      <c r="T772" s="163"/>
      <c r="AT772" s="158" t="s">
        <v>231</v>
      </c>
      <c r="AU772" s="158" t="s">
        <v>82</v>
      </c>
      <c r="AV772" s="13" t="s">
        <v>82</v>
      </c>
      <c r="AW772" s="13" t="s">
        <v>30</v>
      </c>
      <c r="AX772" s="13" t="s">
        <v>73</v>
      </c>
      <c r="AY772" s="158" t="s">
        <v>221</v>
      </c>
    </row>
    <row r="773" spans="2:65" s="13" customFormat="1">
      <c r="B773" s="157"/>
      <c r="D773" s="151" t="s">
        <v>231</v>
      </c>
      <c r="E773" s="158" t="s">
        <v>1</v>
      </c>
      <c r="F773" s="159" t="s">
        <v>1074</v>
      </c>
      <c r="H773" s="160">
        <v>8.6999999999999993</v>
      </c>
      <c r="I773" s="161"/>
      <c r="L773" s="157"/>
      <c r="M773" s="162"/>
      <c r="T773" s="163"/>
      <c r="AT773" s="158" t="s">
        <v>231</v>
      </c>
      <c r="AU773" s="158" t="s">
        <v>82</v>
      </c>
      <c r="AV773" s="13" t="s">
        <v>82</v>
      </c>
      <c r="AW773" s="13" t="s">
        <v>30</v>
      </c>
      <c r="AX773" s="13" t="s">
        <v>73</v>
      </c>
      <c r="AY773" s="158" t="s">
        <v>221</v>
      </c>
    </row>
    <row r="774" spans="2:65" s="15" customFormat="1">
      <c r="B774" s="184"/>
      <c r="D774" s="151" t="s">
        <v>231</v>
      </c>
      <c r="E774" s="185" t="s">
        <v>1</v>
      </c>
      <c r="F774" s="186" t="s">
        <v>436</v>
      </c>
      <c r="H774" s="187">
        <v>75.09</v>
      </c>
      <c r="I774" s="188"/>
      <c r="L774" s="184"/>
      <c r="M774" s="189"/>
      <c r="T774" s="190"/>
      <c r="AT774" s="185" t="s">
        <v>231</v>
      </c>
      <c r="AU774" s="185" t="s">
        <v>82</v>
      </c>
      <c r="AV774" s="15" t="s">
        <v>222</v>
      </c>
      <c r="AW774" s="15" t="s">
        <v>30</v>
      </c>
      <c r="AX774" s="15" t="s">
        <v>73</v>
      </c>
      <c r="AY774" s="185" t="s">
        <v>221</v>
      </c>
    </row>
    <row r="775" spans="2:65" s="14" customFormat="1">
      <c r="B775" s="164"/>
      <c r="D775" s="151" t="s">
        <v>231</v>
      </c>
      <c r="E775" s="165" t="s">
        <v>1</v>
      </c>
      <c r="F775" s="166" t="s">
        <v>236</v>
      </c>
      <c r="H775" s="167">
        <v>183.44</v>
      </c>
      <c r="I775" s="168"/>
      <c r="L775" s="164"/>
      <c r="M775" s="169"/>
      <c r="T775" s="170"/>
      <c r="AT775" s="165" t="s">
        <v>231</v>
      </c>
      <c r="AU775" s="165" t="s">
        <v>82</v>
      </c>
      <c r="AV775" s="14" t="s">
        <v>229</v>
      </c>
      <c r="AW775" s="14" t="s">
        <v>30</v>
      </c>
      <c r="AX775" s="14" t="s">
        <v>80</v>
      </c>
      <c r="AY775" s="165" t="s">
        <v>221</v>
      </c>
    </row>
    <row r="776" spans="2:65" s="1" customFormat="1" ht="37.9" customHeight="1">
      <c r="B776" s="136"/>
      <c r="C776" s="171" t="s">
        <v>1075</v>
      </c>
      <c r="D776" s="171" t="s">
        <v>267</v>
      </c>
      <c r="E776" s="172" t="s">
        <v>1076</v>
      </c>
      <c r="F776" s="173" t="s">
        <v>1077</v>
      </c>
      <c r="G776" s="174" t="s">
        <v>239</v>
      </c>
      <c r="H776" s="175">
        <v>131.797</v>
      </c>
      <c r="I776" s="176"/>
      <c r="J776" s="177">
        <f>ROUND(I776*H776,2)</f>
        <v>0</v>
      </c>
      <c r="K776" s="173" t="s">
        <v>1</v>
      </c>
      <c r="L776" s="178"/>
      <c r="M776" s="179" t="s">
        <v>1</v>
      </c>
      <c r="N776" s="180" t="s">
        <v>38</v>
      </c>
      <c r="P776" s="146">
        <f>O776*H776</f>
        <v>0</v>
      </c>
      <c r="Q776" s="146">
        <v>2.64E-3</v>
      </c>
      <c r="R776" s="146">
        <f>Q776*H776</f>
        <v>0.34794407999999999</v>
      </c>
      <c r="S776" s="146">
        <v>0</v>
      </c>
      <c r="T776" s="147">
        <f>S776*H776</f>
        <v>0</v>
      </c>
      <c r="AR776" s="148" t="s">
        <v>460</v>
      </c>
      <c r="AT776" s="148" t="s">
        <v>267</v>
      </c>
      <c r="AU776" s="148" t="s">
        <v>82</v>
      </c>
      <c r="AY776" s="17" t="s">
        <v>221</v>
      </c>
      <c r="BE776" s="149">
        <f>IF(N776="základní",J776,0)</f>
        <v>0</v>
      </c>
      <c r="BF776" s="149">
        <f>IF(N776="snížená",J776,0)</f>
        <v>0</v>
      </c>
      <c r="BG776" s="149">
        <f>IF(N776="zákl. přenesená",J776,0)</f>
        <v>0</v>
      </c>
      <c r="BH776" s="149">
        <f>IF(N776="sníž. přenesená",J776,0)</f>
        <v>0</v>
      </c>
      <c r="BI776" s="149">
        <f>IF(N776="nulová",J776,0)</f>
        <v>0</v>
      </c>
      <c r="BJ776" s="17" t="s">
        <v>80</v>
      </c>
      <c r="BK776" s="149">
        <f>ROUND(I776*H776,2)</f>
        <v>0</v>
      </c>
      <c r="BL776" s="17" t="s">
        <v>332</v>
      </c>
      <c r="BM776" s="148" t="s">
        <v>1078</v>
      </c>
    </row>
    <row r="777" spans="2:65" s="13" customFormat="1">
      <c r="B777" s="157"/>
      <c r="D777" s="151" t="s">
        <v>231</v>
      </c>
      <c r="E777" s="158" t="s">
        <v>1</v>
      </c>
      <c r="F777" s="159" t="s">
        <v>1079</v>
      </c>
      <c r="H777" s="160">
        <v>118.795</v>
      </c>
      <c r="I777" s="161"/>
      <c r="L777" s="157"/>
      <c r="M777" s="162"/>
      <c r="T777" s="163"/>
      <c r="AT777" s="158" t="s">
        <v>231</v>
      </c>
      <c r="AU777" s="158" t="s">
        <v>82</v>
      </c>
      <c r="AV777" s="13" t="s">
        <v>82</v>
      </c>
      <c r="AW777" s="13" t="s">
        <v>30</v>
      </c>
      <c r="AX777" s="13" t="s">
        <v>73</v>
      </c>
      <c r="AY777" s="158" t="s">
        <v>221</v>
      </c>
    </row>
    <row r="778" spans="2:65" s="13" customFormat="1">
      <c r="B778" s="157"/>
      <c r="D778" s="151" t="s">
        <v>231</v>
      </c>
      <c r="E778" s="158" t="s">
        <v>1</v>
      </c>
      <c r="F778" s="159" t="s">
        <v>1080</v>
      </c>
      <c r="H778" s="160">
        <v>13.002000000000001</v>
      </c>
      <c r="I778" s="161"/>
      <c r="L778" s="157"/>
      <c r="M778" s="162"/>
      <c r="T778" s="163"/>
      <c r="AT778" s="158" t="s">
        <v>231</v>
      </c>
      <c r="AU778" s="158" t="s">
        <v>82</v>
      </c>
      <c r="AV778" s="13" t="s">
        <v>82</v>
      </c>
      <c r="AW778" s="13" t="s">
        <v>30</v>
      </c>
      <c r="AX778" s="13" t="s">
        <v>73</v>
      </c>
      <c r="AY778" s="158" t="s">
        <v>221</v>
      </c>
    </row>
    <row r="779" spans="2:65" s="14" customFormat="1">
      <c r="B779" s="164"/>
      <c r="D779" s="151" t="s">
        <v>231</v>
      </c>
      <c r="E779" s="165" t="s">
        <v>1</v>
      </c>
      <c r="F779" s="166" t="s">
        <v>236</v>
      </c>
      <c r="H779" s="167">
        <v>131.797</v>
      </c>
      <c r="I779" s="168"/>
      <c r="L779" s="164"/>
      <c r="M779" s="169"/>
      <c r="T779" s="170"/>
      <c r="AT779" s="165" t="s">
        <v>231</v>
      </c>
      <c r="AU779" s="165" t="s">
        <v>82</v>
      </c>
      <c r="AV779" s="14" t="s">
        <v>229</v>
      </c>
      <c r="AW779" s="14" t="s">
        <v>30</v>
      </c>
      <c r="AX779" s="14" t="s">
        <v>80</v>
      </c>
      <c r="AY779" s="165" t="s">
        <v>221</v>
      </c>
    </row>
    <row r="780" spans="2:65" s="1" customFormat="1" ht="24.2" customHeight="1">
      <c r="B780" s="136"/>
      <c r="C780" s="171" t="s">
        <v>1081</v>
      </c>
      <c r="D780" s="171" t="s">
        <v>267</v>
      </c>
      <c r="E780" s="172" t="s">
        <v>1082</v>
      </c>
      <c r="F780" s="173" t="s">
        <v>1083</v>
      </c>
      <c r="G780" s="174" t="s">
        <v>239</v>
      </c>
      <c r="H780" s="175">
        <v>63.957999999999998</v>
      </c>
      <c r="I780" s="176"/>
      <c r="J780" s="177">
        <f>ROUND(I780*H780,2)</f>
        <v>0</v>
      </c>
      <c r="K780" s="173" t="s">
        <v>1</v>
      </c>
      <c r="L780" s="178"/>
      <c r="M780" s="179" t="s">
        <v>1</v>
      </c>
      <c r="N780" s="180" t="s">
        <v>38</v>
      </c>
      <c r="P780" s="146">
        <f>O780*H780</f>
        <v>0</v>
      </c>
      <c r="Q780" s="146">
        <v>2.64E-3</v>
      </c>
      <c r="R780" s="146">
        <f>Q780*H780</f>
        <v>0.16884911999999999</v>
      </c>
      <c r="S780" s="146">
        <v>0</v>
      </c>
      <c r="T780" s="147">
        <f>S780*H780</f>
        <v>0</v>
      </c>
      <c r="AR780" s="148" t="s">
        <v>460</v>
      </c>
      <c r="AT780" s="148" t="s">
        <v>267</v>
      </c>
      <c r="AU780" s="148" t="s">
        <v>82</v>
      </c>
      <c r="AY780" s="17" t="s">
        <v>221</v>
      </c>
      <c r="BE780" s="149">
        <f>IF(N780="základní",J780,0)</f>
        <v>0</v>
      </c>
      <c r="BF780" s="149">
        <f>IF(N780="snížená",J780,0)</f>
        <v>0</v>
      </c>
      <c r="BG780" s="149">
        <f>IF(N780="zákl. přenesená",J780,0)</f>
        <v>0</v>
      </c>
      <c r="BH780" s="149">
        <f>IF(N780="sníž. přenesená",J780,0)</f>
        <v>0</v>
      </c>
      <c r="BI780" s="149">
        <f>IF(N780="nulová",J780,0)</f>
        <v>0</v>
      </c>
      <c r="BJ780" s="17" t="s">
        <v>80</v>
      </c>
      <c r="BK780" s="149">
        <f>ROUND(I780*H780,2)</f>
        <v>0</v>
      </c>
      <c r="BL780" s="17" t="s">
        <v>332</v>
      </c>
      <c r="BM780" s="148" t="s">
        <v>1084</v>
      </c>
    </row>
    <row r="781" spans="2:65" s="13" customFormat="1">
      <c r="B781" s="157"/>
      <c r="D781" s="151" t="s">
        <v>231</v>
      </c>
      <c r="E781" s="158" t="s">
        <v>1</v>
      </c>
      <c r="F781" s="159" t="s">
        <v>1085</v>
      </c>
      <c r="H781" s="160">
        <v>54.947000000000003</v>
      </c>
      <c r="I781" s="161"/>
      <c r="L781" s="157"/>
      <c r="M781" s="162"/>
      <c r="T781" s="163"/>
      <c r="AT781" s="158" t="s">
        <v>231</v>
      </c>
      <c r="AU781" s="158" t="s">
        <v>82</v>
      </c>
      <c r="AV781" s="13" t="s">
        <v>82</v>
      </c>
      <c r="AW781" s="13" t="s">
        <v>30</v>
      </c>
      <c r="AX781" s="13" t="s">
        <v>73</v>
      </c>
      <c r="AY781" s="158" t="s">
        <v>221</v>
      </c>
    </row>
    <row r="782" spans="2:65" s="13" customFormat="1">
      <c r="B782" s="157"/>
      <c r="D782" s="151" t="s">
        <v>231</v>
      </c>
      <c r="E782" s="158" t="s">
        <v>1</v>
      </c>
      <c r="F782" s="159" t="s">
        <v>1086</v>
      </c>
      <c r="H782" s="160">
        <v>9.0109999999999992</v>
      </c>
      <c r="I782" s="161"/>
      <c r="L782" s="157"/>
      <c r="M782" s="162"/>
      <c r="T782" s="163"/>
      <c r="AT782" s="158" t="s">
        <v>231</v>
      </c>
      <c r="AU782" s="158" t="s">
        <v>82</v>
      </c>
      <c r="AV782" s="13" t="s">
        <v>82</v>
      </c>
      <c r="AW782" s="13" t="s">
        <v>30</v>
      </c>
      <c r="AX782" s="13" t="s">
        <v>73</v>
      </c>
      <c r="AY782" s="158" t="s">
        <v>221</v>
      </c>
    </row>
    <row r="783" spans="2:65" s="14" customFormat="1">
      <c r="B783" s="164"/>
      <c r="D783" s="151" t="s">
        <v>231</v>
      </c>
      <c r="E783" s="165" t="s">
        <v>1</v>
      </c>
      <c r="F783" s="166" t="s">
        <v>236</v>
      </c>
      <c r="H783" s="167">
        <v>63.957999999999998</v>
      </c>
      <c r="I783" s="168"/>
      <c r="L783" s="164"/>
      <c r="M783" s="169"/>
      <c r="T783" s="170"/>
      <c r="AT783" s="165" t="s">
        <v>231</v>
      </c>
      <c r="AU783" s="165" t="s">
        <v>82</v>
      </c>
      <c r="AV783" s="14" t="s">
        <v>229</v>
      </c>
      <c r="AW783" s="14" t="s">
        <v>30</v>
      </c>
      <c r="AX783" s="14" t="s">
        <v>80</v>
      </c>
      <c r="AY783" s="165" t="s">
        <v>221</v>
      </c>
    </row>
    <row r="784" spans="2:65" s="1" customFormat="1" ht="44.25" customHeight="1">
      <c r="B784" s="136"/>
      <c r="C784" s="137" t="s">
        <v>1087</v>
      </c>
      <c r="D784" s="137" t="s">
        <v>224</v>
      </c>
      <c r="E784" s="138" t="s">
        <v>1088</v>
      </c>
      <c r="F784" s="139" t="s">
        <v>1089</v>
      </c>
      <c r="G784" s="140" t="s">
        <v>239</v>
      </c>
      <c r="H784" s="141">
        <v>372.9</v>
      </c>
      <c r="I784" s="142"/>
      <c r="J784" s="143">
        <f>ROUND(I784*H784,2)</f>
        <v>0</v>
      </c>
      <c r="K784" s="139" t="s">
        <v>1</v>
      </c>
      <c r="L784" s="32"/>
      <c r="M784" s="144" t="s">
        <v>1</v>
      </c>
      <c r="N784" s="145" t="s">
        <v>38</v>
      </c>
      <c r="P784" s="146">
        <f>O784*H784</f>
        <v>0</v>
      </c>
      <c r="Q784" s="146">
        <v>2.9999999999999997E-4</v>
      </c>
      <c r="R784" s="146">
        <f>Q784*H784</f>
        <v>0.11186999999999998</v>
      </c>
      <c r="S784" s="146">
        <v>0</v>
      </c>
      <c r="T784" s="147">
        <f>S784*H784</f>
        <v>0</v>
      </c>
      <c r="AR784" s="148" t="s">
        <v>332</v>
      </c>
      <c r="AT784" s="148" t="s">
        <v>224</v>
      </c>
      <c r="AU784" s="148" t="s">
        <v>82</v>
      </c>
      <c r="AY784" s="17" t="s">
        <v>221</v>
      </c>
      <c r="BE784" s="149">
        <f>IF(N784="základní",J784,0)</f>
        <v>0</v>
      </c>
      <c r="BF784" s="149">
        <f>IF(N784="snížená",J784,0)</f>
        <v>0</v>
      </c>
      <c r="BG784" s="149">
        <f>IF(N784="zákl. přenesená",J784,0)</f>
        <v>0</v>
      </c>
      <c r="BH784" s="149">
        <f>IF(N784="sníž. přenesená",J784,0)</f>
        <v>0</v>
      </c>
      <c r="BI784" s="149">
        <f>IF(N784="nulová",J784,0)</f>
        <v>0</v>
      </c>
      <c r="BJ784" s="17" t="s">
        <v>80</v>
      </c>
      <c r="BK784" s="149">
        <f>ROUND(I784*H784,2)</f>
        <v>0</v>
      </c>
      <c r="BL784" s="17" t="s">
        <v>332</v>
      </c>
      <c r="BM784" s="148" t="s">
        <v>1090</v>
      </c>
    </row>
    <row r="785" spans="2:65" s="12" customFormat="1">
      <c r="B785" s="150"/>
      <c r="D785" s="151" t="s">
        <v>231</v>
      </c>
      <c r="E785" s="152" t="s">
        <v>1</v>
      </c>
      <c r="F785" s="153" t="s">
        <v>373</v>
      </c>
      <c r="H785" s="152" t="s">
        <v>1</v>
      </c>
      <c r="I785" s="154"/>
      <c r="L785" s="150"/>
      <c r="M785" s="155"/>
      <c r="T785" s="156"/>
      <c r="AT785" s="152" t="s">
        <v>231</v>
      </c>
      <c r="AU785" s="152" t="s">
        <v>82</v>
      </c>
      <c r="AV785" s="12" t="s">
        <v>80</v>
      </c>
      <c r="AW785" s="12" t="s">
        <v>30</v>
      </c>
      <c r="AX785" s="12" t="s">
        <v>73</v>
      </c>
      <c r="AY785" s="152" t="s">
        <v>221</v>
      </c>
    </row>
    <row r="786" spans="2:65" s="13" customFormat="1">
      <c r="B786" s="157"/>
      <c r="D786" s="151" t="s">
        <v>231</v>
      </c>
      <c r="E786" s="158" t="s">
        <v>1</v>
      </c>
      <c r="F786" s="159" t="s">
        <v>389</v>
      </c>
      <c r="H786" s="160">
        <v>356.24</v>
      </c>
      <c r="I786" s="161"/>
      <c r="L786" s="157"/>
      <c r="M786" s="162"/>
      <c r="T786" s="163"/>
      <c r="AT786" s="158" t="s">
        <v>231</v>
      </c>
      <c r="AU786" s="158" t="s">
        <v>82</v>
      </c>
      <c r="AV786" s="13" t="s">
        <v>82</v>
      </c>
      <c r="AW786" s="13" t="s">
        <v>30</v>
      </c>
      <c r="AX786" s="13" t="s">
        <v>73</v>
      </c>
      <c r="AY786" s="158" t="s">
        <v>221</v>
      </c>
    </row>
    <row r="787" spans="2:65" s="13" customFormat="1">
      <c r="B787" s="157"/>
      <c r="D787" s="151" t="s">
        <v>231</v>
      </c>
      <c r="E787" s="158" t="s">
        <v>1</v>
      </c>
      <c r="F787" s="159" t="s">
        <v>390</v>
      </c>
      <c r="H787" s="160">
        <v>16.66</v>
      </c>
      <c r="I787" s="161"/>
      <c r="L787" s="157"/>
      <c r="M787" s="162"/>
      <c r="T787" s="163"/>
      <c r="AT787" s="158" t="s">
        <v>231</v>
      </c>
      <c r="AU787" s="158" t="s">
        <v>82</v>
      </c>
      <c r="AV787" s="13" t="s">
        <v>82</v>
      </c>
      <c r="AW787" s="13" t="s">
        <v>30</v>
      </c>
      <c r="AX787" s="13" t="s">
        <v>73</v>
      </c>
      <c r="AY787" s="158" t="s">
        <v>221</v>
      </c>
    </row>
    <row r="788" spans="2:65" s="14" customFormat="1">
      <c r="B788" s="164"/>
      <c r="D788" s="151" t="s">
        <v>231</v>
      </c>
      <c r="E788" s="165" t="s">
        <v>1</v>
      </c>
      <c r="F788" s="166" t="s">
        <v>236</v>
      </c>
      <c r="H788" s="167">
        <v>372.9</v>
      </c>
      <c r="I788" s="168"/>
      <c r="L788" s="164"/>
      <c r="M788" s="169"/>
      <c r="T788" s="170"/>
      <c r="AT788" s="165" t="s">
        <v>231</v>
      </c>
      <c r="AU788" s="165" t="s">
        <v>82</v>
      </c>
      <c r="AV788" s="14" t="s">
        <v>229</v>
      </c>
      <c r="AW788" s="14" t="s">
        <v>30</v>
      </c>
      <c r="AX788" s="14" t="s">
        <v>80</v>
      </c>
      <c r="AY788" s="165" t="s">
        <v>221</v>
      </c>
    </row>
    <row r="789" spans="2:65" s="1" customFormat="1" ht="37.9" customHeight="1">
      <c r="B789" s="136"/>
      <c r="C789" s="137" t="s">
        <v>1091</v>
      </c>
      <c r="D789" s="137" t="s">
        <v>224</v>
      </c>
      <c r="E789" s="138" t="s">
        <v>1092</v>
      </c>
      <c r="F789" s="139" t="s">
        <v>1093</v>
      </c>
      <c r="G789" s="140" t="s">
        <v>350</v>
      </c>
      <c r="H789" s="141">
        <v>254.78</v>
      </c>
      <c r="I789" s="142"/>
      <c r="J789" s="143">
        <f>ROUND(I789*H789,2)</f>
        <v>0</v>
      </c>
      <c r="K789" s="139" t="s">
        <v>1</v>
      </c>
      <c r="L789" s="32"/>
      <c r="M789" s="144" t="s">
        <v>1</v>
      </c>
      <c r="N789" s="145" t="s">
        <v>38</v>
      </c>
      <c r="P789" s="146">
        <f>O789*H789</f>
        <v>0</v>
      </c>
      <c r="Q789" s="146">
        <v>2.9999999999999997E-4</v>
      </c>
      <c r="R789" s="146">
        <f>Q789*H789</f>
        <v>7.6433999999999988E-2</v>
      </c>
      <c r="S789" s="146">
        <v>0</v>
      </c>
      <c r="T789" s="147">
        <f>S789*H789</f>
        <v>0</v>
      </c>
      <c r="AR789" s="148" t="s">
        <v>332</v>
      </c>
      <c r="AT789" s="148" t="s">
        <v>224</v>
      </c>
      <c r="AU789" s="148" t="s">
        <v>82</v>
      </c>
      <c r="AY789" s="17" t="s">
        <v>221</v>
      </c>
      <c r="BE789" s="149">
        <f>IF(N789="základní",J789,0)</f>
        <v>0</v>
      </c>
      <c r="BF789" s="149">
        <f>IF(N789="snížená",J789,0)</f>
        <v>0</v>
      </c>
      <c r="BG789" s="149">
        <f>IF(N789="zákl. přenesená",J789,0)</f>
        <v>0</v>
      </c>
      <c r="BH789" s="149">
        <f>IF(N789="sníž. přenesená",J789,0)</f>
        <v>0</v>
      </c>
      <c r="BI789" s="149">
        <f>IF(N789="nulová",J789,0)</f>
        <v>0</v>
      </c>
      <c r="BJ789" s="17" t="s">
        <v>80</v>
      </c>
      <c r="BK789" s="149">
        <f>ROUND(I789*H789,2)</f>
        <v>0</v>
      </c>
      <c r="BL789" s="17" t="s">
        <v>332</v>
      </c>
      <c r="BM789" s="148" t="s">
        <v>1094</v>
      </c>
    </row>
    <row r="790" spans="2:65" s="12" customFormat="1">
      <c r="B790" s="150"/>
      <c r="D790" s="151" t="s">
        <v>231</v>
      </c>
      <c r="E790" s="152" t="s">
        <v>1</v>
      </c>
      <c r="F790" s="153" t="s">
        <v>373</v>
      </c>
      <c r="H790" s="152" t="s">
        <v>1</v>
      </c>
      <c r="I790" s="154"/>
      <c r="L790" s="150"/>
      <c r="M790" s="155"/>
      <c r="T790" s="156"/>
      <c r="AT790" s="152" t="s">
        <v>231</v>
      </c>
      <c r="AU790" s="152" t="s">
        <v>82</v>
      </c>
      <c r="AV790" s="12" t="s">
        <v>80</v>
      </c>
      <c r="AW790" s="12" t="s">
        <v>30</v>
      </c>
      <c r="AX790" s="12" t="s">
        <v>73</v>
      </c>
      <c r="AY790" s="152" t="s">
        <v>221</v>
      </c>
    </row>
    <row r="791" spans="2:65" s="12" customFormat="1">
      <c r="B791" s="150"/>
      <c r="D791" s="151" t="s">
        <v>231</v>
      </c>
      <c r="E791" s="152" t="s">
        <v>1</v>
      </c>
      <c r="F791" s="153" t="s">
        <v>1048</v>
      </c>
      <c r="H791" s="152" t="s">
        <v>1</v>
      </c>
      <c r="I791" s="154"/>
      <c r="L791" s="150"/>
      <c r="M791" s="155"/>
      <c r="T791" s="156"/>
      <c r="AT791" s="152" t="s">
        <v>231</v>
      </c>
      <c r="AU791" s="152" t="s">
        <v>82</v>
      </c>
      <c r="AV791" s="12" t="s">
        <v>80</v>
      </c>
      <c r="AW791" s="12" t="s">
        <v>30</v>
      </c>
      <c r="AX791" s="12" t="s">
        <v>73</v>
      </c>
      <c r="AY791" s="152" t="s">
        <v>221</v>
      </c>
    </row>
    <row r="792" spans="2:65" s="13" customFormat="1">
      <c r="B792" s="157"/>
      <c r="D792" s="151" t="s">
        <v>231</v>
      </c>
      <c r="E792" s="158" t="s">
        <v>1</v>
      </c>
      <c r="F792" s="159" t="s">
        <v>1095</v>
      </c>
      <c r="H792" s="160">
        <v>24.89</v>
      </c>
      <c r="I792" s="161"/>
      <c r="L792" s="157"/>
      <c r="M792" s="162"/>
      <c r="T792" s="163"/>
      <c r="AT792" s="158" t="s">
        <v>231</v>
      </c>
      <c r="AU792" s="158" t="s">
        <v>82</v>
      </c>
      <c r="AV792" s="13" t="s">
        <v>82</v>
      </c>
      <c r="AW792" s="13" t="s">
        <v>30</v>
      </c>
      <c r="AX792" s="13" t="s">
        <v>73</v>
      </c>
      <c r="AY792" s="158" t="s">
        <v>221</v>
      </c>
    </row>
    <row r="793" spans="2:65" s="13" customFormat="1">
      <c r="B793" s="157"/>
      <c r="D793" s="151" t="s">
        <v>231</v>
      </c>
      <c r="E793" s="158" t="s">
        <v>1</v>
      </c>
      <c r="F793" s="159" t="s">
        <v>1096</v>
      </c>
      <c r="H793" s="160">
        <v>11.4</v>
      </c>
      <c r="I793" s="161"/>
      <c r="L793" s="157"/>
      <c r="M793" s="162"/>
      <c r="T793" s="163"/>
      <c r="AT793" s="158" t="s">
        <v>231</v>
      </c>
      <c r="AU793" s="158" t="s">
        <v>82</v>
      </c>
      <c r="AV793" s="13" t="s">
        <v>82</v>
      </c>
      <c r="AW793" s="13" t="s">
        <v>30</v>
      </c>
      <c r="AX793" s="13" t="s">
        <v>73</v>
      </c>
      <c r="AY793" s="158" t="s">
        <v>221</v>
      </c>
    </row>
    <row r="794" spans="2:65" s="13" customFormat="1">
      <c r="B794" s="157"/>
      <c r="D794" s="151" t="s">
        <v>231</v>
      </c>
      <c r="E794" s="158" t="s">
        <v>1</v>
      </c>
      <c r="F794" s="159" t="s">
        <v>1097</v>
      </c>
      <c r="H794" s="160">
        <v>18.09</v>
      </c>
      <c r="I794" s="161"/>
      <c r="L794" s="157"/>
      <c r="M794" s="162"/>
      <c r="T794" s="163"/>
      <c r="AT794" s="158" t="s">
        <v>231</v>
      </c>
      <c r="AU794" s="158" t="s">
        <v>82</v>
      </c>
      <c r="AV794" s="13" t="s">
        <v>82</v>
      </c>
      <c r="AW794" s="13" t="s">
        <v>30</v>
      </c>
      <c r="AX794" s="13" t="s">
        <v>73</v>
      </c>
      <c r="AY794" s="158" t="s">
        <v>221</v>
      </c>
    </row>
    <row r="795" spans="2:65" s="13" customFormat="1">
      <c r="B795" s="157"/>
      <c r="D795" s="151" t="s">
        <v>231</v>
      </c>
      <c r="E795" s="158" t="s">
        <v>1</v>
      </c>
      <c r="F795" s="159" t="s">
        <v>1098</v>
      </c>
      <c r="H795" s="160">
        <v>15.72</v>
      </c>
      <c r="I795" s="161"/>
      <c r="L795" s="157"/>
      <c r="M795" s="162"/>
      <c r="T795" s="163"/>
      <c r="AT795" s="158" t="s">
        <v>231</v>
      </c>
      <c r="AU795" s="158" t="s">
        <v>82</v>
      </c>
      <c r="AV795" s="13" t="s">
        <v>82</v>
      </c>
      <c r="AW795" s="13" t="s">
        <v>30</v>
      </c>
      <c r="AX795" s="13" t="s">
        <v>73</v>
      </c>
      <c r="AY795" s="158" t="s">
        <v>221</v>
      </c>
    </row>
    <row r="796" spans="2:65" s="13" customFormat="1">
      <c r="B796" s="157"/>
      <c r="D796" s="151" t="s">
        <v>231</v>
      </c>
      <c r="E796" s="158" t="s">
        <v>1</v>
      </c>
      <c r="F796" s="159" t="s">
        <v>1099</v>
      </c>
      <c r="H796" s="160">
        <v>50.15</v>
      </c>
      <c r="I796" s="161"/>
      <c r="L796" s="157"/>
      <c r="M796" s="162"/>
      <c r="T796" s="163"/>
      <c r="AT796" s="158" t="s">
        <v>231</v>
      </c>
      <c r="AU796" s="158" t="s">
        <v>82</v>
      </c>
      <c r="AV796" s="13" t="s">
        <v>82</v>
      </c>
      <c r="AW796" s="13" t="s">
        <v>30</v>
      </c>
      <c r="AX796" s="13" t="s">
        <v>73</v>
      </c>
      <c r="AY796" s="158" t="s">
        <v>221</v>
      </c>
    </row>
    <row r="797" spans="2:65" s="13" customFormat="1">
      <c r="B797" s="157"/>
      <c r="D797" s="151" t="s">
        <v>231</v>
      </c>
      <c r="E797" s="158" t="s">
        <v>1</v>
      </c>
      <c r="F797" s="159" t="s">
        <v>1100</v>
      </c>
      <c r="H797" s="160">
        <v>10</v>
      </c>
      <c r="I797" s="161"/>
      <c r="L797" s="157"/>
      <c r="M797" s="162"/>
      <c r="T797" s="163"/>
      <c r="AT797" s="158" t="s">
        <v>231</v>
      </c>
      <c r="AU797" s="158" t="s">
        <v>82</v>
      </c>
      <c r="AV797" s="13" t="s">
        <v>82</v>
      </c>
      <c r="AW797" s="13" t="s">
        <v>30</v>
      </c>
      <c r="AX797" s="13" t="s">
        <v>73</v>
      </c>
      <c r="AY797" s="158" t="s">
        <v>221</v>
      </c>
    </row>
    <row r="798" spans="2:65" s="13" customFormat="1">
      <c r="B798" s="157"/>
      <c r="D798" s="151" t="s">
        <v>231</v>
      </c>
      <c r="E798" s="158" t="s">
        <v>1</v>
      </c>
      <c r="F798" s="159" t="s">
        <v>1101</v>
      </c>
      <c r="H798" s="160">
        <v>19.649999999999999</v>
      </c>
      <c r="I798" s="161"/>
      <c r="L798" s="157"/>
      <c r="M798" s="162"/>
      <c r="T798" s="163"/>
      <c r="AT798" s="158" t="s">
        <v>231</v>
      </c>
      <c r="AU798" s="158" t="s">
        <v>82</v>
      </c>
      <c r="AV798" s="13" t="s">
        <v>82</v>
      </c>
      <c r="AW798" s="13" t="s">
        <v>30</v>
      </c>
      <c r="AX798" s="13" t="s">
        <v>73</v>
      </c>
      <c r="AY798" s="158" t="s">
        <v>221</v>
      </c>
    </row>
    <row r="799" spans="2:65" s="13" customFormat="1">
      <c r="B799" s="157"/>
      <c r="D799" s="151" t="s">
        <v>231</v>
      </c>
      <c r="E799" s="158" t="s">
        <v>1</v>
      </c>
      <c r="F799" s="159" t="s">
        <v>1102</v>
      </c>
      <c r="H799" s="160">
        <v>21.85</v>
      </c>
      <c r="I799" s="161"/>
      <c r="L799" s="157"/>
      <c r="M799" s="162"/>
      <c r="T799" s="163"/>
      <c r="AT799" s="158" t="s">
        <v>231</v>
      </c>
      <c r="AU799" s="158" t="s">
        <v>82</v>
      </c>
      <c r="AV799" s="13" t="s">
        <v>82</v>
      </c>
      <c r="AW799" s="13" t="s">
        <v>30</v>
      </c>
      <c r="AX799" s="13" t="s">
        <v>73</v>
      </c>
      <c r="AY799" s="158" t="s">
        <v>221</v>
      </c>
    </row>
    <row r="800" spans="2:65" s="13" customFormat="1">
      <c r="B800" s="157"/>
      <c r="D800" s="151" t="s">
        <v>231</v>
      </c>
      <c r="E800" s="158" t="s">
        <v>1</v>
      </c>
      <c r="F800" s="159" t="s">
        <v>1103</v>
      </c>
      <c r="H800" s="160">
        <v>23.2</v>
      </c>
      <c r="I800" s="161"/>
      <c r="L800" s="157"/>
      <c r="M800" s="162"/>
      <c r="T800" s="163"/>
      <c r="AT800" s="158" t="s">
        <v>231</v>
      </c>
      <c r="AU800" s="158" t="s">
        <v>82</v>
      </c>
      <c r="AV800" s="13" t="s">
        <v>82</v>
      </c>
      <c r="AW800" s="13" t="s">
        <v>30</v>
      </c>
      <c r="AX800" s="13" t="s">
        <v>73</v>
      </c>
      <c r="AY800" s="158" t="s">
        <v>221</v>
      </c>
    </row>
    <row r="801" spans="2:65" s="13" customFormat="1">
      <c r="B801" s="157"/>
      <c r="D801" s="151" t="s">
        <v>231</v>
      </c>
      <c r="E801" s="158" t="s">
        <v>1</v>
      </c>
      <c r="F801" s="159" t="s">
        <v>1104</v>
      </c>
      <c r="H801" s="160">
        <v>25.1</v>
      </c>
      <c r="I801" s="161"/>
      <c r="L801" s="157"/>
      <c r="M801" s="162"/>
      <c r="T801" s="163"/>
      <c r="AT801" s="158" t="s">
        <v>231</v>
      </c>
      <c r="AU801" s="158" t="s">
        <v>82</v>
      </c>
      <c r="AV801" s="13" t="s">
        <v>82</v>
      </c>
      <c r="AW801" s="13" t="s">
        <v>30</v>
      </c>
      <c r="AX801" s="13" t="s">
        <v>73</v>
      </c>
      <c r="AY801" s="158" t="s">
        <v>221</v>
      </c>
    </row>
    <row r="802" spans="2:65" s="13" customFormat="1">
      <c r="B802" s="157"/>
      <c r="D802" s="151" t="s">
        <v>231</v>
      </c>
      <c r="E802" s="158" t="s">
        <v>1</v>
      </c>
      <c r="F802" s="159" t="s">
        <v>1105</v>
      </c>
      <c r="H802" s="160">
        <v>12.1</v>
      </c>
      <c r="I802" s="161"/>
      <c r="L802" s="157"/>
      <c r="M802" s="162"/>
      <c r="T802" s="163"/>
      <c r="AT802" s="158" t="s">
        <v>231</v>
      </c>
      <c r="AU802" s="158" t="s">
        <v>82</v>
      </c>
      <c r="AV802" s="13" t="s">
        <v>82</v>
      </c>
      <c r="AW802" s="13" t="s">
        <v>30</v>
      </c>
      <c r="AX802" s="13" t="s">
        <v>73</v>
      </c>
      <c r="AY802" s="158" t="s">
        <v>221</v>
      </c>
    </row>
    <row r="803" spans="2:65" s="15" customFormat="1">
      <c r="B803" s="184"/>
      <c r="D803" s="151" t="s">
        <v>231</v>
      </c>
      <c r="E803" s="185" t="s">
        <v>1</v>
      </c>
      <c r="F803" s="186" t="s">
        <v>436</v>
      </c>
      <c r="H803" s="187">
        <v>232.15</v>
      </c>
      <c r="I803" s="188"/>
      <c r="L803" s="184"/>
      <c r="M803" s="189"/>
      <c r="T803" s="190"/>
      <c r="AT803" s="185" t="s">
        <v>231</v>
      </c>
      <c r="AU803" s="185" t="s">
        <v>82</v>
      </c>
      <c r="AV803" s="15" t="s">
        <v>222</v>
      </c>
      <c r="AW803" s="15" t="s">
        <v>30</v>
      </c>
      <c r="AX803" s="15" t="s">
        <v>73</v>
      </c>
      <c r="AY803" s="185" t="s">
        <v>221</v>
      </c>
    </row>
    <row r="804" spans="2:65" s="12" customFormat="1">
      <c r="B804" s="150"/>
      <c r="D804" s="151" t="s">
        <v>231</v>
      </c>
      <c r="E804" s="152" t="s">
        <v>1</v>
      </c>
      <c r="F804" s="153" t="s">
        <v>1049</v>
      </c>
      <c r="H804" s="152" t="s">
        <v>1</v>
      </c>
      <c r="I804" s="154"/>
      <c r="L804" s="150"/>
      <c r="M804" s="155"/>
      <c r="T804" s="156"/>
      <c r="AT804" s="152" t="s">
        <v>231</v>
      </c>
      <c r="AU804" s="152" t="s">
        <v>82</v>
      </c>
      <c r="AV804" s="12" t="s">
        <v>80</v>
      </c>
      <c r="AW804" s="12" t="s">
        <v>30</v>
      </c>
      <c r="AX804" s="12" t="s">
        <v>73</v>
      </c>
      <c r="AY804" s="152" t="s">
        <v>221</v>
      </c>
    </row>
    <row r="805" spans="2:65" s="13" customFormat="1">
      <c r="B805" s="157"/>
      <c r="D805" s="151" t="s">
        <v>231</v>
      </c>
      <c r="E805" s="158" t="s">
        <v>1</v>
      </c>
      <c r="F805" s="159" t="s">
        <v>1106</v>
      </c>
      <c r="H805" s="160">
        <v>13.7</v>
      </c>
      <c r="I805" s="161"/>
      <c r="L805" s="157"/>
      <c r="M805" s="162"/>
      <c r="T805" s="163"/>
      <c r="AT805" s="158" t="s">
        <v>231</v>
      </c>
      <c r="AU805" s="158" t="s">
        <v>82</v>
      </c>
      <c r="AV805" s="13" t="s">
        <v>82</v>
      </c>
      <c r="AW805" s="13" t="s">
        <v>30</v>
      </c>
      <c r="AX805" s="13" t="s">
        <v>73</v>
      </c>
      <c r="AY805" s="158" t="s">
        <v>221</v>
      </c>
    </row>
    <row r="806" spans="2:65" s="13" customFormat="1">
      <c r="B806" s="157"/>
      <c r="D806" s="151" t="s">
        <v>231</v>
      </c>
      <c r="E806" s="158" t="s">
        <v>1</v>
      </c>
      <c r="F806" s="159" t="s">
        <v>1107</v>
      </c>
      <c r="H806" s="160">
        <v>8.93</v>
      </c>
      <c r="I806" s="161"/>
      <c r="L806" s="157"/>
      <c r="M806" s="162"/>
      <c r="T806" s="163"/>
      <c r="AT806" s="158" t="s">
        <v>231</v>
      </c>
      <c r="AU806" s="158" t="s">
        <v>82</v>
      </c>
      <c r="AV806" s="13" t="s">
        <v>82</v>
      </c>
      <c r="AW806" s="13" t="s">
        <v>30</v>
      </c>
      <c r="AX806" s="13" t="s">
        <v>73</v>
      </c>
      <c r="AY806" s="158" t="s">
        <v>221</v>
      </c>
    </row>
    <row r="807" spans="2:65" s="15" customFormat="1">
      <c r="B807" s="184"/>
      <c r="D807" s="151" t="s">
        <v>231</v>
      </c>
      <c r="E807" s="185" t="s">
        <v>1</v>
      </c>
      <c r="F807" s="186" t="s">
        <v>436</v>
      </c>
      <c r="H807" s="187">
        <v>22.63</v>
      </c>
      <c r="I807" s="188"/>
      <c r="L807" s="184"/>
      <c r="M807" s="189"/>
      <c r="T807" s="190"/>
      <c r="AT807" s="185" t="s">
        <v>231</v>
      </c>
      <c r="AU807" s="185" t="s">
        <v>82</v>
      </c>
      <c r="AV807" s="15" t="s">
        <v>222</v>
      </c>
      <c r="AW807" s="15" t="s">
        <v>30</v>
      </c>
      <c r="AX807" s="15" t="s">
        <v>73</v>
      </c>
      <c r="AY807" s="185" t="s">
        <v>221</v>
      </c>
    </row>
    <row r="808" spans="2:65" s="14" customFormat="1">
      <c r="B808" s="164"/>
      <c r="D808" s="151" t="s">
        <v>231</v>
      </c>
      <c r="E808" s="165" t="s">
        <v>1</v>
      </c>
      <c r="F808" s="166" t="s">
        <v>236</v>
      </c>
      <c r="H808" s="167">
        <v>254.78</v>
      </c>
      <c r="I808" s="168"/>
      <c r="L808" s="164"/>
      <c r="M808" s="169"/>
      <c r="T808" s="170"/>
      <c r="AT808" s="165" t="s">
        <v>231</v>
      </c>
      <c r="AU808" s="165" t="s">
        <v>82</v>
      </c>
      <c r="AV808" s="14" t="s">
        <v>229</v>
      </c>
      <c r="AW808" s="14" t="s">
        <v>30</v>
      </c>
      <c r="AX808" s="14" t="s">
        <v>80</v>
      </c>
      <c r="AY808" s="165" t="s">
        <v>221</v>
      </c>
    </row>
    <row r="809" spans="2:65" s="1" customFormat="1" ht="24.2" customHeight="1">
      <c r="B809" s="136"/>
      <c r="C809" s="171" t="s">
        <v>1108</v>
      </c>
      <c r="D809" s="171" t="s">
        <v>267</v>
      </c>
      <c r="E809" s="172" t="s">
        <v>1109</v>
      </c>
      <c r="F809" s="173" t="s">
        <v>1110</v>
      </c>
      <c r="G809" s="174" t="s">
        <v>239</v>
      </c>
      <c r="H809" s="175">
        <v>437.53399999999999</v>
      </c>
      <c r="I809" s="176"/>
      <c r="J809" s="177">
        <f>ROUND(I809*H809,2)</f>
        <v>0</v>
      </c>
      <c r="K809" s="173" t="s">
        <v>1</v>
      </c>
      <c r="L809" s="178"/>
      <c r="M809" s="179" t="s">
        <v>1</v>
      </c>
      <c r="N809" s="180" t="s">
        <v>38</v>
      </c>
      <c r="P809" s="146">
        <f>O809*H809</f>
        <v>0</v>
      </c>
      <c r="Q809" s="146">
        <v>2.64E-3</v>
      </c>
      <c r="R809" s="146">
        <f>Q809*H809</f>
        <v>1.1550897600000001</v>
      </c>
      <c r="S809" s="146">
        <v>0</v>
      </c>
      <c r="T809" s="147">
        <f>S809*H809</f>
        <v>0</v>
      </c>
      <c r="AR809" s="148" t="s">
        <v>460</v>
      </c>
      <c r="AT809" s="148" t="s">
        <v>267</v>
      </c>
      <c r="AU809" s="148" t="s">
        <v>82</v>
      </c>
      <c r="AY809" s="17" t="s">
        <v>221</v>
      </c>
      <c r="BE809" s="149">
        <f>IF(N809="základní",J809,0)</f>
        <v>0</v>
      </c>
      <c r="BF809" s="149">
        <f>IF(N809="snížená",J809,0)</f>
        <v>0</v>
      </c>
      <c r="BG809" s="149">
        <f>IF(N809="zákl. přenesená",J809,0)</f>
        <v>0</v>
      </c>
      <c r="BH809" s="149">
        <f>IF(N809="sníž. přenesená",J809,0)</f>
        <v>0</v>
      </c>
      <c r="BI809" s="149">
        <f>IF(N809="nulová",J809,0)</f>
        <v>0</v>
      </c>
      <c r="BJ809" s="17" t="s">
        <v>80</v>
      </c>
      <c r="BK809" s="149">
        <f>ROUND(I809*H809,2)</f>
        <v>0</v>
      </c>
      <c r="BL809" s="17" t="s">
        <v>332</v>
      </c>
      <c r="BM809" s="148" t="s">
        <v>1111</v>
      </c>
    </row>
    <row r="810" spans="2:65" s="13" customFormat="1">
      <c r="B810" s="157"/>
      <c r="D810" s="151" t="s">
        <v>231</v>
      </c>
      <c r="E810" s="158" t="s">
        <v>1</v>
      </c>
      <c r="F810" s="159" t="s">
        <v>1112</v>
      </c>
      <c r="H810" s="160">
        <v>409.67599999999999</v>
      </c>
      <c r="I810" s="161"/>
      <c r="L810" s="157"/>
      <c r="M810" s="162"/>
      <c r="T810" s="163"/>
      <c r="AT810" s="158" t="s">
        <v>231</v>
      </c>
      <c r="AU810" s="158" t="s">
        <v>82</v>
      </c>
      <c r="AV810" s="13" t="s">
        <v>82</v>
      </c>
      <c r="AW810" s="13" t="s">
        <v>30</v>
      </c>
      <c r="AX810" s="13" t="s">
        <v>73</v>
      </c>
      <c r="AY810" s="158" t="s">
        <v>221</v>
      </c>
    </row>
    <row r="811" spans="2:65" s="13" customFormat="1">
      <c r="B811" s="157"/>
      <c r="D811" s="151" t="s">
        <v>231</v>
      </c>
      <c r="E811" s="158" t="s">
        <v>1</v>
      </c>
      <c r="F811" s="159" t="s">
        <v>1113</v>
      </c>
      <c r="H811" s="160">
        <v>27.858000000000001</v>
      </c>
      <c r="I811" s="161"/>
      <c r="L811" s="157"/>
      <c r="M811" s="162"/>
      <c r="T811" s="163"/>
      <c r="AT811" s="158" t="s">
        <v>231</v>
      </c>
      <c r="AU811" s="158" t="s">
        <v>82</v>
      </c>
      <c r="AV811" s="13" t="s">
        <v>82</v>
      </c>
      <c r="AW811" s="13" t="s">
        <v>30</v>
      </c>
      <c r="AX811" s="13" t="s">
        <v>73</v>
      </c>
      <c r="AY811" s="158" t="s">
        <v>221</v>
      </c>
    </row>
    <row r="812" spans="2:65" s="14" customFormat="1">
      <c r="B812" s="164"/>
      <c r="D812" s="151" t="s">
        <v>231</v>
      </c>
      <c r="E812" s="165" t="s">
        <v>1</v>
      </c>
      <c r="F812" s="166" t="s">
        <v>236</v>
      </c>
      <c r="H812" s="167">
        <v>437.53399999999999</v>
      </c>
      <c r="I812" s="168"/>
      <c r="L812" s="164"/>
      <c r="M812" s="169"/>
      <c r="T812" s="170"/>
      <c r="AT812" s="165" t="s">
        <v>231</v>
      </c>
      <c r="AU812" s="165" t="s">
        <v>82</v>
      </c>
      <c r="AV812" s="14" t="s">
        <v>229</v>
      </c>
      <c r="AW812" s="14" t="s">
        <v>30</v>
      </c>
      <c r="AX812" s="14" t="s">
        <v>80</v>
      </c>
      <c r="AY812" s="165" t="s">
        <v>221</v>
      </c>
    </row>
    <row r="813" spans="2:65" s="1" customFormat="1" ht="24.2" customHeight="1">
      <c r="B813" s="136"/>
      <c r="C813" s="171" t="s">
        <v>1114</v>
      </c>
      <c r="D813" s="171" t="s">
        <v>267</v>
      </c>
      <c r="E813" s="172" t="s">
        <v>1115</v>
      </c>
      <c r="F813" s="173" t="s">
        <v>1116</v>
      </c>
      <c r="G813" s="174" t="s">
        <v>239</v>
      </c>
      <c r="H813" s="175">
        <v>21.875</v>
      </c>
      <c r="I813" s="176"/>
      <c r="J813" s="177">
        <f>ROUND(I813*H813,2)</f>
        <v>0</v>
      </c>
      <c r="K813" s="173" t="s">
        <v>1</v>
      </c>
      <c r="L813" s="178"/>
      <c r="M813" s="179" t="s">
        <v>1</v>
      </c>
      <c r="N813" s="180" t="s">
        <v>38</v>
      </c>
      <c r="P813" s="146">
        <f>O813*H813</f>
        <v>0</v>
      </c>
      <c r="Q813" s="146">
        <v>2.64E-3</v>
      </c>
      <c r="R813" s="146">
        <f>Q813*H813</f>
        <v>5.7750000000000003E-2</v>
      </c>
      <c r="S813" s="146">
        <v>0</v>
      </c>
      <c r="T813" s="147">
        <f>S813*H813</f>
        <v>0</v>
      </c>
      <c r="AR813" s="148" t="s">
        <v>460</v>
      </c>
      <c r="AT813" s="148" t="s">
        <v>267</v>
      </c>
      <c r="AU813" s="148" t="s">
        <v>82</v>
      </c>
      <c r="AY813" s="17" t="s">
        <v>221</v>
      </c>
      <c r="BE813" s="149">
        <f>IF(N813="základní",J813,0)</f>
        <v>0</v>
      </c>
      <c r="BF813" s="149">
        <f>IF(N813="snížená",J813,0)</f>
        <v>0</v>
      </c>
      <c r="BG813" s="149">
        <f>IF(N813="zákl. přenesená",J813,0)</f>
        <v>0</v>
      </c>
      <c r="BH813" s="149">
        <f>IF(N813="sníž. přenesená",J813,0)</f>
        <v>0</v>
      </c>
      <c r="BI813" s="149">
        <f>IF(N813="nulová",J813,0)</f>
        <v>0</v>
      </c>
      <c r="BJ813" s="17" t="s">
        <v>80</v>
      </c>
      <c r="BK813" s="149">
        <f>ROUND(I813*H813,2)</f>
        <v>0</v>
      </c>
      <c r="BL813" s="17" t="s">
        <v>332</v>
      </c>
      <c r="BM813" s="148" t="s">
        <v>1117</v>
      </c>
    </row>
    <row r="814" spans="2:65" s="13" customFormat="1">
      <c r="B814" s="157"/>
      <c r="D814" s="151" t="s">
        <v>231</v>
      </c>
      <c r="E814" s="158" t="s">
        <v>1</v>
      </c>
      <c r="F814" s="159" t="s">
        <v>1118</v>
      </c>
      <c r="H814" s="160">
        <v>19.158999999999999</v>
      </c>
      <c r="I814" s="161"/>
      <c r="L814" s="157"/>
      <c r="M814" s="162"/>
      <c r="T814" s="163"/>
      <c r="AT814" s="158" t="s">
        <v>231</v>
      </c>
      <c r="AU814" s="158" t="s">
        <v>82</v>
      </c>
      <c r="AV814" s="13" t="s">
        <v>82</v>
      </c>
      <c r="AW814" s="13" t="s">
        <v>30</v>
      </c>
      <c r="AX814" s="13" t="s">
        <v>73</v>
      </c>
      <c r="AY814" s="158" t="s">
        <v>221</v>
      </c>
    </row>
    <row r="815" spans="2:65" s="13" customFormat="1">
      <c r="B815" s="157"/>
      <c r="D815" s="151" t="s">
        <v>231</v>
      </c>
      <c r="E815" s="158" t="s">
        <v>1</v>
      </c>
      <c r="F815" s="159" t="s">
        <v>1119</v>
      </c>
      <c r="H815" s="160">
        <v>2.7160000000000002</v>
      </c>
      <c r="I815" s="161"/>
      <c r="L815" s="157"/>
      <c r="M815" s="162"/>
      <c r="T815" s="163"/>
      <c r="AT815" s="158" t="s">
        <v>231</v>
      </c>
      <c r="AU815" s="158" t="s">
        <v>82</v>
      </c>
      <c r="AV815" s="13" t="s">
        <v>82</v>
      </c>
      <c r="AW815" s="13" t="s">
        <v>30</v>
      </c>
      <c r="AX815" s="13" t="s">
        <v>73</v>
      </c>
      <c r="AY815" s="158" t="s">
        <v>221</v>
      </c>
    </row>
    <row r="816" spans="2:65" s="14" customFormat="1">
      <c r="B816" s="164"/>
      <c r="D816" s="151" t="s">
        <v>231</v>
      </c>
      <c r="E816" s="165" t="s">
        <v>1</v>
      </c>
      <c r="F816" s="166" t="s">
        <v>236</v>
      </c>
      <c r="H816" s="167">
        <v>21.875</v>
      </c>
      <c r="I816" s="168"/>
      <c r="L816" s="164"/>
      <c r="M816" s="169"/>
      <c r="T816" s="170"/>
      <c r="AT816" s="165" t="s">
        <v>231</v>
      </c>
      <c r="AU816" s="165" t="s">
        <v>82</v>
      </c>
      <c r="AV816" s="14" t="s">
        <v>229</v>
      </c>
      <c r="AW816" s="14" t="s">
        <v>30</v>
      </c>
      <c r="AX816" s="14" t="s">
        <v>80</v>
      </c>
      <c r="AY816" s="165" t="s">
        <v>221</v>
      </c>
    </row>
    <row r="817" spans="2:65" s="1" customFormat="1" ht="24.2" customHeight="1">
      <c r="B817" s="136"/>
      <c r="C817" s="137" t="s">
        <v>1120</v>
      </c>
      <c r="D817" s="137" t="s">
        <v>224</v>
      </c>
      <c r="E817" s="138" t="s">
        <v>1121</v>
      </c>
      <c r="F817" s="139" t="s">
        <v>1122</v>
      </c>
      <c r="G817" s="140" t="s">
        <v>256</v>
      </c>
      <c r="H817" s="141">
        <v>4.4180000000000001</v>
      </c>
      <c r="I817" s="142"/>
      <c r="J817" s="143">
        <f>ROUND(I817*H817,2)</f>
        <v>0</v>
      </c>
      <c r="K817" s="139" t="s">
        <v>228</v>
      </c>
      <c r="L817" s="32"/>
      <c r="M817" s="144" t="s">
        <v>1</v>
      </c>
      <c r="N817" s="145" t="s">
        <v>38</v>
      </c>
      <c r="P817" s="146">
        <f>O817*H817</f>
        <v>0</v>
      </c>
      <c r="Q817" s="146">
        <v>0</v>
      </c>
      <c r="R817" s="146">
        <f>Q817*H817</f>
        <v>0</v>
      </c>
      <c r="S817" s="146">
        <v>0</v>
      </c>
      <c r="T817" s="147">
        <f>S817*H817</f>
        <v>0</v>
      </c>
      <c r="AR817" s="148" t="s">
        <v>332</v>
      </c>
      <c r="AT817" s="148" t="s">
        <v>224</v>
      </c>
      <c r="AU817" s="148" t="s">
        <v>82</v>
      </c>
      <c r="AY817" s="17" t="s">
        <v>221</v>
      </c>
      <c r="BE817" s="149">
        <f>IF(N817="základní",J817,0)</f>
        <v>0</v>
      </c>
      <c r="BF817" s="149">
        <f>IF(N817="snížená",J817,0)</f>
        <v>0</v>
      </c>
      <c r="BG817" s="149">
        <f>IF(N817="zákl. přenesená",J817,0)</f>
        <v>0</v>
      </c>
      <c r="BH817" s="149">
        <f>IF(N817="sníž. přenesená",J817,0)</f>
        <v>0</v>
      </c>
      <c r="BI817" s="149">
        <f>IF(N817="nulová",J817,0)</f>
        <v>0</v>
      </c>
      <c r="BJ817" s="17" t="s">
        <v>80</v>
      </c>
      <c r="BK817" s="149">
        <f>ROUND(I817*H817,2)</f>
        <v>0</v>
      </c>
      <c r="BL817" s="17" t="s">
        <v>332</v>
      </c>
      <c r="BM817" s="148" t="s">
        <v>1123</v>
      </c>
    </row>
    <row r="818" spans="2:65" s="11" customFormat="1" ht="22.9" customHeight="1">
      <c r="B818" s="124"/>
      <c r="D818" s="125" t="s">
        <v>72</v>
      </c>
      <c r="E818" s="134" t="s">
        <v>1124</v>
      </c>
      <c r="F818" s="134" t="s">
        <v>1125</v>
      </c>
      <c r="I818" s="127"/>
      <c r="J818" s="135">
        <f>BK818</f>
        <v>0</v>
      </c>
      <c r="L818" s="124"/>
      <c r="M818" s="129"/>
      <c r="P818" s="130">
        <f>SUM(P819:P969)</f>
        <v>0</v>
      </c>
      <c r="R818" s="130">
        <f>SUM(R819:R969)</f>
        <v>9.1720166799999987</v>
      </c>
      <c r="T818" s="131">
        <f>SUM(T819:T969)</f>
        <v>0</v>
      </c>
      <c r="AR818" s="125" t="s">
        <v>82</v>
      </c>
      <c r="AT818" s="132" t="s">
        <v>72</v>
      </c>
      <c r="AU818" s="132" t="s">
        <v>80</v>
      </c>
      <c r="AY818" s="125" t="s">
        <v>221</v>
      </c>
      <c r="BK818" s="133">
        <f>SUM(BK819:BK969)</f>
        <v>0</v>
      </c>
    </row>
    <row r="819" spans="2:65" s="1" customFormat="1" ht="24.2" customHeight="1">
      <c r="B819" s="136"/>
      <c r="C819" s="137" t="s">
        <v>1126</v>
      </c>
      <c r="D819" s="137" t="s">
        <v>224</v>
      </c>
      <c r="E819" s="138" t="s">
        <v>1127</v>
      </c>
      <c r="F819" s="139" t="s">
        <v>1128</v>
      </c>
      <c r="G819" s="140" t="s">
        <v>239</v>
      </c>
      <c r="H819" s="141">
        <v>47.78</v>
      </c>
      <c r="I819" s="142"/>
      <c r="J819" s="143">
        <f>ROUND(I819*H819,2)</f>
        <v>0</v>
      </c>
      <c r="K819" s="139" t="s">
        <v>228</v>
      </c>
      <c r="L819" s="32"/>
      <c r="M819" s="144" t="s">
        <v>1</v>
      </c>
      <c r="N819" s="145" t="s">
        <v>38</v>
      </c>
      <c r="P819" s="146">
        <f>O819*H819</f>
        <v>0</v>
      </c>
      <c r="Q819" s="146">
        <v>1.5E-3</v>
      </c>
      <c r="R819" s="146">
        <f>Q819*H819</f>
        <v>7.1669999999999998E-2</v>
      </c>
      <c r="S819" s="146">
        <v>0</v>
      </c>
      <c r="T819" s="147">
        <f>S819*H819</f>
        <v>0</v>
      </c>
      <c r="AR819" s="148" t="s">
        <v>332</v>
      </c>
      <c r="AT819" s="148" t="s">
        <v>224</v>
      </c>
      <c r="AU819" s="148" t="s">
        <v>82</v>
      </c>
      <c r="AY819" s="17" t="s">
        <v>221</v>
      </c>
      <c r="BE819" s="149">
        <f>IF(N819="základní",J819,0)</f>
        <v>0</v>
      </c>
      <c r="BF819" s="149">
        <f>IF(N819="snížená",J819,0)</f>
        <v>0</v>
      </c>
      <c r="BG819" s="149">
        <f>IF(N819="zákl. přenesená",J819,0)</f>
        <v>0</v>
      </c>
      <c r="BH819" s="149">
        <f>IF(N819="sníž. přenesená",J819,0)</f>
        <v>0</v>
      </c>
      <c r="BI819" s="149">
        <f>IF(N819="nulová",J819,0)</f>
        <v>0</v>
      </c>
      <c r="BJ819" s="17" t="s">
        <v>80</v>
      </c>
      <c r="BK819" s="149">
        <f>ROUND(I819*H819,2)</f>
        <v>0</v>
      </c>
      <c r="BL819" s="17" t="s">
        <v>332</v>
      </c>
      <c r="BM819" s="148" t="s">
        <v>1129</v>
      </c>
    </row>
    <row r="820" spans="2:65" s="12" customFormat="1">
      <c r="B820" s="150"/>
      <c r="D820" s="151" t="s">
        <v>231</v>
      </c>
      <c r="E820" s="152" t="s">
        <v>1</v>
      </c>
      <c r="F820" s="153" t="s">
        <v>373</v>
      </c>
      <c r="H820" s="152" t="s">
        <v>1</v>
      </c>
      <c r="I820" s="154"/>
      <c r="L820" s="150"/>
      <c r="M820" s="155"/>
      <c r="T820" s="156"/>
      <c r="AT820" s="152" t="s">
        <v>231</v>
      </c>
      <c r="AU820" s="152" t="s">
        <v>82</v>
      </c>
      <c r="AV820" s="12" t="s">
        <v>80</v>
      </c>
      <c r="AW820" s="12" t="s">
        <v>30</v>
      </c>
      <c r="AX820" s="12" t="s">
        <v>73</v>
      </c>
      <c r="AY820" s="152" t="s">
        <v>221</v>
      </c>
    </row>
    <row r="821" spans="2:65" s="13" customFormat="1">
      <c r="B821" s="157"/>
      <c r="D821" s="151" t="s">
        <v>231</v>
      </c>
      <c r="E821" s="158" t="s">
        <v>1</v>
      </c>
      <c r="F821" s="159" t="s">
        <v>402</v>
      </c>
      <c r="H821" s="160">
        <v>47.78</v>
      </c>
      <c r="I821" s="161"/>
      <c r="L821" s="157"/>
      <c r="M821" s="162"/>
      <c r="T821" s="163"/>
      <c r="AT821" s="158" t="s">
        <v>231</v>
      </c>
      <c r="AU821" s="158" t="s">
        <v>82</v>
      </c>
      <c r="AV821" s="13" t="s">
        <v>82</v>
      </c>
      <c r="AW821" s="13" t="s">
        <v>30</v>
      </c>
      <c r="AX821" s="13" t="s">
        <v>73</v>
      </c>
      <c r="AY821" s="158" t="s">
        <v>221</v>
      </c>
    </row>
    <row r="822" spans="2:65" s="14" customFormat="1">
      <c r="B822" s="164"/>
      <c r="D822" s="151" t="s">
        <v>231</v>
      </c>
      <c r="E822" s="165" t="s">
        <v>1</v>
      </c>
      <c r="F822" s="166" t="s">
        <v>236</v>
      </c>
      <c r="H822" s="167">
        <v>47.78</v>
      </c>
      <c r="I822" s="168"/>
      <c r="L822" s="164"/>
      <c r="M822" s="169"/>
      <c r="T822" s="170"/>
      <c r="AT822" s="165" t="s">
        <v>231</v>
      </c>
      <c r="AU822" s="165" t="s">
        <v>82</v>
      </c>
      <c r="AV822" s="14" t="s">
        <v>229</v>
      </c>
      <c r="AW822" s="14" t="s">
        <v>30</v>
      </c>
      <c r="AX822" s="14" t="s">
        <v>80</v>
      </c>
      <c r="AY822" s="165" t="s">
        <v>221</v>
      </c>
    </row>
    <row r="823" spans="2:65" s="1" customFormat="1" ht="16.5" customHeight="1">
      <c r="B823" s="136"/>
      <c r="C823" s="137" t="s">
        <v>1130</v>
      </c>
      <c r="D823" s="137" t="s">
        <v>224</v>
      </c>
      <c r="E823" s="138" t="s">
        <v>1131</v>
      </c>
      <c r="F823" s="139" t="s">
        <v>1132</v>
      </c>
      <c r="G823" s="140" t="s">
        <v>350</v>
      </c>
      <c r="H823" s="141">
        <v>75.09</v>
      </c>
      <c r="I823" s="142"/>
      <c r="J823" s="143">
        <f>ROUND(I823*H823,2)</f>
        <v>0</v>
      </c>
      <c r="K823" s="139" t="s">
        <v>228</v>
      </c>
      <c r="L823" s="32"/>
      <c r="M823" s="144" t="s">
        <v>1</v>
      </c>
      <c r="N823" s="145" t="s">
        <v>38</v>
      </c>
      <c r="P823" s="146">
        <f>O823*H823</f>
        <v>0</v>
      </c>
      <c r="Q823" s="146">
        <v>1.42E-3</v>
      </c>
      <c r="R823" s="146">
        <f>Q823*H823</f>
        <v>0.10662780000000001</v>
      </c>
      <c r="S823" s="146">
        <v>0</v>
      </c>
      <c r="T823" s="147">
        <f>S823*H823</f>
        <v>0</v>
      </c>
      <c r="AR823" s="148" t="s">
        <v>332</v>
      </c>
      <c r="AT823" s="148" t="s">
        <v>224</v>
      </c>
      <c r="AU823" s="148" t="s">
        <v>82</v>
      </c>
      <c r="AY823" s="17" t="s">
        <v>221</v>
      </c>
      <c r="BE823" s="149">
        <f>IF(N823="základní",J823,0)</f>
        <v>0</v>
      </c>
      <c r="BF823" s="149">
        <f>IF(N823="snížená",J823,0)</f>
        <v>0</v>
      </c>
      <c r="BG823" s="149">
        <f>IF(N823="zákl. přenesená",J823,0)</f>
        <v>0</v>
      </c>
      <c r="BH823" s="149">
        <f>IF(N823="sníž. přenesená",J823,0)</f>
        <v>0</v>
      </c>
      <c r="BI823" s="149">
        <f>IF(N823="nulová",J823,0)</f>
        <v>0</v>
      </c>
      <c r="BJ823" s="17" t="s">
        <v>80</v>
      </c>
      <c r="BK823" s="149">
        <f>ROUND(I823*H823,2)</f>
        <v>0</v>
      </c>
      <c r="BL823" s="17" t="s">
        <v>332</v>
      </c>
      <c r="BM823" s="148" t="s">
        <v>1133</v>
      </c>
    </row>
    <row r="824" spans="2:65" s="12" customFormat="1">
      <c r="B824" s="150"/>
      <c r="D824" s="151" t="s">
        <v>231</v>
      </c>
      <c r="E824" s="152" t="s">
        <v>1</v>
      </c>
      <c r="F824" s="153" t="s">
        <v>373</v>
      </c>
      <c r="H824" s="152" t="s">
        <v>1</v>
      </c>
      <c r="I824" s="154"/>
      <c r="L824" s="150"/>
      <c r="M824" s="155"/>
      <c r="T824" s="156"/>
      <c r="AT824" s="152" t="s">
        <v>231</v>
      </c>
      <c r="AU824" s="152" t="s">
        <v>82</v>
      </c>
      <c r="AV824" s="12" t="s">
        <v>80</v>
      </c>
      <c r="AW824" s="12" t="s">
        <v>30</v>
      </c>
      <c r="AX824" s="12" t="s">
        <v>73</v>
      </c>
      <c r="AY824" s="152" t="s">
        <v>221</v>
      </c>
    </row>
    <row r="825" spans="2:65" s="12" customFormat="1">
      <c r="B825" s="150"/>
      <c r="D825" s="151" t="s">
        <v>231</v>
      </c>
      <c r="E825" s="152" t="s">
        <v>1</v>
      </c>
      <c r="F825" s="153" t="s">
        <v>1134</v>
      </c>
      <c r="H825" s="152" t="s">
        <v>1</v>
      </c>
      <c r="I825" s="154"/>
      <c r="L825" s="150"/>
      <c r="M825" s="155"/>
      <c r="T825" s="156"/>
      <c r="AT825" s="152" t="s">
        <v>231</v>
      </c>
      <c r="AU825" s="152" t="s">
        <v>82</v>
      </c>
      <c r="AV825" s="12" t="s">
        <v>80</v>
      </c>
      <c r="AW825" s="12" t="s">
        <v>30</v>
      </c>
      <c r="AX825" s="12" t="s">
        <v>73</v>
      </c>
      <c r="AY825" s="152" t="s">
        <v>221</v>
      </c>
    </row>
    <row r="826" spans="2:65" s="13" customFormat="1">
      <c r="B826" s="157"/>
      <c r="D826" s="151" t="s">
        <v>231</v>
      </c>
      <c r="E826" s="158" t="s">
        <v>1</v>
      </c>
      <c r="F826" s="159" t="s">
        <v>1065</v>
      </c>
      <c r="H826" s="160">
        <v>14.07</v>
      </c>
      <c r="I826" s="161"/>
      <c r="L826" s="157"/>
      <c r="M826" s="162"/>
      <c r="T826" s="163"/>
      <c r="AT826" s="158" t="s">
        <v>231</v>
      </c>
      <c r="AU826" s="158" t="s">
        <v>82</v>
      </c>
      <c r="AV826" s="13" t="s">
        <v>82</v>
      </c>
      <c r="AW826" s="13" t="s">
        <v>30</v>
      </c>
      <c r="AX826" s="13" t="s">
        <v>73</v>
      </c>
      <c r="AY826" s="158" t="s">
        <v>221</v>
      </c>
    </row>
    <row r="827" spans="2:65" s="13" customFormat="1">
      <c r="B827" s="157"/>
      <c r="D827" s="151" t="s">
        <v>231</v>
      </c>
      <c r="E827" s="158" t="s">
        <v>1</v>
      </c>
      <c r="F827" s="159" t="s">
        <v>1066</v>
      </c>
      <c r="H827" s="160">
        <v>14.83</v>
      </c>
      <c r="I827" s="161"/>
      <c r="L827" s="157"/>
      <c r="M827" s="162"/>
      <c r="T827" s="163"/>
      <c r="AT827" s="158" t="s">
        <v>231</v>
      </c>
      <c r="AU827" s="158" t="s">
        <v>82</v>
      </c>
      <c r="AV827" s="13" t="s">
        <v>82</v>
      </c>
      <c r="AW827" s="13" t="s">
        <v>30</v>
      </c>
      <c r="AX827" s="13" t="s">
        <v>73</v>
      </c>
      <c r="AY827" s="158" t="s">
        <v>221</v>
      </c>
    </row>
    <row r="828" spans="2:65" s="13" customFormat="1">
      <c r="B828" s="157"/>
      <c r="D828" s="151" t="s">
        <v>231</v>
      </c>
      <c r="E828" s="158" t="s">
        <v>1</v>
      </c>
      <c r="F828" s="159" t="s">
        <v>1067</v>
      </c>
      <c r="H828" s="160">
        <v>5.57</v>
      </c>
      <c r="I828" s="161"/>
      <c r="L828" s="157"/>
      <c r="M828" s="162"/>
      <c r="T828" s="163"/>
      <c r="AT828" s="158" t="s">
        <v>231</v>
      </c>
      <c r="AU828" s="158" t="s">
        <v>82</v>
      </c>
      <c r="AV828" s="13" t="s">
        <v>82</v>
      </c>
      <c r="AW828" s="13" t="s">
        <v>30</v>
      </c>
      <c r="AX828" s="13" t="s">
        <v>73</v>
      </c>
      <c r="AY828" s="158" t="s">
        <v>221</v>
      </c>
    </row>
    <row r="829" spans="2:65" s="13" customFormat="1">
      <c r="B829" s="157"/>
      <c r="D829" s="151" t="s">
        <v>231</v>
      </c>
      <c r="E829" s="158" t="s">
        <v>1</v>
      </c>
      <c r="F829" s="159" t="s">
        <v>1068</v>
      </c>
      <c r="H829" s="160">
        <v>4.7</v>
      </c>
      <c r="I829" s="161"/>
      <c r="L829" s="157"/>
      <c r="M829" s="162"/>
      <c r="T829" s="163"/>
      <c r="AT829" s="158" t="s">
        <v>231</v>
      </c>
      <c r="AU829" s="158" t="s">
        <v>82</v>
      </c>
      <c r="AV829" s="13" t="s">
        <v>82</v>
      </c>
      <c r="AW829" s="13" t="s">
        <v>30</v>
      </c>
      <c r="AX829" s="13" t="s">
        <v>73</v>
      </c>
      <c r="AY829" s="158" t="s">
        <v>221</v>
      </c>
    </row>
    <row r="830" spans="2:65" s="13" customFormat="1">
      <c r="B830" s="157"/>
      <c r="D830" s="151" t="s">
        <v>231</v>
      </c>
      <c r="E830" s="158" t="s">
        <v>1</v>
      </c>
      <c r="F830" s="159" t="s">
        <v>1069</v>
      </c>
      <c r="H830" s="160">
        <v>7</v>
      </c>
      <c r="I830" s="161"/>
      <c r="L830" s="157"/>
      <c r="M830" s="162"/>
      <c r="T830" s="163"/>
      <c r="AT830" s="158" t="s">
        <v>231</v>
      </c>
      <c r="AU830" s="158" t="s">
        <v>82</v>
      </c>
      <c r="AV830" s="13" t="s">
        <v>82</v>
      </c>
      <c r="AW830" s="13" t="s">
        <v>30</v>
      </c>
      <c r="AX830" s="13" t="s">
        <v>73</v>
      </c>
      <c r="AY830" s="158" t="s">
        <v>221</v>
      </c>
    </row>
    <row r="831" spans="2:65" s="13" customFormat="1">
      <c r="B831" s="157"/>
      <c r="D831" s="151" t="s">
        <v>231</v>
      </c>
      <c r="E831" s="158" t="s">
        <v>1</v>
      </c>
      <c r="F831" s="159" t="s">
        <v>1070</v>
      </c>
      <c r="H831" s="160">
        <v>7.62</v>
      </c>
      <c r="I831" s="161"/>
      <c r="L831" s="157"/>
      <c r="M831" s="162"/>
      <c r="T831" s="163"/>
      <c r="AT831" s="158" t="s">
        <v>231</v>
      </c>
      <c r="AU831" s="158" t="s">
        <v>82</v>
      </c>
      <c r="AV831" s="13" t="s">
        <v>82</v>
      </c>
      <c r="AW831" s="13" t="s">
        <v>30</v>
      </c>
      <c r="AX831" s="13" t="s">
        <v>73</v>
      </c>
      <c r="AY831" s="158" t="s">
        <v>221</v>
      </c>
    </row>
    <row r="832" spans="2:65" s="13" customFormat="1">
      <c r="B832" s="157"/>
      <c r="D832" s="151" t="s">
        <v>231</v>
      </c>
      <c r="E832" s="158" t="s">
        <v>1</v>
      </c>
      <c r="F832" s="159" t="s">
        <v>1071</v>
      </c>
      <c r="H832" s="160">
        <v>4.2</v>
      </c>
      <c r="I832" s="161"/>
      <c r="L832" s="157"/>
      <c r="M832" s="162"/>
      <c r="T832" s="163"/>
      <c r="AT832" s="158" t="s">
        <v>231</v>
      </c>
      <c r="AU832" s="158" t="s">
        <v>82</v>
      </c>
      <c r="AV832" s="13" t="s">
        <v>82</v>
      </c>
      <c r="AW832" s="13" t="s">
        <v>30</v>
      </c>
      <c r="AX832" s="13" t="s">
        <v>73</v>
      </c>
      <c r="AY832" s="158" t="s">
        <v>221</v>
      </c>
    </row>
    <row r="833" spans="2:65" s="13" customFormat="1">
      <c r="B833" s="157"/>
      <c r="D833" s="151" t="s">
        <v>231</v>
      </c>
      <c r="E833" s="158" t="s">
        <v>1</v>
      </c>
      <c r="F833" s="159" t="s">
        <v>1072</v>
      </c>
      <c r="H833" s="160">
        <v>4.0999999999999996</v>
      </c>
      <c r="I833" s="161"/>
      <c r="L833" s="157"/>
      <c r="M833" s="162"/>
      <c r="T833" s="163"/>
      <c r="AT833" s="158" t="s">
        <v>231</v>
      </c>
      <c r="AU833" s="158" t="s">
        <v>82</v>
      </c>
      <c r="AV833" s="13" t="s">
        <v>82</v>
      </c>
      <c r="AW833" s="13" t="s">
        <v>30</v>
      </c>
      <c r="AX833" s="13" t="s">
        <v>73</v>
      </c>
      <c r="AY833" s="158" t="s">
        <v>221</v>
      </c>
    </row>
    <row r="834" spans="2:65" s="13" customFormat="1">
      <c r="B834" s="157"/>
      <c r="D834" s="151" t="s">
        <v>231</v>
      </c>
      <c r="E834" s="158" t="s">
        <v>1</v>
      </c>
      <c r="F834" s="159" t="s">
        <v>1073</v>
      </c>
      <c r="H834" s="160">
        <v>4.3</v>
      </c>
      <c r="I834" s="161"/>
      <c r="L834" s="157"/>
      <c r="M834" s="162"/>
      <c r="T834" s="163"/>
      <c r="AT834" s="158" t="s">
        <v>231</v>
      </c>
      <c r="AU834" s="158" t="s">
        <v>82</v>
      </c>
      <c r="AV834" s="13" t="s">
        <v>82</v>
      </c>
      <c r="AW834" s="13" t="s">
        <v>30</v>
      </c>
      <c r="AX834" s="13" t="s">
        <v>73</v>
      </c>
      <c r="AY834" s="158" t="s">
        <v>221</v>
      </c>
    </row>
    <row r="835" spans="2:65" s="13" customFormat="1">
      <c r="B835" s="157"/>
      <c r="D835" s="151" t="s">
        <v>231</v>
      </c>
      <c r="E835" s="158" t="s">
        <v>1</v>
      </c>
      <c r="F835" s="159" t="s">
        <v>1074</v>
      </c>
      <c r="H835" s="160">
        <v>8.6999999999999993</v>
      </c>
      <c r="I835" s="161"/>
      <c r="L835" s="157"/>
      <c r="M835" s="162"/>
      <c r="T835" s="163"/>
      <c r="AT835" s="158" t="s">
        <v>231</v>
      </c>
      <c r="AU835" s="158" t="s">
        <v>82</v>
      </c>
      <c r="AV835" s="13" t="s">
        <v>82</v>
      </c>
      <c r="AW835" s="13" t="s">
        <v>30</v>
      </c>
      <c r="AX835" s="13" t="s">
        <v>73</v>
      </c>
      <c r="AY835" s="158" t="s">
        <v>221</v>
      </c>
    </row>
    <row r="836" spans="2:65" s="14" customFormat="1">
      <c r="B836" s="164"/>
      <c r="D836" s="151" t="s">
        <v>231</v>
      </c>
      <c r="E836" s="165" t="s">
        <v>1</v>
      </c>
      <c r="F836" s="166" t="s">
        <v>236</v>
      </c>
      <c r="H836" s="167">
        <v>75.09</v>
      </c>
      <c r="I836" s="168"/>
      <c r="L836" s="164"/>
      <c r="M836" s="169"/>
      <c r="T836" s="170"/>
      <c r="AT836" s="165" t="s">
        <v>231</v>
      </c>
      <c r="AU836" s="165" t="s">
        <v>82</v>
      </c>
      <c r="AV836" s="14" t="s">
        <v>229</v>
      </c>
      <c r="AW836" s="14" t="s">
        <v>30</v>
      </c>
      <c r="AX836" s="14" t="s">
        <v>80</v>
      </c>
      <c r="AY836" s="165" t="s">
        <v>221</v>
      </c>
    </row>
    <row r="837" spans="2:65" s="1" customFormat="1" ht="24.2" customHeight="1">
      <c r="B837" s="136"/>
      <c r="C837" s="137" t="s">
        <v>1135</v>
      </c>
      <c r="D837" s="137" t="s">
        <v>224</v>
      </c>
      <c r="E837" s="138" t="s">
        <v>1136</v>
      </c>
      <c r="F837" s="139" t="s">
        <v>1137</v>
      </c>
      <c r="G837" s="140" t="s">
        <v>239</v>
      </c>
      <c r="H837" s="141">
        <v>170.15799999999999</v>
      </c>
      <c r="I837" s="142"/>
      <c r="J837" s="143">
        <f>ROUND(I837*H837,2)</f>
        <v>0</v>
      </c>
      <c r="K837" s="139" t="s">
        <v>228</v>
      </c>
      <c r="L837" s="32"/>
      <c r="M837" s="144" t="s">
        <v>1</v>
      </c>
      <c r="N837" s="145" t="s">
        <v>38</v>
      </c>
      <c r="P837" s="146">
        <f>O837*H837</f>
        <v>0</v>
      </c>
      <c r="Q837" s="146">
        <v>1.5E-3</v>
      </c>
      <c r="R837" s="146">
        <f>Q837*H837</f>
        <v>0.25523699999999999</v>
      </c>
      <c r="S837" s="146">
        <v>0</v>
      </c>
      <c r="T837" s="147">
        <f>S837*H837</f>
        <v>0</v>
      </c>
      <c r="AR837" s="148" t="s">
        <v>332</v>
      </c>
      <c r="AT837" s="148" t="s">
        <v>224</v>
      </c>
      <c r="AU837" s="148" t="s">
        <v>82</v>
      </c>
      <c r="AY837" s="17" t="s">
        <v>221</v>
      </c>
      <c r="BE837" s="149">
        <f>IF(N837="základní",J837,0)</f>
        <v>0</v>
      </c>
      <c r="BF837" s="149">
        <f>IF(N837="snížená",J837,0)</f>
        <v>0</v>
      </c>
      <c r="BG837" s="149">
        <f>IF(N837="zákl. přenesená",J837,0)</f>
        <v>0</v>
      </c>
      <c r="BH837" s="149">
        <f>IF(N837="sníž. přenesená",J837,0)</f>
        <v>0</v>
      </c>
      <c r="BI837" s="149">
        <f>IF(N837="nulová",J837,0)</f>
        <v>0</v>
      </c>
      <c r="BJ837" s="17" t="s">
        <v>80</v>
      </c>
      <c r="BK837" s="149">
        <f>ROUND(I837*H837,2)</f>
        <v>0</v>
      </c>
      <c r="BL837" s="17" t="s">
        <v>332</v>
      </c>
      <c r="BM837" s="148" t="s">
        <v>1138</v>
      </c>
    </row>
    <row r="838" spans="2:65" s="12" customFormat="1">
      <c r="B838" s="150"/>
      <c r="D838" s="151" t="s">
        <v>231</v>
      </c>
      <c r="E838" s="152" t="s">
        <v>1</v>
      </c>
      <c r="F838" s="153" t="s">
        <v>373</v>
      </c>
      <c r="H838" s="152" t="s">
        <v>1</v>
      </c>
      <c r="I838" s="154"/>
      <c r="L838" s="150"/>
      <c r="M838" s="155"/>
      <c r="T838" s="156"/>
      <c r="AT838" s="152" t="s">
        <v>231</v>
      </c>
      <c r="AU838" s="152" t="s">
        <v>82</v>
      </c>
      <c r="AV838" s="12" t="s">
        <v>80</v>
      </c>
      <c r="AW838" s="12" t="s">
        <v>30</v>
      </c>
      <c r="AX838" s="12" t="s">
        <v>73</v>
      </c>
      <c r="AY838" s="152" t="s">
        <v>221</v>
      </c>
    </row>
    <row r="839" spans="2:65" s="13" customFormat="1">
      <c r="B839" s="157"/>
      <c r="D839" s="151" t="s">
        <v>231</v>
      </c>
      <c r="E839" s="158" t="s">
        <v>1</v>
      </c>
      <c r="F839" s="159" t="s">
        <v>1139</v>
      </c>
      <c r="H839" s="160">
        <v>40.276000000000003</v>
      </c>
      <c r="I839" s="161"/>
      <c r="L839" s="157"/>
      <c r="M839" s="162"/>
      <c r="T839" s="163"/>
      <c r="AT839" s="158" t="s">
        <v>231</v>
      </c>
      <c r="AU839" s="158" t="s">
        <v>82</v>
      </c>
      <c r="AV839" s="13" t="s">
        <v>82</v>
      </c>
      <c r="AW839" s="13" t="s">
        <v>30</v>
      </c>
      <c r="AX839" s="13" t="s">
        <v>73</v>
      </c>
      <c r="AY839" s="158" t="s">
        <v>221</v>
      </c>
    </row>
    <row r="840" spans="2:65" s="13" customFormat="1">
      <c r="B840" s="157"/>
      <c r="D840" s="151" t="s">
        <v>231</v>
      </c>
      <c r="E840" s="158" t="s">
        <v>1</v>
      </c>
      <c r="F840" s="159" t="s">
        <v>1140</v>
      </c>
      <c r="H840" s="160">
        <v>42.244</v>
      </c>
      <c r="I840" s="161"/>
      <c r="L840" s="157"/>
      <c r="M840" s="162"/>
      <c r="T840" s="163"/>
      <c r="AT840" s="158" t="s">
        <v>231</v>
      </c>
      <c r="AU840" s="158" t="s">
        <v>82</v>
      </c>
      <c r="AV840" s="13" t="s">
        <v>82</v>
      </c>
      <c r="AW840" s="13" t="s">
        <v>30</v>
      </c>
      <c r="AX840" s="13" t="s">
        <v>73</v>
      </c>
      <c r="AY840" s="158" t="s">
        <v>221</v>
      </c>
    </row>
    <row r="841" spans="2:65" s="13" customFormat="1">
      <c r="B841" s="157"/>
      <c r="D841" s="151" t="s">
        <v>231</v>
      </c>
      <c r="E841" s="158" t="s">
        <v>1</v>
      </c>
      <c r="F841" s="159" t="s">
        <v>1141</v>
      </c>
      <c r="H841" s="160">
        <v>12.534000000000001</v>
      </c>
      <c r="I841" s="161"/>
      <c r="L841" s="157"/>
      <c r="M841" s="162"/>
      <c r="T841" s="163"/>
      <c r="AT841" s="158" t="s">
        <v>231</v>
      </c>
      <c r="AU841" s="158" t="s">
        <v>82</v>
      </c>
      <c r="AV841" s="13" t="s">
        <v>82</v>
      </c>
      <c r="AW841" s="13" t="s">
        <v>30</v>
      </c>
      <c r="AX841" s="13" t="s">
        <v>73</v>
      </c>
      <c r="AY841" s="158" t="s">
        <v>221</v>
      </c>
    </row>
    <row r="842" spans="2:65" s="13" customFormat="1">
      <c r="B842" s="157"/>
      <c r="D842" s="151" t="s">
        <v>231</v>
      </c>
      <c r="E842" s="158" t="s">
        <v>1</v>
      </c>
      <c r="F842" s="159" t="s">
        <v>1142</v>
      </c>
      <c r="H842" s="160">
        <v>10.48</v>
      </c>
      <c r="I842" s="161"/>
      <c r="L842" s="157"/>
      <c r="M842" s="162"/>
      <c r="T842" s="163"/>
      <c r="AT842" s="158" t="s">
        <v>231</v>
      </c>
      <c r="AU842" s="158" t="s">
        <v>82</v>
      </c>
      <c r="AV842" s="13" t="s">
        <v>82</v>
      </c>
      <c r="AW842" s="13" t="s">
        <v>30</v>
      </c>
      <c r="AX842" s="13" t="s">
        <v>73</v>
      </c>
      <c r="AY842" s="158" t="s">
        <v>221</v>
      </c>
    </row>
    <row r="843" spans="2:65" s="13" customFormat="1">
      <c r="B843" s="157"/>
      <c r="D843" s="151" t="s">
        <v>231</v>
      </c>
      <c r="E843" s="158" t="s">
        <v>1</v>
      </c>
      <c r="F843" s="159" t="s">
        <v>1143</v>
      </c>
      <c r="H843" s="160">
        <v>16.904</v>
      </c>
      <c r="I843" s="161"/>
      <c r="L843" s="157"/>
      <c r="M843" s="162"/>
      <c r="T843" s="163"/>
      <c r="AT843" s="158" t="s">
        <v>231</v>
      </c>
      <c r="AU843" s="158" t="s">
        <v>82</v>
      </c>
      <c r="AV843" s="13" t="s">
        <v>82</v>
      </c>
      <c r="AW843" s="13" t="s">
        <v>30</v>
      </c>
      <c r="AX843" s="13" t="s">
        <v>73</v>
      </c>
      <c r="AY843" s="158" t="s">
        <v>221</v>
      </c>
    </row>
    <row r="844" spans="2:65" s="13" customFormat="1">
      <c r="B844" s="157"/>
      <c r="D844" s="151" t="s">
        <v>231</v>
      </c>
      <c r="E844" s="158" t="s">
        <v>1</v>
      </c>
      <c r="F844" s="159" t="s">
        <v>1144</v>
      </c>
      <c r="H844" s="160">
        <v>9.3800000000000008</v>
      </c>
      <c r="I844" s="161"/>
      <c r="L844" s="157"/>
      <c r="M844" s="162"/>
      <c r="T844" s="163"/>
      <c r="AT844" s="158" t="s">
        <v>231</v>
      </c>
      <c r="AU844" s="158" t="s">
        <v>82</v>
      </c>
      <c r="AV844" s="13" t="s">
        <v>82</v>
      </c>
      <c r="AW844" s="13" t="s">
        <v>30</v>
      </c>
      <c r="AX844" s="13" t="s">
        <v>73</v>
      </c>
      <c r="AY844" s="158" t="s">
        <v>221</v>
      </c>
    </row>
    <row r="845" spans="2:65" s="13" customFormat="1">
      <c r="B845" s="157"/>
      <c r="D845" s="151" t="s">
        <v>231</v>
      </c>
      <c r="E845" s="158" t="s">
        <v>1</v>
      </c>
      <c r="F845" s="159" t="s">
        <v>1145</v>
      </c>
      <c r="H845" s="160">
        <v>9.44</v>
      </c>
      <c r="I845" s="161"/>
      <c r="L845" s="157"/>
      <c r="M845" s="162"/>
      <c r="T845" s="163"/>
      <c r="AT845" s="158" t="s">
        <v>231</v>
      </c>
      <c r="AU845" s="158" t="s">
        <v>82</v>
      </c>
      <c r="AV845" s="13" t="s">
        <v>82</v>
      </c>
      <c r="AW845" s="13" t="s">
        <v>30</v>
      </c>
      <c r="AX845" s="13" t="s">
        <v>73</v>
      </c>
      <c r="AY845" s="158" t="s">
        <v>221</v>
      </c>
    </row>
    <row r="846" spans="2:65" s="13" customFormat="1">
      <c r="B846" s="157"/>
      <c r="D846" s="151" t="s">
        <v>231</v>
      </c>
      <c r="E846" s="158" t="s">
        <v>1</v>
      </c>
      <c r="F846" s="159" t="s">
        <v>1146</v>
      </c>
      <c r="H846" s="160">
        <v>9.6</v>
      </c>
      <c r="I846" s="161"/>
      <c r="L846" s="157"/>
      <c r="M846" s="162"/>
      <c r="T846" s="163"/>
      <c r="AT846" s="158" t="s">
        <v>231</v>
      </c>
      <c r="AU846" s="158" t="s">
        <v>82</v>
      </c>
      <c r="AV846" s="13" t="s">
        <v>82</v>
      </c>
      <c r="AW846" s="13" t="s">
        <v>30</v>
      </c>
      <c r="AX846" s="13" t="s">
        <v>73</v>
      </c>
      <c r="AY846" s="158" t="s">
        <v>221</v>
      </c>
    </row>
    <row r="847" spans="2:65" s="13" customFormat="1">
      <c r="B847" s="157"/>
      <c r="D847" s="151" t="s">
        <v>231</v>
      </c>
      <c r="E847" s="158" t="s">
        <v>1</v>
      </c>
      <c r="F847" s="159" t="s">
        <v>1147</v>
      </c>
      <c r="H847" s="160">
        <v>19.3</v>
      </c>
      <c r="I847" s="161"/>
      <c r="L847" s="157"/>
      <c r="M847" s="162"/>
      <c r="T847" s="163"/>
      <c r="AT847" s="158" t="s">
        <v>231</v>
      </c>
      <c r="AU847" s="158" t="s">
        <v>82</v>
      </c>
      <c r="AV847" s="13" t="s">
        <v>82</v>
      </c>
      <c r="AW847" s="13" t="s">
        <v>30</v>
      </c>
      <c r="AX847" s="13" t="s">
        <v>73</v>
      </c>
      <c r="AY847" s="158" t="s">
        <v>221</v>
      </c>
    </row>
    <row r="848" spans="2:65" s="14" customFormat="1">
      <c r="B848" s="164"/>
      <c r="D848" s="151" t="s">
        <v>231</v>
      </c>
      <c r="E848" s="165" t="s">
        <v>1</v>
      </c>
      <c r="F848" s="166" t="s">
        <v>236</v>
      </c>
      <c r="H848" s="167">
        <v>170.15799999999999</v>
      </c>
      <c r="I848" s="168"/>
      <c r="L848" s="164"/>
      <c r="M848" s="169"/>
      <c r="T848" s="170"/>
      <c r="AT848" s="165" t="s">
        <v>231</v>
      </c>
      <c r="AU848" s="165" t="s">
        <v>82</v>
      </c>
      <c r="AV848" s="14" t="s">
        <v>229</v>
      </c>
      <c r="AW848" s="14" t="s">
        <v>30</v>
      </c>
      <c r="AX848" s="14" t="s">
        <v>80</v>
      </c>
      <c r="AY848" s="165" t="s">
        <v>221</v>
      </c>
    </row>
    <row r="849" spans="2:65" s="1" customFormat="1" ht="24.2" customHeight="1">
      <c r="B849" s="136"/>
      <c r="C849" s="137" t="s">
        <v>1148</v>
      </c>
      <c r="D849" s="137" t="s">
        <v>224</v>
      </c>
      <c r="E849" s="138" t="s">
        <v>1149</v>
      </c>
      <c r="F849" s="139" t="s">
        <v>1150</v>
      </c>
      <c r="G849" s="140" t="s">
        <v>350</v>
      </c>
      <c r="H849" s="141">
        <v>94</v>
      </c>
      <c r="I849" s="142"/>
      <c r="J849" s="143">
        <f>ROUND(I849*H849,2)</f>
        <v>0</v>
      </c>
      <c r="K849" s="139" t="s">
        <v>228</v>
      </c>
      <c r="L849" s="32"/>
      <c r="M849" s="144" t="s">
        <v>1</v>
      </c>
      <c r="N849" s="145" t="s">
        <v>38</v>
      </c>
      <c r="P849" s="146">
        <f>O849*H849</f>
        <v>0</v>
      </c>
      <c r="Q849" s="146">
        <v>2.7999999999999998E-4</v>
      </c>
      <c r="R849" s="146">
        <f>Q849*H849</f>
        <v>2.6319999999999996E-2</v>
      </c>
      <c r="S849" s="146">
        <v>0</v>
      </c>
      <c r="T849" s="147">
        <f>S849*H849</f>
        <v>0</v>
      </c>
      <c r="AR849" s="148" t="s">
        <v>332</v>
      </c>
      <c r="AT849" s="148" t="s">
        <v>224</v>
      </c>
      <c r="AU849" s="148" t="s">
        <v>82</v>
      </c>
      <c r="AY849" s="17" t="s">
        <v>221</v>
      </c>
      <c r="BE849" s="149">
        <f>IF(N849="základní",J849,0)</f>
        <v>0</v>
      </c>
      <c r="BF849" s="149">
        <f>IF(N849="snížená",J849,0)</f>
        <v>0</v>
      </c>
      <c r="BG849" s="149">
        <f>IF(N849="zákl. přenesená",J849,0)</f>
        <v>0</v>
      </c>
      <c r="BH849" s="149">
        <f>IF(N849="sníž. přenesená",J849,0)</f>
        <v>0</v>
      </c>
      <c r="BI849" s="149">
        <f>IF(N849="nulová",J849,0)</f>
        <v>0</v>
      </c>
      <c r="BJ849" s="17" t="s">
        <v>80</v>
      </c>
      <c r="BK849" s="149">
        <f>ROUND(I849*H849,2)</f>
        <v>0</v>
      </c>
      <c r="BL849" s="17" t="s">
        <v>332</v>
      </c>
      <c r="BM849" s="148" t="s">
        <v>1151</v>
      </c>
    </row>
    <row r="850" spans="2:65" s="12" customFormat="1">
      <c r="B850" s="150"/>
      <c r="D850" s="151" t="s">
        <v>231</v>
      </c>
      <c r="E850" s="152" t="s">
        <v>1</v>
      </c>
      <c r="F850" s="153" t="s">
        <v>373</v>
      </c>
      <c r="H850" s="152" t="s">
        <v>1</v>
      </c>
      <c r="I850" s="154"/>
      <c r="L850" s="150"/>
      <c r="M850" s="155"/>
      <c r="T850" s="156"/>
      <c r="AT850" s="152" t="s">
        <v>231</v>
      </c>
      <c r="AU850" s="152" t="s">
        <v>82</v>
      </c>
      <c r="AV850" s="12" t="s">
        <v>80</v>
      </c>
      <c r="AW850" s="12" t="s">
        <v>30</v>
      </c>
      <c r="AX850" s="12" t="s">
        <v>73</v>
      </c>
      <c r="AY850" s="152" t="s">
        <v>221</v>
      </c>
    </row>
    <row r="851" spans="2:65" s="13" customFormat="1">
      <c r="B851" s="157"/>
      <c r="D851" s="151" t="s">
        <v>231</v>
      </c>
      <c r="E851" s="158" t="s">
        <v>1</v>
      </c>
      <c r="F851" s="159" t="s">
        <v>1152</v>
      </c>
      <c r="H851" s="160">
        <v>11.2</v>
      </c>
      <c r="I851" s="161"/>
      <c r="L851" s="157"/>
      <c r="M851" s="162"/>
      <c r="T851" s="163"/>
      <c r="AT851" s="158" t="s">
        <v>231</v>
      </c>
      <c r="AU851" s="158" t="s">
        <v>82</v>
      </c>
      <c r="AV851" s="13" t="s">
        <v>82</v>
      </c>
      <c r="AW851" s="13" t="s">
        <v>30</v>
      </c>
      <c r="AX851" s="13" t="s">
        <v>73</v>
      </c>
      <c r="AY851" s="158" t="s">
        <v>221</v>
      </c>
    </row>
    <row r="852" spans="2:65" s="13" customFormat="1">
      <c r="B852" s="157"/>
      <c r="D852" s="151" t="s">
        <v>231</v>
      </c>
      <c r="E852" s="158" t="s">
        <v>1</v>
      </c>
      <c r="F852" s="159" t="s">
        <v>1153</v>
      </c>
      <c r="H852" s="160">
        <v>16.8</v>
      </c>
      <c r="I852" s="161"/>
      <c r="L852" s="157"/>
      <c r="M852" s="162"/>
      <c r="T852" s="163"/>
      <c r="AT852" s="158" t="s">
        <v>231</v>
      </c>
      <c r="AU852" s="158" t="s">
        <v>82</v>
      </c>
      <c r="AV852" s="13" t="s">
        <v>82</v>
      </c>
      <c r="AW852" s="13" t="s">
        <v>30</v>
      </c>
      <c r="AX852" s="13" t="s">
        <v>73</v>
      </c>
      <c r="AY852" s="158" t="s">
        <v>221</v>
      </c>
    </row>
    <row r="853" spans="2:65" s="13" customFormat="1">
      <c r="B853" s="157"/>
      <c r="D853" s="151" t="s">
        <v>231</v>
      </c>
      <c r="E853" s="158" t="s">
        <v>1</v>
      </c>
      <c r="F853" s="159" t="s">
        <v>1154</v>
      </c>
      <c r="H853" s="160">
        <v>8.8000000000000007</v>
      </c>
      <c r="I853" s="161"/>
      <c r="L853" s="157"/>
      <c r="M853" s="162"/>
      <c r="T853" s="163"/>
      <c r="AT853" s="158" t="s">
        <v>231</v>
      </c>
      <c r="AU853" s="158" t="s">
        <v>82</v>
      </c>
      <c r="AV853" s="13" t="s">
        <v>82</v>
      </c>
      <c r="AW853" s="13" t="s">
        <v>30</v>
      </c>
      <c r="AX853" s="13" t="s">
        <v>73</v>
      </c>
      <c r="AY853" s="158" t="s">
        <v>221</v>
      </c>
    </row>
    <row r="854" spans="2:65" s="13" customFormat="1">
      <c r="B854" s="157"/>
      <c r="D854" s="151" t="s">
        <v>231</v>
      </c>
      <c r="E854" s="158" t="s">
        <v>1</v>
      </c>
      <c r="F854" s="159" t="s">
        <v>1155</v>
      </c>
      <c r="H854" s="160">
        <v>8.8000000000000007</v>
      </c>
      <c r="I854" s="161"/>
      <c r="L854" s="157"/>
      <c r="M854" s="162"/>
      <c r="T854" s="163"/>
      <c r="AT854" s="158" t="s">
        <v>231</v>
      </c>
      <c r="AU854" s="158" t="s">
        <v>82</v>
      </c>
      <c r="AV854" s="13" t="s">
        <v>82</v>
      </c>
      <c r="AW854" s="13" t="s">
        <v>30</v>
      </c>
      <c r="AX854" s="13" t="s">
        <v>73</v>
      </c>
      <c r="AY854" s="158" t="s">
        <v>221</v>
      </c>
    </row>
    <row r="855" spans="2:65" s="13" customFormat="1">
      <c r="B855" s="157"/>
      <c r="D855" s="151" t="s">
        <v>231</v>
      </c>
      <c r="E855" s="158" t="s">
        <v>1</v>
      </c>
      <c r="F855" s="159" t="s">
        <v>1156</v>
      </c>
      <c r="H855" s="160">
        <v>11</v>
      </c>
      <c r="I855" s="161"/>
      <c r="L855" s="157"/>
      <c r="M855" s="162"/>
      <c r="T855" s="163"/>
      <c r="AT855" s="158" t="s">
        <v>231</v>
      </c>
      <c r="AU855" s="158" t="s">
        <v>82</v>
      </c>
      <c r="AV855" s="13" t="s">
        <v>82</v>
      </c>
      <c r="AW855" s="13" t="s">
        <v>30</v>
      </c>
      <c r="AX855" s="13" t="s">
        <v>73</v>
      </c>
      <c r="AY855" s="158" t="s">
        <v>221</v>
      </c>
    </row>
    <row r="856" spans="2:65" s="13" customFormat="1">
      <c r="B856" s="157"/>
      <c r="D856" s="151" t="s">
        <v>231</v>
      </c>
      <c r="E856" s="158" t="s">
        <v>1</v>
      </c>
      <c r="F856" s="159" t="s">
        <v>1157</v>
      </c>
      <c r="H856" s="160">
        <v>8.8000000000000007</v>
      </c>
      <c r="I856" s="161"/>
      <c r="L856" s="157"/>
      <c r="M856" s="162"/>
      <c r="T856" s="163"/>
      <c r="AT856" s="158" t="s">
        <v>231</v>
      </c>
      <c r="AU856" s="158" t="s">
        <v>82</v>
      </c>
      <c r="AV856" s="13" t="s">
        <v>82</v>
      </c>
      <c r="AW856" s="13" t="s">
        <v>30</v>
      </c>
      <c r="AX856" s="13" t="s">
        <v>73</v>
      </c>
      <c r="AY856" s="158" t="s">
        <v>221</v>
      </c>
    </row>
    <row r="857" spans="2:65" s="13" customFormat="1">
      <c r="B857" s="157"/>
      <c r="D857" s="151" t="s">
        <v>231</v>
      </c>
      <c r="E857" s="158" t="s">
        <v>1</v>
      </c>
      <c r="F857" s="159" t="s">
        <v>1158</v>
      </c>
      <c r="H857" s="160">
        <v>8.8000000000000007</v>
      </c>
      <c r="I857" s="161"/>
      <c r="L857" s="157"/>
      <c r="M857" s="162"/>
      <c r="T857" s="163"/>
      <c r="AT857" s="158" t="s">
        <v>231</v>
      </c>
      <c r="AU857" s="158" t="s">
        <v>82</v>
      </c>
      <c r="AV857" s="13" t="s">
        <v>82</v>
      </c>
      <c r="AW857" s="13" t="s">
        <v>30</v>
      </c>
      <c r="AX857" s="13" t="s">
        <v>73</v>
      </c>
      <c r="AY857" s="158" t="s">
        <v>221</v>
      </c>
    </row>
    <row r="858" spans="2:65" s="13" customFormat="1">
      <c r="B858" s="157"/>
      <c r="D858" s="151" t="s">
        <v>231</v>
      </c>
      <c r="E858" s="158" t="s">
        <v>1</v>
      </c>
      <c r="F858" s="159" t="s">
        <v>1159</v>
      </c>
      <c r="H858" s="160">
        <v>8.8000000000000007</v>
      </c>
      <c r="I858" s="161"/>
      <c r="L858" s="157"/>
      <c r="M858" s="162"/>
      <c r="T858" s="163"/>
      <c r="AT858" s="158" t="s">
        <v>231</v>
      </c>
      <c r="AU858" s="158" t="s">
        <v>82</v>
      </c>
      <c r="AV858" s="13" t="s">
        <v>82</v>
      </c>
      <c r="AW858" s="13" t="s">
        <v>30</v>
      </c>
      <c r="AX858" s="13" t="s">
        <v>73</v>
      </c>
      <c r="AY858" s="158" t="s">
        <v>221</v>
      </c>
    </row>
    <row r="859" spans="2:65" s="13" customFormat="1">
      <c r="B859" s="157"/>
      <c r="D859" s="151" t="s">
        <v>231</v>
      </c>
      <c r="E859" s="158" t="s">
        <v>1</v>
      </c>
      <c r="F859" s="159" t="s">
        <v>1160</v>
      </c>
      <c r="H859" s="160">
        <v>11</v>
      </c>
      <c r="I859" s="161"/>
      <c r="L859" s="157"/>
      <c r="M859" s="162"/>
      <c r="T859" s="163"/>
      <c r="AT859" s="158" t="s">
        <v>231</v>
      </c>
      <c r="AU859" s="158" t="s">
        <v>82</v>
      </c>
      <c r="AV859" s="13" t="s">
        <v>82</v>
      </c>
      <c r="AW859" s="13" t="s">
        <v>30</v>
      </c>
      <c r="AX859" s="13" t="s">
        <v>73</v>
      </c>
      <c r="AY859" s="158" t="s">
        <v>221</v>
      </c>
    </row>
    <row r="860" spans="2:65" s="14" customFormat="1">
      <c r="B860" s="164"/>
      <c r="D860" s="151" t="s">
        <v>231</v>
      </c>
      <c r="E860" s="165" t="s">
        <v>1</v>
      </c>
      <c r="F860" s="166" t="s">
        <v>236</v>
      </c>
      <c r="H860" s="167">
        <v>94</v>
      </c>
      <c r="I860" s="168"/>
      <c r="L860" s="164"/>
      <c r="M860" s="169"/>
      <c r="T860" s="170"/>
      <c r="AT860" s="165" t="s">
        <v>231</v>
      </c>
      <c r="AU860" s="165" t="s">
        <v>82</v>
      </c>
      <c r="AV860" s="14" t="s">
        <v>229</v>
      </c>
      <c r="AW860" s="14" t="s">
        <v>30</v>
      </c>
      <c r="AX860" s="14" t="s">
        <v>80</v>
      </c>
      <c r="AY860" s="165" t="s">
        <v>221</v>
      </c>
    </row>
    <row r="861" spans="2:65" s="1" customFormat="1" ht="16.5" customHeight="1">
      <c r="B861" s="136"/>
      <c r="C861" s="137" t="s">
        <v>1161</v>
      </c>
      <c r="D861" s="137" t="s">
        <v>224</v>
      </c>
      <c r="E861" s="138" t="s">
        <v>1162</v>
      </c>
      <c r="F861" s="139" t="s">
        <v>1163</v>
      </c>
      <c r="G861" s="140" t="s">
        <v>239</v>
      </c>
      <c r="H861" s="141">
        <v>275.98200000000003</v>
      </c>
      <c r="I861" s="142"/>
      <c r="J861" s="143">
        <f>ROUND(I861*H861,2)</f>
        <v>0</v>
      </c>
      <c r="K861" s="139" t="s">
        <v>228</v>
      </c>
      <c r="L861" s="32"/>
      <c r="M861" s="144" t="s">
        <v>1</v>
      </c>
      <c r="N861" s="145" t="s">
        <v>38</v>
      </c>
      <c r="P861" s="146">
        <f>O861*H861</f>
        <v>0</v>
      </c>
      <c r="Q861" s="146">
        <v>2.9999999999999997E-4</v>
      </c>
      <c r="R861" s="146">
        <f>Q861*H861</f>
        <v>8.2794599999999996E-2</v>
      </c>
      <c r="S861" s="146">
        <v>0</v>
      </c>
      <c r="T861" s="147">
        <f>S861*H861</f>
        <v>0</v>
      </c>
      <c r="AR861" s="148" t="s">
        <v>332</v>
      </c>
      <c r="AT861" s="148" t="s">
        <v>224</v>
      </c>
      <c r="AU861" s="148" t="s">
        <v>82</v>
      </c>
      <c r="AY861" s="17" t="s">
        <v>221</v>
      </c>
      <c r="BE861" s="149">
        <f>IF(N861="základní",J861,0)</f>
        <v>0</v>
      </c>
      <c r="BF861" s="149">
        <f>IF(N861="snížená",J861,0)</f>
        <v>0</v>
      </c>
      <c r="BG861" s="149">
        <f>IF(N861="zákl. přenesená",J861,0)</f>
        <v>0</v>
      </c>
      <c r="BH861" s="149">
        <f>IF(N861="sníž. přenesená",J861,0)</f>
        <v>0</v>
      </c>
      <c r="BI861" s="149">
        <f>IF(N861="nulová",J861,0)</f>
        <v>0</v>
      </c>
      <c r="BJ861" s="17" t="s">
        <v>80</v>
      </c>
      <c r="BK861" s="149">
        <f>ROUND(I861*H861,2)</f>
        <v>0</v>
      </c>
      <c r="BL861" s="17" t="s">
        <v>332</v>
      </c>
      <c r="BM861" s="148" t="s">
        <v>1164</v>
      </c>
    </row>
    <row r="862" spans="2:65" s="12" customFormat="1">
      <c r="B862" s="150"/>
      <c r="D862" s="151" t="s">
        <v>231</v>
      </c>
      <c r="E862" s="152" t="s">
        <v>1</v>
      </c>
      <c r="F862" s="153" t="s">
        <v>373</v>
      </c>
      <c r="H862" s="152" t="s">
        <v>1</v>
      </c>
      <c r="I862" s="154"/>
      <c r="L862" s="150"/>
      <c r="M862" s="155"/>
      <c r="T862" s="156"/>
      <c r="AT862" s="152" t="s">
        <v>231</v>
      </c>
      <c r="AU862" s="152" t="s">
        <v>82</v>
      </c>
      <c r="AV862" s="12" t="s">
        <v>80</v>
      </c>
      <c r="AW862" s="12" t="s">
        <v>30</v>
      </c>
      <c r="AX862" s="12" t="s">
        <v>73</v>
      </c>
      <c r="AY862" s="152" t="s">
        <v>221</v>
      </c>
    </row>
    <row r="863" spans="2:65" s="12" customFormat="1">
      <c r="B863" s="150"/>
      <c r="D863" s="151" t="s">
        <v>231</v>
      </c>
      <c r="E863" s="152" t="s">
        <v>1</v>
      </c>
      <c r="F863" s="153" t="s">
        <v>1165</v>
      </c>
      <c r="H863" s="152" t="s">
        <v>1</v>
      </c>
      <c r="I863" s="154"/>
      <c r="L863" s="150"/>
      <c r="M863" s="155"/>
      <c r="T863" s="156"/>
      <c r="AT863" s="152" t="s">
        <v>231</v>
      </c>
      <c r="AU863" s="152" t="s">
        <v>82</v>
      </c>
      <c r="AV863" s="12" t="s">
        <v>80</v>
      </c>
      <c r="AW863" s="12" t="s">
        <v>30</v>
      </c>
      <c r="AX863" s="12" t="s">
        <v>73</v>
      </c>
      <c r="AY863" s="152" t="s">
        <v>221</v>
      </c>
    </row>
    <row r="864" spans="2:65" s="13" customFormat="1">
      <c r="B864" s="157"/>
      <c r="D864" s="151" t="s">
        <v>231</v>
      </c>
      <c r="E864" s="158" t="s">
        <v>1</v>
      </c>
      <c r="F864" s="159" t="s">
        <v>1166</v>
      </c>
      <c r="H864" s="160">
        <v>52.332000000000001</v>
      </c>
      <c r="I864" s="161"/>
      <c r="L864" s="157"/>
      <c r="M864" s="162"/>
      <c r="T864" s="163"/>
      <c r="AT864" s="158" t="s">
        <v>231</v>
      </c>
      <c r="AU864" s="158" t="s">
        <v>82</v>
      </c>
      <c r="AV864" s="13" t="s">
        <v>82</v>
      </c>
      <c r="AW864" s="13" t="s">
        <v>30</v>
      </c>
      <c r="AX864" s="13" t="s">
        <v>73</v>
      </c>
      <c r="AY864" s="158" t="s">
        <v>221</v>
      </c>
    </row>
    <row r="865" spans="2:51" s="13" customFormat="1">
      <c r="B865" s="157"/>
      <c r="D865" s="151" t="s">
        <v>231</v>
      </c>
      <c r="E865" s="158" t="s">
        <v>1</v>
      </c>
      <c r="F865" s="159" t="s">
        <v>1139</v>
      </c>
      <c r="H865" s="160">
        <v>40.276000000000003</v>
      </c>
      <c r="I865" s="161"/>
      <c r="L865" s="157"/>
      <c r="M865" s="162"/>
      <c r="T865" s="163"/>
      <c r="AT865" s="158" t="s">
        <v>231</v>
      </c>
      <c r="AU865" s="158" t="s">
        <v>82</v>
      </c>
      <c r="AV865" s="13" t="s">
        <v>82</v>
      </c>
      <c r="AW865" s="13" t="s">
        <v>30</v>
      </c>
      <c r="AX865" s="13" t="s">
        <v>73</v>
      </c>
      <c r="AY865" s="158" t="s">
        <v>221</v>
      </c>
    </row>
    <row r="866" spans="2:51" s="13" customFormat="1">
      <c r="B866" s="157"/>
      <c r="D866" s="151" t="s">
        <v>231</v>
      </c>
      <c r="E866" s="158" t="s">
        <v>1</v>
      </c>
      <c r="F866" s="159" t="s">
        <v>1140</v>
      </c>
      <c r="H866" s="160">
        <v>42.244</v>
      </c>
      <c r="I866" s="161"/>
      <c r="L866" s="157"/>
      <c r="M866" s="162"/>
      <c r="T866" s="163"/>
      <c r="AT866" s="158" t="s">
        <v>231</v>
      </c>
      <c r="AU866" s="158" t="s">
        <v>82</v>
      </c>
      <c r="AV866" s="13" t="s">
        <v>82</v>
      </c>
      <c r="AW866" s="13" t="s">
        <v>30</v>
      </c>
      <c r="AX866" s="13" t="s">
        <v>73</v>
      </c>
      <c r="AY866" s="158" t="s">
        <v>221</v>
      </c>
    </row>
    <row r="867" spans="2:51" s="13" customFormat="1">
      <c r="B867" s="157"/>
      <c r="D867" s="151" t="s">
        <v>231</v>
      </c>
      <c r="E867" s="158" t="s">
        <v>1</v>
      </c>
      <c r="F867" s="159" t="s">
        <v>1141</v>
      </c>
      <c r="H867" s="160">
        <v>12.534000000000001</v>
      </c>
      <c r="I867" s="161"/>
      <c r="L867" s="157"/>
      <c r="M867" s="162"/>
      <c r="T867" s="163"/>
      <c r="AT867" s="158" t="s">
        <v>231</v>
      </c>
      <c r="AU867" s="158" t="s">
        <v>82</v>
      </c>
      <c r="AV867" s="13" t="s">
        <v>82</v>
      </c>
      <c r="AW867" s="13" t="s">
        <v>30</v>
      </c>
      <c r="AX867" s="13" t="s">
        <v>73</v>
      </c>
      <c r="AY867" s="158" t="s">
        <v>221</v>
      </c>
    </row>
    <row r="868" spans="2:51" s="13" customFormat="1">
      <c r="B868" s="157"/>
      <c r="D868" s="151" t="s">
        <v>231</v>
      </c>
      <c r="E868" s="158" t="s">
        <v>1</v>
      </c>
      <c r="F868" s="159" t="s">
        <v>1142</v>
      </c>
      <c r="H868" s="160">
        <v>10.48</v>
      </c>
      <c r="I868" s="161"/>
      <c r="L868" s="157"/>
      <c r="M868" s="162"/>
      <c r="T868" s="163"/>
      <c r="AT868" s="158" t="s">
        <v>231</v>
      </c>
      <c r="AU868" s="158" t="s">
        <v>82</v>
      </c>
      <c r="AV868" s="13" t="s">
        <v>82</v>
      </c>
      <c r="AW868" s="13" t="s">
        <v>30</v>
      </c>
      <c r="AX868" s="13" t="s">
        <v>73</v>
      </c>
      <c r="AY868" s="158" t="s">
        <v>221</v>
      </c>
    </row>
    <row r="869" spans="2:51" s="13" customFormat="1">
      <c r="B869" s="157"/>
      <c r="D869" s="151" t="s">
        <v>231</v>
      </c>
      <c r="E869" s="158" t="s">
        <v>1</v>
      </c>
      <c r="F869" s="159" t="s">
        <v>1143</v>
      </c>
      <c r="H869" s="160">
        <v>16.904</v>
      </c>
      <c r="I869" s="161"/>
      <c r="L869" s="157"/>
      <c r="M869" s="162"/>
      <c r="T869" s="163"/>
      <c r="AT869" s="158" t="s">
        <v>231</v>
      </c>
      <c r="AU869" s="158" t="s">
        <v>82</v>
      </c>
      <c r="AV869" s="13" t="s">
        <v>82</v>
      </c>
      <c r="AW869" s="13" t="s">
        <v>30</v>
      </c>
      <c r="AX869" s="13" t="s">
        <v>73</v>
      </c>
      <c r="AY869" s="158" t="s">
        <v>221</v>
      </c>
    </row>
    <row r="870" spans="2:51" s="13" customFormat="1">
      <c r="B870" s="157"/>
      <c r="D870" s="151" t="s">
        <v>231</v>
      </c>
      <c r="E870" s="158" t="s">
        <v>1</v>
      </c>
      <c r="F870" s="159" t="s">
        <v>1144</v>
      </c>
      <c r="H870" s="160">
        <v>9.3800000000000008</v>
      </c>
      <c r="I870" s="161"/>
      <c r="L870" s="157"/>
      <c r="M870" s="162"/>
      <c r="T870" s="163"/>
      <c r="AT870" s="158" t="s">
        <v>231</v>
      </c>
      <c r="AU870" s="158" t="s">
        <v>82</v>
      </c>
      <c r="AV870" s="13" t="s">
        <v>82</v>
      </c>
      <c r="AW870" s="13" t="s">
        <v>30</v>
      </c>
      <c r="AX870" s="13" t="s">
        <v>73</v>
      </c>
      <c r="AY870" s="158" t="s">
        <v>221</v>
      </c>
    </row>
    <row r="871" spans="2:51" s="13" customFormat="1">
      <c r="B871" s="157"/>
      <c r="D871" s="151" t="s">
        <v>231</v>
      </c>
      <c r="E871" s="158" t="s">
        <v>1</v>
      </c>
      <c r="F871" s="159" t="s">
        <v>1145</v>
      </c>
      <c r="H871" s="160">
        <v>9.44</v>
      </c>
      <c r="I871" s="161"/>
      <c r="L871" s="157"/>
      <c r="M871" s="162"/>
      <c r="T871" s="163"/>
      <c r="AT871" s="158" t="s">
        <v>231</v>
      </c>
      <c r="AU871" s="158" t="s">
        <v>82</v>
      </c>
      <c r="AV871" s="13" t="s">
        <v>82</v>
      </c>
      <c r="AW871" s="13" t="s">
        <v>30</v>
      </c>
      <c r="AX871" s="13" t="s">
        <v>73</v>
      </c>
      <c r="AY871" s="158" t="s">
        <v>221</v>
      </c>
    </row>
    <row r="872" spans="2:51" s="13" customFormat="1">
      <c r="B872" s="157"/>
      <c r="D872" s="151" t="s">
        <v>231</v>
      </c>
      <c r="E872" s="158" t="s">
        <v>1</v>
      </c>
      <c r="F872" s="159" t="s">
        <v>1146</v>
      </c>
      <c r="H872" s="160">
        <v>9.6</v>
      </c>
      <c r="I872" s="161"/>
      <c r="L872" s="157"/>
      <c r="M872" s="162"/>
      <c r="T872" s="163"/>
      <c r="AT872" s="158" t="s">
        <v>231</v>
      </c>
      <c r="AU872" s="158" t="s">
        <v>82</v>
      </c>
      <c r="AV872" s="13" t="s">
        <v>82</v>
      </c>
      <c r="AW872" s="13" t="s">
        <v>30</v>
      </c>
      <c r="AX872" s="13" t="s">
        <v>73</v>
      </c>
      <c r="AY872" s="158" t="s">
        <v>221</v>
      </c>
    </row>
    <row r="873" spans="2:51" s="13" customFormat="1">
      <c r="B873" s="157"/>
      <c r="D873" s="151" t="s">
        <v>231</v>
      </c>
      <c r="E873" s="158" t="s">
        <v>1</v>
      </c>
      <c r="F873" s="159" t="s">
        <v>1147</v>
      </c>
      <c r="H873" s="160">
        <v>19.3</v>
      </c>
      <c r="I873" s="161"/>
      <c r="L873" s="157"/>
      <c r="M873" s="162"/>
      <c r="T873" s="163"/>
      <c r="AT873" s="158" t="s">
        <v>231</v>
      </c>
      <c r="AU873" s="158" t="s">
        <v>82</v>
      </c>
      <c r="AV873" s="13" t="s">
        <v>82</v>
      </c>
      <c r="AW873" s="13" t="s">
        <v>30</v>
      </c>
      <c r="AX873" s="13" t="s">
        <v>73</v>
      </c>
      <c r="AY873" s="158" t="s">
        <v>221</v>
      </c>
    </row>
    <row r="874" spans="2:51" s="15" customFormat="1">
      <c r="B874" s="184"/>
      <c r="D874" s="151" t="s">
        <v>231</v>
      </c>
      <c r="E874" s="185" t="s">
        <v>1</v>
      </c>
      <c r="F874" s="186" t="s">
        <v>436</v>
      </c>
      <c r="H874" s="187">
        <v>222.49</v>
      </c>
      <c r="I874" s="188"/>
      <c r="L874" s="184"/>
      <c r="M874" s="189"/>
      <c r="T874" s="190"/>
      <c r="AT874" s="185" t="s">
        <v>231</v>
      </c>
      <c r="AU874" s="185" t="s">
        <v>82</v>
      </c>
      <c r="AV874" s="15" t="s">
        <v>222</v>
      </c>
      <c r="AW874" s="15" t="s">
        <v>30</v>
      </c>
      <c r="AX874" s="15" t="s">
        <v>73</v>
      </c>
      <c r="AY874" s="185" t="s">
        <v>221</v>
      </c>
    </row>
    <row r="875" spans="2:51" s="13" customFormat="1">
      <c r="B875" s="157"/>
      <c r="D875" s="151" t="s">
        <v>231</v>
      </c>
      <c r="E875" s="158" t="s">
        <v>1</v>
      </c>
      <c r="F875" s="159" t="s">
        <v>1167</v>
      </c>
      <c r="H875" s="160">
        <v>5.375</v>
      </c>
      <c r="I875" s="161"/>
      <c r="L875" s="157"/>
      <c r="M875" s="162"/>
      <c r="T875" s="163"/>
      <c r="AT875" s="158" t="s">
        <v>231</v>
      </c>
      <c r="AU875" s="158" t="s">
        <v>82</v>
      </c>
      <c r="AV875" s="13" t="s">
        <v>82</v>
      </c>
      <c r="AW875" s="13" t="s">
        <v>30</v>
      </c>
      <c r="AX875" s="13" t="s">
        <v>73</v>
      </c>
      <c r="AY875" s="158" t="s">
        <v>221</v>
      </c>
    </row>
    <row r="876" spans="2:51" s="13" customFormat="1">
      <c r="B876" s="157"/>
      <c r="D876" s="151" t="s">
        <v>231</v>
      </c>
      <c r="E876" s="158" t="s">
        <v>1</v>
      </c>
      <c r="F876" s="159" t="s">
        <v>1168</v>
      </c>
      <c r="H876" s="160">
        <v>5.76</v>
      </c>
      <c r="I876" s="161"/>
      <c r="L876" s="157"/>
      <c r="M876" s="162"/>
      <c r="T876" s="163"/>
      <c r="AT876" s="158" t="s">
        <v>231</v>
      </c>
      <c r="AU876" s="158" t="s">
        <v>82</v>
      </c>
      <c r="AV876" s="13" t="s">
        <v>82</v>
      </c>
      <c r="AW876" s="13" t="s">
        <v>30</v>
      </c>
      <c r="AX876" s="13" t="s">
        <v>73</v>
      </c>
      <c r="AY876" s="158" t="s">
        <v>221</v>
      </c>
    </row>
    <row r="877" spans="2:51" s="13" customFormat="1">
      <c r="B877" s="157"/>
      <c r="D877" s="151" t="s">
        <v>231</v>
      </c>
      <c r="E877" s="158" t="s">
        <v>1</v>
      </c>
      <c r="F877" s="159" t="s">
        <v>1169</v>
      </c>
      <c r="H877" s="160">
        <v>4.2</v>
      </c>
      <c r="I877" s="161"/>
      <c r="L877" s="157"/>
      <c r="M877" s="162"/>
      <c r="T877" s="163"/>
      <c r="AT877" s="158" t="s">
        <v>231</v>
      </c>
      <c r="AU877" s="158" t="s">
        <v>82</v>
      </c>
      <c r="AV877" s="13" t="s">
        <v>82</v>
      </c>
      <c r="AW877" s="13" t="s">
        <v>30</v>
      </c>
      <c r="AX877" s="13" t="s">
        <v>73</v>
      </c>
      <c r="AY877" s="158" t="s">
        <v>221</v>
      </c>
    </row>
    <row r="878" spans="2:51" s="13" customFormat="1">
      <c r="B878" s="157"/>
      <c r="D878" s="151" t="s">
        <v>231</v>
      </c>
      <c r="E878" s="158" t="s">
        <v>1</v>
      </c>
      <c r="F878" s="159" t="s">
        <v>1170</v>
      </c>
      <c r="H878" s="160">
        <v>4.532</v>
      </c>
      <c r="I878" s="161"/>
      <c r="L878" s="157"/>
      <c r="M878" s="162"/>
      <c r="T878" s="163"/>
      <c r="AT878" s="158" t="s">
        <v>231</v>
      </c>
      <c r="AU878" s="158" t="s">
        <v>82</v>
      </c>
      <c r="AV878" s="13" t="s">
        <v>82</v>
      </c>
      <c r="AW878" s="13" t="s">
        <v>30</v>
      </c>
      <c r="AX878" s="13" t="s">
        <v>73</v>
      </c>
      <c r="AY878" s="158" t="s">
        <v>221</v>
      </c>
    </row>
    <row r="879" spans="2:51" s="13" customFormat="1">
      <c r="B879" s="157"/>
      <c r="D879" s="151" t="s">
        <v>231</v>
      </c>
      <c r="E879" s="158" t="s">
        <v>1</v>
      </c>
      <c r="F879" s="159" t="s">
        <v>1171</v>
      </c>
      <c r="H879" s="160">
        <v>6.37</v>
      </c>
      <c r="I879" s="161"/>
      <c r="L879" s="157"/>
      <c r="M879" s="162"/>
      <c r="T879" s="163"/>
      <c r="AT879" s="158" t="s">
        <v>231</v>
      </c>
      <c r="AU879" s="158" t="s">
        <v>82</v>
      </c>
      <c r="AV879" s="13" t="s">
        <v>82</v>
      </c>
      <c r="AW879" s="13" t="s">
        <v>30</v>
      </c>
      <c r="AX879" s="13" t="s">
        <v>73</v>
      </c>
      <c r="AY879" s="158" t="s">
        <v>221</v>
      </c>
    </row>
    <row r="880" spans="2:51" s="13" customFormat="1">
      <c r="B880" s="157"/>
      <c r="D880" s="151" t="s">
        <v>231</v>
      </c>
      <c r="E880" s="158" t="s">
        <v>1</v>
      </c>
      <c r="F880" s="159" t="s">
        <v>1172</v>
      </c>
      <c r="H880" s="160">
        <v>6.65</v>
      </c>
      <c r="I880" s="161"/>
      <c r="L880" s="157"/>
      <c r="M880" s="162"/>
      <c r="T880" s="163"/>
      <c r="AT880" s="158" t="s">
        <v>231</v>
      </c>
      <c r="AU880" s="158" t="s">
        <v>82</v>
      </c>
      <c r="AV880" s="13" t="s">
        <v>82</v>
      </c>
      <c r="AW880" s="13" t="s">
        <v>30</v>
      </c>
      <c r="AX880" s="13" t="s">
        <v>73</v>
      </c>
      <c r="AY880" s="158" t="s">
        <v>221</v>
      </c>
    </row>
    <row r="881" spans="2:65" s="13" customFormat="1">
      <c r="B881" s="157"/>
      <c r="D881" s="151" t="s">
        <v>231</v>
      </c>
      <c r="E881" s="158" t="s">
        <v>1</v>
      </c>
      <c r="F881" s="159" t="s">
        <v>1173</v>
      </c>
      <c r="H881" s="160">
        <v>3.1</v>
      </c>
      <c r="I881" s="161"/>
      <c r="L881" s="157"/>
      <c r="M881" s="162"/>
      <c r="T881" s="163"/>
      <c r="AT881" s="158" t="s">
        <v>231</v>
      </c>
      <c r="AU881" s="158" t="s">
        <v>82</v>
      </c>
      <c r="AV881" s="13" t="s">
        <v>82</v>
      </c>
      <c r="AW881" s="13" t="s">
        <v>30</v>
      </c>
      <c r="AX881" s="13" t="s">
        <v>73</v>
      </c>
      <c r="AY881" s="158" t="s">
        <v>221</v>
      </c>
    </row>
    <row r="882" spans="2:65" s="13" customFormat="1">
      <c r="B882" s="157"/>
      <c r="D882" s="151" t="s">
        <v>231</v>
      </c>
      <c r="E882" s="158" t="s">
        <v>1</v>
      </c>
      <c r="F882" s="159" t="s">
        <v>1174</v>
      </c>
      <c r="H882" s="160">
        <v>3.77</v>
      </c>
      <c r="I882" s="161"/>
      <c r="L882" s="157"/>
      <c r="M882" s="162"/>
      <c r="T882" s="163"/>
      <c r="AT882" s="158" t="s">
        <v>231</v>
      </c>
      <c r="AU882" s="158" t="s">
        <v>82</v>
      </c>
      <c r="AV882" s="13" t="s">
        <v>82</v>
      </c>
      <c r="AW882" s="13" t="s">
        <v>30</v>
      </c>
      <c r="AX882" s="13" t="s">
        <v>73</v>
      </c>
      <c r="AY882" s="158" t="s">
        <v>221</v>
      </c>
    </row>
    <row r="883" spans="2:65" s="13" customFormat="1">
      <c r="B883" s="157"/>
      <c r="D883" s="151" t="s">
        <v>231</v>
      </c>
      <c r="E883" s="158" t="s">
        <v>1</v>
      </c>
      <c r="F883" s="159" t="s">
        <v>1175</v>
      </c>
      <c r="H883" s="160">
        <v>6.7</v>
      </c>
      <c r="I883" s="161"/>
      <c r="L883" s="157"/>
      <c r="M883" s="162"/>
      <c r="T883" s="163"/>
      <c r="AT883" s="158" t="s">
        <v>231</v>
      </c>
      <c r="AU883" s="158" t="s">
        <v>82</v>
      </c>
      <c r="AV883" s="13" t="s">
        <v>82</v>
      </c>
      <c r="AW883" s="13" t="s">
        <v>30</v>
      </c>
      <c r="AX883" s="13" t="s">
        <v>73</v>
      </c>
      <c r="AY883" s="158" t="s">
        <v>221</v>
      </c>
    </row>
    <row r="884" spans="2:65" s="13" customFormat="1">
      <c r="B884" s="157"/>
      <c r="D884" s="151" t="s">
        <v>231</v>
      </c>
      <c r="E884" s="158" t="s">
        <v>1</v>
      </c>
      <c r="F884" s="159" t="s">
        <v>1176</v>
      </c>
      <c r="H884" s="160">
        <v>7.0350000000000001</v>
      </c>
      <c r="I884" s="161"/>
      <c r="L884" s="157"/>
      <c r="M884" s="162"/>
      <c r="T884" s="163"/>
      <c r="AT884" s="158" t="s">
        <v>231</v>
      </c>
      <c r="AU884" s="158" t="s">
        <v>82</v>
      </c>
      <c r="AV884" s="13" t="s">
        <v>82</v>
      </c>
      <c r="AW884" s="13" t="s">
        <v>30</v>
      </c>
      <c r="AX884" s="13" t="s">
        <v>73</v>
      </c>
      <c r="AY884" s="158" t="s">
        <v>221</v>
      </c>
    </row>
    <row r="885" spans="2:65" s="15" customFormat="1">
      <c r="B885" s="184"/>
      <c r="D885" s="151" t="s">
        <v>231</v>
      </c>
      <c r="E885" s="185" t="s">
        <v>1</v>
      </c>
      <c r="F885" s="186" t="s">
        <v>436</v>
      </c>
      <c r="H885" s="187">
        <v>53.491999999999997</v>
      </c>
      <c r="I885" s="188"/>
      <c r="L885" s="184"/>
      <c r="M885" s="189"/>
      <c r="T885" s="190"/>
      <c r="AT885" s="185" t="s">
        <v>231</v>
      </c>
      <c r="AU885" s="185" t="s">
        <v>82</v>
      </c>
      <c r="AV885" s="15" t="s">
        <v>222</v>
      </c>
      <c r="AW885" s="15" t="s">
        <v>30</v>
      </c>
      <c r="AX885" s="15" t="s">
        <v>73</v>
      </c>
      <c r="AY885" s="185" t="s">
        <v>221</v>
      </c>
    </row>
    <row r="886" spans="2:65" s="14" customFormat="1">
      <c r="B886" s="164"/>
      <c r="D886" s="151" t="s">
        <v>231</v>
      </c>
      <c r="E886" s="165" t="s">
        <v>1</v>
      </c>
      <c r="F886" s="166" t="s">
        <v>236</v>
      </c>
      <c r="H886" s="167">
        <v>275.98200000000003</v>
      </c>
      <c r="I886" s="168"/>
      <c r="L886" s="164"/>
      <c r="M886" s="169"/>
      <c r="T886" s="170"/>
      <c r="AT886" s="165" t="s">
        <v>231</v>
      </c>
      <c r="AU886" s="165" t="s">
        <v>82</v>
      </c>
      <c r="AV886" s="14" t="s">
        <v>229</v>
      </c>
      <c r="AW886" s="14" t="s">
        <v>30</v>
      </c>
      <c r="AX886" s="14" t="s">
        <v>80</v>
      </c>
      <c r="AY886" s="165" t="s">
        <v>221</v>
      </c>
    </row>
    <row r="887" spans="2:65" s="1" customFormat="1" ht="33" customHeight="1">
      <c r="B887" s="136"/>
      <c r="C887" s="137" t="s">
        <v>1177</v>
      </c>
      <c r="D887" s="137" t="s">
        <v>224</v>
      </c>
      <c r="E887" s="138" t="s">
        <v>1178</v>
      </c>
      <c r="F887" s="139" t="s">
        <v>1179</v>
      </c>
      <c r="G887" s="140" t="s">
        <v>239</v>
      </c>
      <c r="H887" s="141">
        <v>275.98200000000003</v>
      </c>
      <c r="I887" s="142"/>
      <c r="J887" s="143">
        <f>ROUND(I887*H887,2)</f>
        <v>0</v>
      </c>
      <c r="K887" s="139" t="s">
        <v>228</v>
      </c>
      <c r="L887" s="32"/>
      <c r="M887" s="144" t="s">
        <v>1</v>
      </c>
      <c r="N887" s="145" t="s">
        <v>38</v>
      </c>
      <c r="P887" s="146">
        <f>O887*H887</f>
        <v>0</v>
      </c>
      <c r="Q887" s="146">
        <v>9.0900000000000009E-3</v>
      </c>
      <c r="R887" s="146">
        <f>Q887*H887</f>
        <v>2.5086763800000007</v>
      </c>
      <c r="S887" s="146">
        <v>0</v>
      </c>
      <c r="T887" s="147">
        <f>S887*H887</f>
        <v>0</v>
      </c>
      <c r="AR887" s="148" t="s">
        <v>332</v>
      </c>
      <c r="AT887" s="148" t="s">
        <v>224</v>
      </c>
      <c r="AU887" s="148" t="s">
        <v>82</v>
      </c>
      <c r="AY887" s="17" t="s">
        <v>221</v>
      </c>
      <c r="BE887" s="149">
        <f>IF(N887="základní",J887,0)</f>
        <v>0</v>
      </c>
      <c r="BF887" s="149">
        <f>IF(N887="snížená",J887,0)</f>
        <v>0</v>
      </c>
      <c r="BG887" s="149">
        <f>IF(N887="zákl. přenesená",J887,0)</f>
        <v>0</v>
      </c>
      <c r="BH887" s="149">
        <f>IF(N887="sníž. přenesená",J887,0)</f>
        <v>0</v>
      </c>
      <c r="BI887" s="149">
        <f>IF(N887="nulová",J887,0)</f>
        <v>0</v>
      </c>
      <c r="BJ887" s="17" t="s">
        <v>80</v>
      </c>
      <c r="BK887" s="149">
        <f>ROUND(I887*H887,2)</f>
        <v>0</v>
      </c>
      <c r="BL887" s="17" t="s">
        <v>332</v>
      </c>
      <c r="BM887" s="148" t="s">
        <v>1180</v>
      </c>
    </row>
    <row r="888" spans="2:65" s="12" customFormat="1">
      <c r="B888" s="150"/>
      <c r="D888" s="151" t="s">
        <v>231</v>
      </c>
      <c r="E888" s="152" t="s">
        <v>1</v>
      </c>
      <c r="F888" s="153" t="s">
        <v>373</v>
      </c>
      <c r="H888" s="152" t="s">
        <v>1</v>
      </c>
      <c r="I888" s="154"/>
      <c r="L888" s="150"/>
      <c r="M888" s="155"/>
      <c r="T888" s="156"/>
      <c r="AT888" s="152" t="s">
        <v>231</v>
      </c>
      <c r="AU888" s="152" t="s">
        <v>82</v>
      </c>
      <c r="AV888" s="12" t="s">
        <v>80</v>
      </c>
      <c r="AW888" s="12" t="s">
        <v>30</v>
      </c>
      <c r="AX888" s="12" t="s">
        <v>73</v>
      </c>
      <c r="AY888" s="152" t="s">
        <v>221</v>
      </c>
    </row>
    <row r="889" spans="2:65" s="12" customFormat="1">
      <c r="B889" s="150"/>
      <c r="D889" s="151" t="s">
        <v>231</v>
      </c>
      <c r="E889" s="152" t="s">
        <v>1</v>
      </c>
      <c r="F889" s="153" t="s">
        <v>1165</v>
      </c>
      <c r="H889" s="152" t="s">
        <v>1</v>
      </c>
      <c r="I889" s="154"/>
      <c r="L889" s="150"/>
      <c r="M889" s="155"/>
      <c r="T889" s="156"/>
      <c r="AT889" s="152" t="s">
        <v>231</v>
      </c>
      <c r="AU889" s="152" t="s">
        <v>82</v>
      </c>
      <c r="AV889" s="12" t="s">
        <v>80</v>
      </c>
      <c r="AW889" s="12" t="s">
        <v>30</v>
      </c>
      <c r="AX889" s="12" t="s">
        <v>73</v>
      </c>
      <c r="AY889" s="152" t="s">
        <v>221</v>
      </c>
    </row>
    <row r="890" spans="2:65" s="13" customFormat="1">
      <c r="B890" s="157"/>
      <c r="D890" s="151" t="s">
        <v>231</v>
      </c>
      <c r="E890" s="158" t="s">
        <v>1</v>
      </c>
      <c r="F890" s="159" t="s">
        <v>1166</v>
      </c>
      <c r="H890" s="160">
        <v>52.332000000000001</v>
      </c>
      <c r="I890" s="161"/>
      <c r="L890" s="157"/>
      <c r="M890" s="162"/>
      <c r="T890" s="163"/>
      <c r="AT890" s="158" t="s">
        <v>231</v>
      </c>
      <c r="AU890" s="158" t="s">
        <v>82</v>
      </c>
      <c r="AV890" s="13" t="s">
        <v>82</v>
      </c>
      <c r="AW890" s="13" t="s">
        <v>30</v>
      </c>
      <c r="AX890" s="13" t="s">
        <v>73</v>
      </c>
      <c r="AY890" s="158" t="s">
        <v>221</v>
      </c>
    </row>
    <row r="891" spans="2:65" s="13" customFormat="1">
      <c r="B891" s="157"/>
      <c r="D891" s="151" t="s">
        <v>231</v>
      </c>
      <c r="E891" s="158" t="s">
        <v>1</v>
      </c>
      <c r="F891" s="159" t="s">
        <v>1139</v>
      </c>
      <c r="H891" s="160">
        <v>40.276000000000003</v>
      </c>
      <c r="I891" s="161"/>
      <c r="L891" s="157"/>
      <c r="M891" s="162"/>
      <c r="T891" s="163"/>
      <c r="AT891" s="158" t="s">
        <v>231</v>
      </c>
      <c r="AU891" s="158" t="s">
        <v>82</v>
      </c>
      <c r="AV891" s="13" t="s">
        <v>82</v>
      </c>
      <c r="AW891" s="13" t="s">
        <v>30</v>
      </c>
      <c r="AX891" s="13" t="s">
        <v>73</v>
      </c>
      <c r="AY891" s="158" t="s">
        <v>221</v>
      </c>
    </row>
    <row r="892" spans="2:65" s="13" customFormat="1">
      <c r="B892" s="157"/>
      <c r="D892" s="151" t="s">
        <v>231</v>
      </c>
      <c r="E892" s="158" t="s">
        <v>1</v>
      </c>
      <c r="F892" s="159" t="s">
        <v>1140</v>
      </c>
      <c r="H892" s="160">
        <v>42.244</v>
      </c>
      <c r="I892" s="161"/>
      <c r="L892" s="157"/>
      <c r="M892" s="162"/>
      <c r="T892" s="163"/>
      <c r="AT892" s="158" t="s">
        <v>231</v>
      </c>
      <c r="AU892" s="158" t="s">
        <v>82</v>
      </c>
      <c r="AV892" s="13" t="s">
        <v>82</v>
      </c>
      <c r="AW892" s="13" t="s">
        <v>30</v>
      </c>
      <c r="AX892" s="13" t="s">
        <v>73</v>
      </c>
      <c r="AY892" s="158" t="s">
        <v>221</v>
      </c>
    </row>
    <row r="893" spans="2:65" s="13" customFormat="1">
      <c r="B893" s="157"/>
      <c r="D893" s="151" t="s">
        <v>231</v>
      </c>
      <c r="E893" s="158" t="s">
        <v>1</v>
      </c>
      <c r="F893" s="159" t="s">
        <v>1141</v>
      </c>
      <c r="H893" s="160">
        <v>12.534000000000001</v>
      </c>
      <c r="I893" s="161"/>
      <c r="L893" s="157"/>
      <c r="M893" s="162"/>
      <c r="T893" s="163"/>
      <c r="AT893" s="158" t="s">
        <v>231</v>
      </c>
      <c r="AU893" s="158" t="s">
        <v>82</v>
      </c>
      <c r="AV893" s="13" t="s">
        <v>82</v>
      </c>
      <c r="AW893" s="13" t="s">
        <v>30</v>
      </c>
      <c r="AX893" s="13" t="s">
        <v>73</v>
      </c>
      <c r="AY893" s="158" t="s">
        <v>221</v>
      </c>
    </row>
    <row r="894" spans="2:65" s="13" customFormat="1">
      <c r="B894" s="157"/>
      <c r="D894" s="151" t="s">
        <v>231</v>
      </c>
      <c r="E894" s="158" t="s">
        <v>1</v>
      </c>
      <c r="F894" s="159" t="s">
        <v>1142</v>
      </c>
      <c r="H894" s="160">
        <v>10.48</v>
      </c>
      <c r="I894" s="161"/>
      <c r="L894" s="157"/>
      <c r="M894" s="162"/>
      <c r="T894" s="163"/>
      <c r="AT894" s="158" t="s">
        <v>231</v>
      </c>
      <c r="AU894" s="158" t="s">
        <v>82</v>
      </c>
      <c r="AV894" s="13" t="s">
        <v>82</v>
      </c>
      <c r="AW894" s="13" t="s">
        <v>30</v>
      </c>
      <c r="AX894" s="13" t="s">
        <v>73</v>
      </c>
      <c r="AY894" s="158" t="s">
        <v>221</v>
      </c>
    </row>
    <row r="895" spans="2:65" s="13" customFormat="1">
      <c r="B895" s="157"/>
      <c r="D895" s="151" t="s">
        <v>231</v>
      </c>
      <c r="E895" s="158" t="s">
        <v>1</v>
      </c>
      <c r="F895" s="159" t="s">
        <v>1143</v>
      </c>
      <c r="H895" s="160">
        <v>16.904</v>
      </c>
      <c r="I895" s="161"/>
      <c r="L895" s="157"/>
      <c r="M895" s="162"/>
      <c r="T895" s="163"/>
      <c r="AT895" s="158" t="s">
        <v>231</v>
      </c>
      <c r="AU895" s="158" t="s">
        <v>82</v>
      </c>
      <c r="AV895" s="13" t="s">
        <v>82</v>
      </c>
      <c r="AW895" s="13" t="s">
        <v>30</v>
      </c>
      <c r="AX895" s="13" t="s">
        <v>73</v>
      </c>
      <c r="AY895" s="158" t="s">
        <v>221</v>
      </c>
    </row>
    <row r="896" spans="2:65" s="13" customFormat="1">
      <c r="B896" s="157"/>
      <c r="D896" s="151" t="s">
        <v>231</v>
      </c>
      <c r="E896" s="158" t="s">
        <v>1</v>
      </c>
      <c r="F896" s="159" t="s">
        <v>1144</v>
      </c>
      <c r="H896" s="160">
        <v>9.3800000000000008</v>
      </c>
      <c r="I896" s="161"/>
      <c r="L896" s="157"/>
      <c r="M896" s="162"/>
      <c r="T896" s="163"/>
      <c r="AT896" s="158" t="s">
        <v>231</v>
      </c>
      <c r="AU896" s="158" t="s">
        <v>82</v>
      </c>
      <c r="AV896" s="13" t="s">
        <v>82</v>
      </c>
      <c r="AW896" s="13" t="s">
        <v>30</v>
      </c>
      <c r="AX896" s="13" t="s">
        <v>73</v>
      </c>
      <c r="AY896" s="158" t="s">
        <v>221</v>
      </c>
    </row>
    <row r="897" spans="2:51" s="13" customFormat="1">
      <c r="B897" s="157"/>
      <c r="D897" s="151" t="s">
        <v>231</v>
      </c>
      <c r="E897" s="158" t="s">
        <v>1</v>
      </c>
      <c r="F897" s="159" t="s">
        <v>1145</v>
      </c>
      <c r="H897" s="160">
        <v>9.44</v>
      </c>
      <c r="I897" s="161"/>
      <c r="L897" s="157"/>
      <c r="M897" s="162"/>
      <c r="T897" s="163"/>
      <c r="AT897" s="158" t="s">
        <v>231</v>
      </c>
      <c r="AU897" s="158" t="s">
        <v>82</v>
      </c>
      <c r="AV897" s="13" t="s">
        <v>82</v>
      </c>
      <c r="AW897" s="13" t="s">
        <v>30</v>
      </c>
      <c r="AX897" s="13" t="s">
        <v>73</v>
      </c>
      <c r="AY897" s="158" t="s">
        <v>221</v>
      </c>
    </row>
    <row r="898" spans="2:51" s="13" customFormat="1">
      <c r="B898" s="157"/>
      <c r="D898" s="151" t="s">
        <v>231</v>
      </c>
      <c r="E898" s="158" t="s">
        <v>1</v>
      </c>
      <c r="F898" s="159" t="s">
        <v>1146</v>
      </c>
      <c r="H898" s="160">
        <v>9.6</v>
      </c>
      <c r="I898" s="161"/>
      <c r="L898" s="157"/>
      <c r="M898" s="162"/>
      <c r="T898" s="163"/>
      <c r="AT898" s="158" t="s">
        <v>231</v>
      </c>
      <c r="AU898" s="158" t="s">
        <v>82</v>
      </c>
      <c r="AV898" s="13" t="s">
        <v>82</v>
      </c>
      <c r="AW898" s="13" t="s">
        <v>30</v>
      </c>
      <c r="AX898" s="13" t="s">
        <v>73</v>
      </c>
      <c r="AY898" s="158" t="s">
        <v>221</v>
      </c>
    </row>
    <row r="899" spans="2:51" s="13" customFormat="1">
      <c r="B899" s="157"/>
      <c r="D899" s="151" t="s">
        <v>231</v>
      </c>
      <c r="E899" s="158" t="s">
        <v>1</v>
      </c>
      <c r="F899" s="159" t="s">
        <v>1147</v>
      </c>
      <c r="H899" s="160">
        <v>19.3</v>
      </c>
      <c r="I899" s="161"/>
      <c r="L899" s="157"/>
      <c r="M899" s="162"/>
      <c r="T899" s="163"/>
      <c r="AT899" s="158" t="s">
        <v>231</v>
      </c>
      <c r="AU899" s="158" t="s">
        <v>82</v>
      </c>
      <c r="AV899" s="13" t="s">
        <v>82</v>
      </c>
      <c r="AW899" s="13" t="s">
        <v>30</v>
      </c>
      <c r="AX899" s="13" t="s">
        <v>73</v>
      </c>
      <c r="AY899" s="158" t="s">
        <v>221</v>
      </c>
    </row>
    <row r="900" spans="2:51" s="15" customFormat="1">
      <c r="B900" s="184"/>
      <c r="D900" s="151" t="s">
        <v>231</v>
      </c>
      <c r="E900" s="185" t="s">
        <v>1</v>
      </c>
      <c r="F900" s="186" t="s">
        <v>436</v>
      </c>
      <c r="H900" s="187">
        <v>222.49</v>
      </c>
      <c r="I900" s="188"/>
      <c r="L900" s="184"/>
      <c r="M900" s="189"/>
      <c r="T900" s="190"/>
      <c r="AT900" s="185" t="s">
        <v>231</v>
      </c>
      <c r="AU900" s="185" t="s">
        <v>82</v>
      </c>
      <c r="AV900" s="15" t="s">
        <v>222</v>
      </c>
      <c r="AW900" s="15" t="s">
        <v>30</v>
      </c>
      <c r="AX900" s="15" t="s">
        <v>73</v>
      </c>
      <c r="AY900" s="185" t="s">
        <v>221</v>
      </c>
    </row>
    <row r="901" spans="2:51" s="13" customFormat="1">
      <c r="B901" s="157"/>
      <c r="D901" s="151" t="s">
        <v>231</v>
      </c>
      <c r="E901" s="158" t="s">
        <v>1</v>
      </c>
      <c r="F901" s="159" t="s">
        <v>1167</v>
      </c>
      <c r="H901" s="160">
        <v>5.375</v>
      </c>
      <c r="I901" s="161"/>
      <c r="L901" s="157"/>
      <c r="M901" s="162"/>
      <c r="T901" s="163"/>
      <c r="AT901" s="158" t="s">
        <v>231</v>
      </c>
      <c r="AU901" s="158" t="s">
        <v>82</v>
      </c>
      <c r="AV901" s="13" t="s">
        <v>82</v>
      </c>
      <c r="AW901" s="13" t="s">
        <v>30</v>
      </c>
      <c r="AX901" s="13" t="s">
        <v>73</v>
      </c>
      <c r="AY901" s="158" t="s">
        <v>221</v>
      </c>
    </row>
    <row r="902" spans="2:51" s="13" customFormat="1">
      <c r="B902" s="157"/>
      <c r="D902" s="151" t="s">
        <v>231</v>
      </c>
      <c r="E902" s="158" t="s">
        <v>1</v>
      </c>
      <c r="F902" s="159" t="s">
        <v>1168</v>
      </c>
      <c r="H902" s="160">
        <v>5.76</v>
      </c>
      <c r="I902" s="161"/>
      <c r="L902" s="157"/>
      <c r="M902" s="162"/>
      <c r="T902" s="163"/>
      <c r="AT902" s="158" t="s">
        <v>231</v>
      </c>
      <c r="AU902" s="158" t="s">
        <v>82</v>
      </c>
      <c r="AV902" s="13" t="s">
        <v>82</v>
      </c>
      <c r="AW902" s="13" t="s">
        <v>30</v>
      </c>
      <c r="AX902" s="13" t="s">
        <v>73</v>
      </c>
      <c r="AY902" s="158" t="s">
        <v>221</v>
      </c>
    </row>
    <row r="903" spans="2:51" s="13" customFormat="1">
      <c r="B903" s="157"/>
      <c r="D903" s="151" t="s">
        <v>231</v>
      </c>
      <c r="E903" s="158" t="s">
        <v>1</v>
      </c>
      <c r="F903" s="159" t="s">
        <v>1169</v>
      </c>
      <c r="H903" s="160">
        <v>4.2</v>
      </c>
      <c r="I903" s="161"/>
      <c r="L903" s="157"/>
      <c r="M903" s="162"/>
      <c r="T903" s="163"/>
      <c r="AT903" s="158" t="s">
        <v>231</v>
      </c>
      <c r="AU903" s="158" t="s">
        <v>82</v>
      </c>
      <c r="AV903" s="13" t="s">
        <v>82</v>
      </c>
      <c r="AW903" s="13" t="s">
        <v>30</v>
      </c>
      <c r="AX903" s="13" t="s">
        <v>73</v>
      </c>
      <c r="AY903" s="158" t="s">
        <v>221</v>
      </c>
    </row>
    <row r="904" spans="2:51" s="13" customFormat="1">
      <c r="B904" s="157"/>
      <c r="D904" s="151" t="s">
        <v>231</v>
      </c>
      <c r="E904" s="158" t="s">
        <v>1</v>
      </c>
      <c r="F904" s="159" t="s">
        <v>1170</v>
      </c>
      <c r="H904" s="160">
        <v>4.532</v>
      </c>
      <c r="I904" s="161"/>
      <c r="L904" s="157"/>
      <c r="M904" s="162"/>
      <c r="T904" s="163"/>
      <c r="AT904" s="158" t="s">
        <v>231</v>
      </c>
      <c r="AU904" s="158" t="s">
        <v>82</v>
      </c>
      <c r="AV904" s="13" t="s">
        <v>82</v>
      </c>
      <c r="AW904" s="13" t="s">
        <v>30</v>
      </c>
      <c r="AX904" s="13" t="s">
        <v>73</v>
      </c>
      <c r="AY904" s="158" t="s">
        <v>221</v>
      </c>
    </row>
    <row r="905" spans="2:51" s="13" customFormat="1">
      <c r="B905" s="157"/>
      <c r="D905" s="151" t="s">
        <v>231</v>
      </c>
      <c r="E905" s="158" t="s">
        <v>1</v>
      </c>
      <c r="F905" s="159" t="s">
        <v>1171</v>
      </c>
      <c r="H905" s="160">
        <v>6.37</v>
      </c>
      <c r="I905" s="161"/>
      <c r="L905" s="157"/>
      <c r="M905" s="162"/>
      <c r="T905" s="163"/>
      <c r="AT905" s="158" t="s">
        <v>231</v>
      </c>
      <c r="AU905" s="158" t="s">
        <v>82</v>
      </c>
      <c r="AV905" s="13" t="s">
        <v>82</v>
      </c>
      <c r="AW905" s="13" t="s">
        <v>30</v>
      </c>
      <c r="AX905" s="13" t="s">
        <v>73</v>
      </c>
      <c r="AY905" s="158" t="s">
        <v>221</v>
      </c>
    </row>
    <row r="906" spans="2:51" s="13" customFormat="1">
      <c r="B906" s="157"/>
      <c r="D906" s="151" t="s">
        <v>231</v>
      </c>
      <c r="E906" s="158" t="s">
        <v>1</v>
      </c>
      <c r="F906" s="159" t="s">
        <v>1172</v>
      </c>
      <c r="H906" s="160">
        <v>6.65</v>
      </c>
      <c r="I906" s="161"/>
      <c r="L906" s="157"/>
      <c r="M906" s="162"/>
      <c r="T906" s="163"/>
      <c r="AT906" s="158" t="s">
        <v>231</v>
      </c>
      <c r="AU906" s="158" t="s">
        <v>82</v>
      </c>
      <c r="AV906" s="13" t="s">
        <v>82</v>
      </c>
      <c r="AW906" s="13" t="s">
        <v>30</v>
      </c>
      <c r="AX906" s="13" t="s">
        <v>73</v>
      </c>
      <c r="AY906" s="158" t="s">
        <v>221</v>
      </c>
    </row>
    <row r="907" spans="2:51" s="13" customFormat="1">
      <c r="B907" s="157"/>
      <c r="D907" s="151" t="s">
        <v>231</v>
      </c>
      <c r="E907" s="158" t="s">
        <v>1</v>
      </c>
      <c r="F907" s="159" t="s">
        <v>1173</v>
      </c>
      <c r="H907" s="160">
        <v>3.1</v>
      </c>
      <c r="I907" s="161"/>
      <c r="L907" s="157"/>
      <c r="M907" s="162"/>
      <c r="T907" s="163"/>
      <c r="AT907" s="158" t="s">
        <v>231</v>
      </c>
      <c r="AU907" s="158" t="s">
        <v>82</v>
      </c>
      <c r="AV907" s="13" t="s">
        <v>82</v>
      </c>
      <c r="AW907" s="13" t="s">
        <v>30</v>
      </c>
      <c r="AX907" s="13" t="s">
        <v>73</v>
      </c>
      <c r="AY907" s="158" t="s">
        <v>221</v>
      </c>
    </row>
    <row r="908" spans="2:51" s="13" customFormat="1">
      <c r="B908" s="157"/>
      <c r="D908" s="151" t="s">
        <v>231</v>
      </c>
      <c r="E908" s="158" t="s">
        <v>1</v>
      </c>
      <c r="F908" s="159" t="s">
        <v>1174</v>
      </c>
      <c r="H908" s="160">
        <v>3.77</v>
      </c>
      <c r="I908" s="161"/>
      <c r="L908" s="157"/>
      <c r="M908" s="162"/>
      <c r="T908" s="163"/>
      <c r="AT908" s="158" t="s">
        <v>231</v>
      </c>
      <c r="AU908" s="158" t="s">
        <v>82</v>
      </c>
      <c r="AV908" s="13" t="s">
        <v>82</v>
      </c>
      <c r="AW908" s="13" t="s">
        <v>30</v>
      </c>
      <c r="AX908" s="13" t="s">
        <v>73</v>
      </c>
      <c r="AY908" s="158" t="s">
        <v>221</v>
      </c>
    </row>
    <row r="909" spans="2:51" s="13" customFormat="1">
      <c r="B909" s="157"/>
      <c r="D909" s="151" t="s">
        <v>231</v>
      </c>
      <c r="E909" s="158" t="s">
        <v>1</v>
      </c>
      <c r="F909" s="159" t="s">
        <v>1175</v>
      </c>
      <c r="H909" s="160">
        <v>6.7</v>
      </c>
      <c r="I909" s="161"/>
      <c r="L909" s="157"/>
      <c r="M909" s="162"/>
      <c r="T909" s="163"/>
      <c r="AT909" s="158" t="s">
        <v>231</v>
      </c>
      <c r="AU909" s="158" t="s">
        <v>82</v>
      </c>
      <c r="AV909" s="13" t="s">
        <v>82</v>
      </c>
      <c r="AW909" s="13" t="s">
        <v>30</v>
      </c>
      <c r="AX909" s="13" t="s">
        <v>73</v>
      </c>
      <c r="AY909" s="158" t="s">
        <v>221</v>
      </c>
    </row>
    <row r="910" spans="2:51" s="13" customFormat="1">
      <c r="B910" s="157"/>
      <c r="D910" s="151" t="s">
        <v>231</v>
      </c>
      <c r="E910" s="158" t="s">
        <v>1</v>
      </c>
      <c r="F910" s="159" t="s">
        <v>1176</v>
      </c>
      <c r="H910" s="160">
        <v>7.0350000000000001</v>
      </c>
      <c r="I910" s="161"/>
      <c r="L910" s="157"/>
      <c r="M910" s="162"/>
      <c r="T910" s="163"/>
      <c r="AT910" s="158" t="s">
        <v>231</v>
      </c>
      <c r="AU910" s="158" t="s">
        <v>82</v>
      </c>
      <c r="AV910" s="13" t="s">
        <v>82</v>
      </c>
      <c r="AW910" s="13" t="s">
        <v>30</v>
      </c>
      <c r="AX910" s="13" t="s">
        <v>73</v>
      </c>
      <c r="AY910" s="158" t="s">
        <v>221</v>
      </c>
    </row>
    <row r="911" spans="2:51" s="15" customFormat="1">
      <c r="B911" s="184"/>
      <c r="D911" s="151" t="s">
        <v>231</v>
      </c>
      <c r="E911" s="185" t="s">
        <v>1</v>
      </c>
      <c r="F911" s="186" t="s">
        <v>436</v>
      </c>
      <c r="H911" s="187">
        <v>53.491999999999997</v>
      </c>
      <c r="I911" s="188"/>
      <c r="L911" s="184"/>
      <c r="M911" s="189"/>
      <c r="T911" s="190"/>
      <c r="AT911" s="185" t="s">
        <v>231</v>
      </c>
      <c r="AU911" s="185" t="s">
        <v>82</v>
      </c>
      <c r="AV911" s="15" t="s">
        <v>222</v>
      </c>
      <c r="AW911" s="15" t="s">
        <v>30</v>
      </c>
      <c r="AX911" s="15" t="s">
        <v>73</v>
      </c>
      <c r="AY911" s="185" t="s">
        <v>221</v>
      </c>
    </row>
    <row r="912" spans="2:51" s="14" customFormat="1">
      <c r="B912" s="164"/>
      <c r="D912" s="151" t="s">
        <v>231</v>
      </c>
      <c r="E912" s="165" t="s">
        <v>1</v>
      </c>
      <c r="F912" s="166" t="s">
        <v>236</v>
      </c>
      <c r="H912" s="167">
        <v>275.98200000000003</v>
      </c>
      <c r="I912" s="168"/>
      <c r="L912" s="164"/>
      <c r="M912" s="169"/>
      <c r="T912" s="170"/>
      <c r="AT912" s="165" t="s">
        <v>231</v>
      </c>
      <c r="AU912" s="165" t="s">
        <v>82</v>
      </c>
      <c r="AV912" s="14" t="s">
        <v>229</v>
      </c>
      <c r="AW912" s="14" t="s">
        <v>30</v>
      </c>
      <c r="AX912" s="14" t="s">
        <v>80</v>
      </c>
      <c r="AY912" s="165" t="s">
        <v>221</v>
      </c>
    </row>
    <row r="913" spans="2:65" s="1" customFormat="1" ht="24.2" customHeight="1">
      <c r="B913" s="136"/>
      <c r="C913" s="171" t="s">
        <v>1181</v>
      </c>
      <c r="D913" s="171" t="s">
        <v>267</v>
      </c>
      <c r="E913" s="172" t="s">
        <v>1182</v>
      </c>
      <c r="F913" s="173" t="s">
        <v>1183</v>
      </c>
      <c r="G913" s="174" t="s">
        <v>239</v>
      </c>
      <c r="H913" s="175">
        <v>317.37900000000002</v>
      </c>
      <c r="I913" s="176"/>
      <c r="J913" s="177">
        <f>ROUND(I913*H913,2)</f>
        <v>0</v>
      </c>
      <c r="K913" s="173" t="s">
        <v>228</v>
      </c>
      <c r="L913" s="178"/>
      <c r="M913" s="179" t="s">
        <v>1</v>
      </c>
      <c r="N913" s="180" t="s">
        <v>38</v>
      </c>
      <c r="P913" s="146">
        <f>O913*H913</f>
        <v>0</v>
      </c>
      <c r="Q913" s="146">
        <v>1.9E-2</v>
      </c>
      <c r="R913" s="146">
        <f>Q913*H913</f>
        <v>6.0302009999999999</v>
      </c>
      <c r="S913" s="146">
        <v>0</v>
      </c>
      <c r="T913" s="147">
        <f>S913*H913</f>
        <v>0</v>
      </c>
      <c r="AR913" s="148" t="s">
        <v>460</v>
      </c>
      <c r="AT913" s="148" t="s">
        <v>267</v>
      </c>
      <c r="AU913" s="148" t="s">
        <v>82</v>
      </c>
      <c r="AY913" s="17" t="s">
        <v>221</v>
      </c>
      <c r="BE913" s="149">
        <f>IF(N913="základní",J913,0)</f>
        <v>0</v>
      </c>
      <c r="BF913" s="149">
        <f>IF(N913="snížená",J913,0)</f>
        <v>0</v>
      </c>
      <c r="BG913" s="149">
        <f>IF(N913="zákl. přenesená",J913,0)</f>
        <v>0</v>
      </c>
      <c r="BH913" s="149">
        <f>IF(N913="sníž. přenesená",J913,0)</f>
        <v>0</v>
      </c>
      <c r="BI913" s="149">
        <f>IF(N913="nulová",J913,0)</f>
        <v>0</v>
      </c>
      <c r="BJ913" s="17" t="s">
        <v>80</v>
      </c>
      <c r="BK913" s="149">
        <f>ROUND(I913*H913,2)</f>
        <v>0</v>
      </c>
      <c r="BL913" s="17" t="s">
        <v>332</v>
      </c>
      <c r="BM913" s="148" t="s">
        <v>1184</v>
      </c>
    </row>
    <row r="914" spans="2:65" s="13" customFormat="1">
      <c r="B914" s="157"/>
      <c r="D914" s="151" t="s">
        <v>231</v>
      </c>
      <c r="F914" s="159" t="s">
        <v>1185</v>
      </c>
      <c r="H914" s="160">
        <v>317.37900000000002</v>
      </c>
      <c r="I914" s="161"/>
      <c r="L914" s="157"/>
      <c r="M914" s="162"/>
      <c r="T914" s="163"/>
      <c r="AT914" s="158" t="s">
        <v>231</v>
      </c>
      <c r="AU914" s="158" t="s">
        <v>82</v>
      </c>
      <c r="AV914" s="13" t="s">
        <v>82</v>
      </c>
      <c r="AW914" s="13" t="s">
        <v>3</v>
      </c>
      <c r="AX914" s="13" t="s">
        <v>80</v>
      </c>
      <c r="AY914" s="158" t="s">
        <v>221</v>
      </c>
    </row>
    <row r="915" spans="2:65" s="1" customFormat="1" ht="16.5" customHeight="1">
      <c r="B915" s="136"/>
      <c r="C915" s="137" t="s">
        <v>1186</v>
      </c>
      <c r="D915" s="137" t="s">
        <v>224</v>
      </c>
      <c r="E915" s="138" t="s">
        <v>1187</v>
      </c>
      <c r="F915" s="139" t="s">
        <v>1188</v>
      </c>
      <c r="G915" s="140" t="s">
        <v>350</v>
      </c>
      <c r="H915" s="141">
        <v>110.8</v>
      </c>
      <c r="I915" s="142"/>
      <c r="J915" s="143">
        <f>ROUND(I915*H915,2)</f>
        <v>0</v>
      </c>
      <c r="K915" s="139" t="s">
        <v>228</v>
      </c>
      <c r="L915" s="32"/>
      <c r="M915" s="144" t="s">
        <v>1</v>
      </c>
      <c r="N915" s="145" t="s">
        <v>38</v>
      </c>
      <c r="P915" s="146">
        <f>O915*H915</f>
        <v>0</v>
      </c>
      <c r="Q915" s="146">
        <v>9.0000000000000006E-5</v>
      </c>
      <c r="R915" s="146">
        <f>Q915*H915</f>
        <v>9.972E-3</v>
      </c>
      <c r="S915" s="146">
        <v>0</v>
      </c>
      <c r="T915" s="147">
        <f>S915*H915</f>
        <v>0</v>
      </c>
      <c r="AR915" s="148" t="s">
        <v>332</v>
      </c>
      <c r="AT915" s="148" t="s">
        <v>224</v>
      </c>
      <c r="AU915" s="148" t="s">
        <v>82</v>
      </c>
      <c r="AY915" s="17" t="s">
        <v>221</v>
      </c>
      <c r="BE915" s="149">
        <f>IF(N915="základní",J915,0)</f>
        <v>0</v>
      </c>
      <c r="BF915" s="149">
        <f>IF(N915="snížená",J915,0)</f>
        <v>0</v>
      </c>
      <c r="BG915" s="149">
        <f>IF(N915="zákl. přenesená",J915,0)</f>
        <v>0</v>
      </c>
      <c r="BH915" s="149">
        <f>IF(N915="sníž. přenesená",J915,0)</f>
        <v>0</v>
      </c>
      <c r="BI915" s="149">
        <f>IF(N915="nulová",J915,0)</f>
        <v>0</v>
      </c>
      <c r="BJ915" s="17" t="s">
        <v>80</v>
      </c>
      <c r="BK915" s="149">
        <f>ROUND(I915*H915,2)</f>
        <v>0</v>
      </c>
      <c r="BL915" s="17" t="s">
        <v>332</v>
      </c>
      <c r="BM915" s="148" t="s">
        <v>1189</v>
      </c>
    </row>
    <row r="916" spans="2:65" s="12" customFormat="1">
      <c r="B916" s="150"/>
      <c r="D916" s="151" t="s">
        <v>231</v>
      </c>
      <c r="E916" s="152" t="s">
        <v>1</v>
      </c>
      <c r="F916" s="153" t="s">
        <v>373</v>
      </c>
      <c r="H916" s="152" t="s">
        <v>1</v>
      </c>
      <c r="I916" s="154"/>
      <c r="L916" s="150"/>
      <c r="M916" s="155"/>
      <c r="T916" s="156"/>
      <c r="AT916" s="152" t="s">
        <v>231</v>
      </c>
      <c r="AU916" s="152" t="s">
        <v>82</v>
      </c>
      <c r="AV916" s="12" t="s">
        <v>80</v>
      </c>
      <c r="AW916" s="12" t="s">
        <v>30</v>
      </c>
      <c r="AX916" s="12" t="s">
        <v>73</v>
      </c>
      <c r="AY916" s="152" t="s">
        <v>221</v>
      </c>
    </row>
    <row r="917" spans="2:65" s="13" customFormat="1">
      <c r="B917" s="157"/>
      <c r="D917" s="151" t="s">
        <v>231</v>
      </c>
      <c r="E917" s="158" t="s">
        <v>1</v>
      </c>
      <c r="F917" s="159" t="s">
        <v>1190</v>
      </c>
      <c r="H917" s="160">
        <v>16.8</v>
      </c>
      <c r="I917" s="161"/>
      <c r="L917" s="157"/>
      <c r="M917" s="162"/>
      <c r="T917" s="163"/>
      <c r="AT917" s="158" t="s">
        <v>231</v>
      </c>
      <c r="AU917" s="158" t="s">
        <v>82</v>
      </c>
      <c r="AV917" s="13" t="s">
        <v>82</v>
      </c>
      <c r="AW917" s="13" t="s">
        <v>30</v>
      </c>
      <c r="AX917" s="13" t="s">
        <v>73</v>
      </c>
      <c r="AY917" s="158" t="s">
        <v>221</v>
      </c>
    </row>
    <row r="918" spans="2:65" s="13" customFormat="1">
      <c r="B918" s="157"/>
      <c r="D918" s="151" t="s">
        <v>231</v>
      </c>
      <c r="E918" s="158" t="s">
        <v>1</v>
      </c>
      <c r="F918" s="159" t="s">
        <v>1152</v>
      </c>
      <c r="H918" s="160">
        <v>11.2</v>
      </c>
      <c r="I918" s="161"/>
      <c r="L918" s="157"/>
      <c r="M918" s="162"/>
      <c r="T918" s="163"/>
      <c r="AT918" s="158" t="s">
        <v>231</v>
      </c>
      <c r="AU918" s="158" t="s">
        <v>82</v>
      </c>
      <c r="AV918" s="13" t="s">
        <v>82</v>
      </c>
      <c r="AW918" s="13" t="s">
        <v>30</v>
      </c>
      <c r="AX918" s="13" t="s">
        <v>73</v>
      </c>
      <c r="AY918" s="158" t="s">
        <v>221</v>
      </c>
    </row>
    <row r="919" spans="2:65" s="13" customFormat="1">
      <c r="B919" s="157"/>
      <c r="D919" s="151" t="s">
        <v>231</v>
      </c>
      <c r="E919" s="158" t="s">
        <v>1</v>
      </c>
      <c r="F919" s="159" t="s">
        <v>1153</v>
      </c>
      <c r="H919" s="160">
        <v>16.8</v>
      </c>
      <c r="I919" s="161"/>
      <c r="L919" s="157"/>
      <c r="M919" s="162"/>
      <c r="T919" s="163"/>
      <c r="AT919" s="158" t="s">
        <v>231</v>
      </c>
      <c r="AU919" s="158" t="s">
        <v>82</v>
      </c>
      <c r="AV919" s="13" t="s">
        <v>82</v>
      </c>
      <c r="AW919" s="13" t="s">
        <v>30</v>
      </c>
      <c r="AX919" s="13" t="s">
        <v>73</v>
      </c>
      <c r="AY919" s="158" t="s">
        <v>221</v>
      </c>
    </row>
    <row r="920" spans="2:65" s="13" customFormat="1">
      <c r="B920" s="157"/>
      <c r="D920" s="151" t="s">
        <v>231</v>
      </c>
      <c r="E920" s="158" t="s">
        <v>1</v>
      </c>
      <c r="F920" s="159" t="s">
        <v>1154</v>
      </c>
      <c r="H920" s="160">
        <v>8.8000000000000007</v>
      </c>
      <c r="I920" s="161"/>
      <c r="L920" s="157"/>
      <c r="M920" s="162"/>
      <c r="T920" s="163"/>
      <c r="AT920" s="158" t="s">
        <v>231</v>
      </c>
      <c r="AU920" s="158" t="s">
        <v>82</v>
      </c>
      <c r="AV920" s="13" t="s">
        <v>82</v>
      </c>
      <c r="AW920" s="13" t="s">
        <v>30</v>
      </c>
      <c r="AX920" s="13" t="s">
        <v>73</v>
      </c>
      <c r="AY920" s="158" t="s">
        <v>221</v>
      </c>
    </row>
    <row r="921" spans="2:65" s="13" customFormat="1">
      <c r="B921" s="157"/>
      <c r="D921" s="151" t="s">
        <v>231</v>
      </c>
      <c r="E921" s="158" t="s">
        <v>1</v>
      </c>
      <c r="F921" s="159" t="s">
        <v>1155</v>
      </c>
      <c r="H921" s="160">
        <v>8.8000000000000007</v>
      </c>
      <c r="I921" s="161"/>
      <c r="L921" s="157"/>
      <c r="M921" s="162"/>
      <c r="T921" s="163"/>
      <c r="AT921" s="158" t="s">
        <v>231</v>
      </c>
      <c r="AU921" s="158" t="s">
        <v>82</v>
      </c>
      <c r="AV921" s="13" t="s">
        <v>82</v>
      </c>
      <c r="AW921" s="13" t="s">
        <v>30</v>
      </c>
      <c r="AX921" s="13" t="s">
        <v>73</v>
      </c>
      <c r="AY921" s="158" t="s">
        <v>221</v>
      </c>
    </row>
    <row r="922" spans="2:65" s="13" customFormat="1">
      <c r="B922" s="157"/>
      <c r="D922" s="151" t="s">
        <v>231</v>
      </c>
      <c r="E922" s="158" t="s">
        <v>1</v>
      </c>
      <c r="F922" s="159" t="s">
        <v>1156</v>
      </c>
      <c r="H922" s="160">
        <v>11</v>
      </c>
      <c r="I922" s="161"/>
      <c r="L922" s="157"/>
      <c r="M922" s="162"/>
      <c r="T922" s="163"/>
      <c r="AT922" s="158" t="s">
        <v>231</v>
      </c>
      <c r="AU922" s="158" t="s">
        <v>82</v>
      </c>
      <c r="AV922" s="13" t="s">
        <v>82</v>
      </c>
      <c r="AW922" s="13" t="s">
        <v>30</v>
      </c>
      <c r="AX922" s="13" t="s">
        <v>73</v>
      </c>
      <c r="AY922" s="158" t="s">
        <v>221</v>
      </c>
    </row>
    <row r="923" spans="2:65" s="13" customFormat="1">
      <c r="B923" s="157"/>
      <c r="D923" s="151" t="s">
        <v>231</v>
      </c>
      <c r="E923" s="158" t="s">
        <v>1</v>
      </c>
      <c r="F923" s="159" t="s">
        <v>1157</v>
      </c>
      <c r="H923" s="160">
        <v>8.8000000000000007</v>
      </c>
      <c r="I923" s="161"/>
      <c r="L923" s="157"/>
      <c r="M923" s="162"/>
      <c r="T923" s="163"/>
      <c r="AT923" s="158" t="s">
        <v>231</v>
      </c>
      <c r="AU923" s="158" t="s">
        <v>82</v>
      </c>
      <c r="AV923" s="13" t="s">
        <v>82</v>
      </c>
      <c r="AW923" s="13" t="s">
        <v>30</v>
      </c>
      <c r="AX923" s="13" t="s">
        <v>73</v>
      </c>
      <c r="AY923" s="158" t="s">
        <v>221</v>
      </c>
    </row>
    <row r="924" spans="2:65" s="13" customFormat="1">
      <c r="B924" s="157"/>
      <c r="D924" s="151" t="s">
        <v>231</v>
      </c>
      <c r="E924" s="158" t="s">
        <v>1</v>
      </c>
      <c r="F924" s="159" t="s">
        <v>1158</v>
      </c>
      <c r="H924" s="160">
        <v>8.8000000000000007</v>
      </c>
      <c r="I924" s="161"/>
      <c r="L924" s="157"/>
      <c r="M924" s="162"/>
      <c r="T924" s="163"/>
      <c r="AT924" s="158" t="s">
        <v>231</v>
      </c>
      <c r="AU924" s="158" t="s">
        <v>82</v>
      </c>
      <c r="AV924" s="13" t="s">
        <v>82</v>
      </c>
      <c r="AW924" s="13" t="s">
        <v>30</v>
      </c>
      <c r="AX924" s="13" t="s">
        <v>73</v>
      </c>
      <c r="AY924" s="158" t="s">
        <v>221</v>
      </c>
    </row>
    <row r="925" spans="2:65" s="13" customFormat="1">
      <c r="B925" s="157"/>
      <c r="D925" s="151" t="s">
        <v>231</v>
      </c>
      <c r="E925" s="158" t="s">
        <v>1</v>
      </c>
      <c r="F925" s="159" t="s">
        <v>1159</v>
      </c>
      <c r="H925" s="160">
        <v>8.8000000000000007</v>
      </c>
      <c r="I925" s="161"/>
      <c r="L925" s="157"/>
      <c r="M925" s="162"/>
      <c r="T925" s="163"/>
      <c r="AT925" s="158" t="s">
        <v>231</v>
      </c>
      <c r="AU925" s="158" t="s">
        <v>82</v>
      </c>
      <c r="AV925" s="13" t="s">
        <v>82</v>
      </c>
      <c r="AW925" s="13" t="s">
        <v>30</v>
      </c>
      <c r="AX925" s="13" t="s">
        <v>73</v>
      </c>
      <c r="AY925" s="158" t="s">
        <v>221</v>
      </c>
    </row>
    <row r="926" spans="2:65" s="13" customFormat="1">
      <c r="B926" s="157"/>
      <c r="D926" s="151" t="s">
        <v>231</v>
      </c>
      <c r="E926" s="158" t="s">
        <v>1</v>
      </c>
      <c r="F926" s="159" t="s">
        <v>1160</v>
      </c>
      <c r="H926" s="160">
        <v>11</v>
      </c>
      <c r="I926" s="161"/>
      <c r="L926" s="157"/>
      <c r="M926" s="162"/>
      <c r="T926" s="163"/>
      <c r="AT926" s="158" t="s">
        <v>231</v>
      </c>
      <c r="AU926" s="158" t="s">
        <v>82</v>
      </c>
      <c r="AV926" s="13" t="s">
        <v>82</v>
      </c>
      <c r="AW926" s="13" t="s">
        <v>30</v>
      </c>
      <c r="AX926" s="13" t="s">
        <v>73</v>
      </c>
      <c r="AY926" s="158" t="s">
        <v>221</v>
      </c>
    </row>
    <row r="927" spans="2:65" s="14" customFormat="1">
      <c r="B927" s="164"/>
      <c r="D927" s="151" t="s">
        <v>231</v>
      </c>
      <c r="E927" s="165" t="s">
        <v>1</v>
      </c>
      <c r="F927" s="166" t="s">
        <v>236</v>
      </c>
      <c r="H927" s="167">
        <v>110.8</v>
      </c>
      <c r="I927" s="168"/>
      <c r="L927" s="164"/>
      <c r="M927" s="169"/>
      <c r="T927" s="170"/>
      <c r="AT927" s="165" t="s">
        <v>231</v>
      </c>
      <c r="AU927" s="165" t="s">
        <v>82</v>
      </c>
      <c r="AV927" s="14" t="s">
        <v>229</v>
      </c>
      <c r="AW927" s="14" t="s">
        <v>30</v>
      </c>
      <c r="AX927" s="14" t="s">
        <v>80</v>
      </c>
      <c r="AY927" s="165" t="s">
        <v>221</v>
      </c>
    </row>
    <row r="928" spans="2:65" s="1" customFormat="1" ht="24.2" customHeight="1">
      <c r="B928" s="136"/>
      <c r="C928" s="137" t="s">
        <v>1191</v>
      </c>
      <c r="D928" s="137" t="s">
        <v>224</v>
      </c>
      <c r="E928" s="138" t="s">
        <v>1192</v>
      </c>
      <c r="F928" s="139" t="s">
        <v>1193</v>
      </c>
      <c r="G928" s="140" t="s">
        <v>350</v>
      </c>
      <c r="H928" s="141">
        <v>15.6</v>
      </c>
      <c r="I928" s="142"/>
      <c r="J928" s="143">
        <f>ROUND(I928*H928,2)</f>
        <v>0</v>
      </c>
      <c r="K928" s="139" t="s">
        <v>228</v>
      </c>
      <c r="L928" s="32"/>
      <c r="M928" s="144" t="s">
        <v>1</v>
      </c>
      <c r="N928" s="145" t="s">
        <v>38</v>
      </c>
      <c r="P928" s="146">
        <f>O928*H928</f>
        <v>0</v>
      </c>
      <c r="Q928" s="146">
        <v>2.0000000000000001E-4</v>
      </c>
      <c r="R928" s="146">
        <f>Q928*H928</f>
        <v>3.1199999999999999E-3</v>
      </c>
      <c r="S928" s="146">
        <v>0</v>
      </c>
      <c r="T928" s="147">
        <f>S928*H928</f>
        <v>0</v>
      </c>
      <c r="AR928" s="148" t="s">
        <v>332</v>
      </c>
      <c r="AT928" s="148" t="s">
        <v>224</v>
      </c>
      <c r="AU928" s="148" t="s">
        <v>82</v>
      </c>
      <c r="AY928" s="17" t="s">
        <v>221</v>
      </c>
      <c r="BE928" s="149">
        <f>IF(N928="základní",J928,0)</f>
        <v>0</v>
      </c>
      <c r="BF928" s="149">
        <f>IF(N928="snížená",J928,0)</f>
        <v>0</v>
      </c>
      <c r="BG928" s="149">
        <f>IF(N928="zákl. přenesená",J928,0)</f>
        <v>0</v>
      </c>
      <c r="BH928" s="149">
        <f>IF(N928="sníž. přenesená",J928,0)</f>
        <v>0</v>
      </c>
      <c r="BI928" s="149">
        <f>IF(N928="nulová",J928,0)</f>
        <v>0</v>
      </c>
      <c r="BJ928" s="17" t="s">
        <v>80</v>
      </c>
      <c r="BK928" s="149">
        <f>ROUND(I928*H928,2)</f>
        <v>0</v>
      </c>
      <c r="BL928" s="17" t="s">
        <v>332</v>
      </c>
      <c r="BM928" s="148" t="s">
        <v>1194</v>
      </c>
    </row>
    <row r="929" spans="2:65" s="12" customFormat="1">
      <c r="B929" s="150"/>
      <c r="D929" s="151" t="s">
        <v>231</v>
      </c>
      <c r="E929" s="152" t="s">
        <v>1</v>
      </c>
      <c r="F929" s="153" t="s">
        <v>373</v>
      </c>
      <c r="H929" s="152" t="s">
        <v>1</v>
      </c>
      <c r="I929" s="154"/>
      <c r="L929" s="150"/>
      <c r="M929" s="155"/>
      <c r="T929" s="156"/>
      <c r="AT929" s="152" t="s">
        <v>231</v>
      </c>
      <c r="AU929" s="152" t="s">
        <v>82</v>
      </c>
      <c r="AV929" s="12" t="s">
        <v>80</v>
      </c>
      <c r="AW929" s="12" t="s">
        <v>30</v>
      </c>
      <c r="AX929" s="12" t="s">
        <v>73</v>
      </c>
      <c r="AY929" s="152" t="s">
        <v>221</v>
      </c>
    </row>
    <row r="930" spans="2:65" s="13" customFormat="1">
      <c r="B930" s="157"/>
      <c r="D930" s="151" t="s">
        <v>231</v>
      </c>
      <c r="E930" s="158" t="s">
        <v>1</v>
      </c>
      <c r="F930" s="159" t="s">
        <v>1195</v>
      </c>
      <c r="H930" s="160">
        <v>5.6</v>
      </c>
      <c r="I930" s="161"/>
      <c r="L930" s="157"/>
      <c r="M930" s="162"/>
      <c r="T930" s="163"/>
      <c r="AT930" s="158" t="s">
        <v>231</v>
      </c>
      <c r="AU930" s="158" t="s">
        <v>82</v>
      </c>
      <c r="AV930" s="13" t="s">
        <v>82</v>
      </c>
      <c r="AW930" s="13" t="s">
        <v>30</v>
      </c>
      <c r="AX930" s="13" t="s">
        <v>73</v>
      </c>
      <c r="AY930" s="158" t="s">
        <v>221</v>
      </c>
    </row>
    <row r="931" spans="2:65" s="13" customFormat="1">
      <c r="B931" s="157"/>
      <c r="D931" s="151" t="s">
        <v>231</v>
      </c>
      <c r="E931" s="158" t="s">
        <v>1</v>
      </c>
      <c r="F931" s="159" t="s">
        <v>1196</v>
      </c>
      <c r="H931" s="160">
        <v>5.6</v>
      </c>
      <c r="I931" s="161"/>
      <c r="L931" s="157"/>
      <c r="M931" s="162"/>
      <c r="T931" s="163"/>
      <c r="AT931" s="158" t="s">
        <v>231</v>
      </c>
      <c r="AU931" s="158" t="s">
        <v>82</v>
      </c>
      <c r="AV931" s="13" t="s">
        <v>82</v>
      </c>
      <c r="AW931" s="13" t="s">
        <v>30</v>
      </c>
      <c r="AX931" s="13" t="s">
        <v>73</v>
      </c>
      <c r="AY931" s="158" t="s">
        <v>221</v>
      </c>
    </row>
    <row r="932" spans="2:65" s="13" customFormat="1">
      <c r="B932" s="157"/>
      <c r="D932" s="151" t="s">
        <v>231</v>
      </c>
      <c r="E932" s="158" t="s">
        <v>1</v>
      </c>
      <c r="F932" s="159" t="s">
        <v>1197</v>
      </c>
      <c r="H932" s="160">
        <v>2.2000000000000002</v>
      </c>
      <c r="I932" s="161"/>
      <c r="L932" s="157"/>
      <c r="M932" s="162"/>
      <c r="T932" s="163"/>
      <c r="AT932" s="158" t="s">
        <v>231</v>
      </c>
      <c r="AU932" s="158" t="s">
        <v>82</v>
      </c>
      <c r="AV932" s="13" t="s">
        <v>82</v>
      </c>
      <c r="AW932" s="13" t="s">
        <v>30</v>
      </c>
      <c r="AX932" s="13" t="s">
        <v>73</v>
      </c>
      <c r="AY932" s="158" t="s">
        <v>221</v>
      </c>
    </row>
    <row r="933" spans="2:65" s="13" customFormat="1">
      <c r="B933" s="157"/>
      <c r="D933" s="151" t="s">
        <v>231</v>
      </c>
      <c r="E933" s="158" t="s">
        <v>1</v>
      </c>
      <c r="F933" s="159" t="s">
        <v>1198</v>
      </c>
      <c r="H933" s="160">
        <v>2.2000000000000002</v>
      </c>
      <c r="I933" s="161"/>
      <c r="L933" s="157"/>
      <c r="M933" s="162"/>
      <c r="T933" s="163"/>
      <c r="AT933" s="158" t="s">
        <v>231</v>
      </c>
      <c r="AU933" s="158" t="s">
        <v>82</v>
      </c>
      <c r="AV933" s="13" t="s">
        <v>82</v>
      </c>
      <c r="AW933" s="13" t="s">
        <v>30</v>
      </c>
      <c r="AX933" s="13" t="s">
        <v>73</v>
      </c>
      <c r="AY933" s="158" t="s">
        <v>221</v>
      </c>
    </row>
    <row r="934" spans="2:65" s="14" customFormat="1">
      <c r="B934" s="164"/>
      <c r="D934" s="151" t="s">
        <v>231</v>
      </c>
      <c r="E934" s="165" t="s">
        <v>1</v>
      </c>
      <c r="F934" s="166" t="s">
        <v>236</v>
      </c>
      <c r="H934" s="167">
        <v>15.6</v>
      </c>
      <c r="I934" s="168"/>
      <c r="L934" s="164"/>
      <c r="M934" s="169"/>
      <c r="T934" s="170"/>
      <c r="AT934" s="165" t="s">
        <v>231</v>
      </c>
      <c r="AU934" s="165" t="s">
        <v>82</v>
      </c>
      <c r="AV934" s="14" t="s">
        <v>229</v>
      </c>
      <c r="AW934" s="14" t="s">
        <v>30</v>
      </c>
      <c r="AX934" s="14" t="s">
        <v>80</v>
      </c>
      <c r="AY934" s="165" t="s">
        <v>221</v>
      </c>
    </row>
    <row r="935" spans="2:65" s="1" customFormat="1" ht="24.2" customHeight="1">
      <c r="B935" s="136"/>
      <c r="C935" s="137" t="s">
        <v>1199</v>
      </c>
      <c r="D935" s="137" t="s">
        <v>224</v>
      </c>
      <c r="E935" s="138" t="s">
        <v>1200</v>
      </c>
      <c r="F935" s="139" t="s">
        <v>1201</v>
      </c>
      <c r="G935" s="140" t="s">
        <v>350</v>
      </c>
      <c r="H935" s="141">
        <v>130.33500000000001</v>
      </c>
      <c r="I935" s="142"/>
      <c r="J935" s="143">
        <f>ROUND(I935*H935,2)</f>
        <v>0</v>
      </c>
      <c r="K935" s="139" t="s">
        <v>228</v>
      </c>
      <c r="L935" s="32"/>
      <c r="M935" s="144" t="s">
        <v>1</v>
      </c>
      <c r="N935" s="145" t="s">
        <v>38</v>
      </c>
      <c r="P935" s="146">
        <f>O935*H935</f>
        <v>0</v>
      </c>
      <c r="Q935" s="146">
        <v>1.8000000000000001E-4</v>
      </c>
      <c r="R935" s="146">
        <f>Q935*H935</f>
        <v>2.3460300000000003E-2</v>
      </c>
      <c r="S935" s="146">
        <v>0</v>
      </c>
      <c r="T935" s="147">
        <f>S935*H935</f>
        <v>0</v>
      </c>
      <c r="AR935" s="148" t="s">
        <v>332</v>
      </c>
      <c r="AT935" s="148" t="s">
        <v>224</v>
      </c>
      <c r="AU935" s="148" t="s">
        <v>82</v>
      </c>
      <c r="AY935" s="17" t="s">
        <v>221</v>
      </c>
      <c r="BE935" s="149">
        <f>IF(N935="základní",J935,0)</f>
        <v>0</v>
      </c>
      <c r="BF935" s="149">
        <f>IF(N935="snížená",J935,0)</f>
        <v>0</v>
      </c>
      <c r="BG935" s="149">
        <f>IF(N935="zákl. přenesená",J935,0)</f>
        <v>0</v>
      </c>
      <c r="BH935" s="149">
        <f>IF(N935="sníž. přenesená",J935,0)</f>
        <v>0</v>
      </c>
      <c r="BI935" s="149">
        <f>IF(N935="nulová",J935,0)</f>
        <v>0</v>
      </c>
      <c r="BJ935" s="17" t="s">
        <v>80</v>
      </c>
      <c r="BK935" s="149">
        <f>ROUND(I935*H935,2)</f>
        <v>0</v>
      </c>
      <c r="BL935" s="17" t="s">
        <v>332</v>
      </c>
      <c r="BM935" s="148" t="s">
        <v>1202</v>
      </c>
    </row>
    <row r="936" spans="2:65" s="12" customFormat="1">
      <c r="B936" s="150"/>
      <c r="D936" s="151" t="s">
        <v>231</v>
      </c>
      <c r="E936" s="152" t="s">
        <v>1</v>
      </c>
      <c r="F936" s="153" t="s">
        <v>373</v>
      </c>
      <c r="H936" s="152" t="s">
        <v>1</v>
      </c>
      <c r="I936" s="154"/>
      <c r="L936" s="150"/>
      <c r="M936" s="155"/>
      <c r="T936" s="156"/>
      <c r="AT936" s="152" t="s">
        <v>231</v>
      </c>
      <c r="AU936" s="152" t="s">
        <v>82</v>
      </c>
      <c r="AV936" s="12" t="s">
        <v>80</v>
      </c>
      <c r="AW936" s="12" t="s">
        <v>30</v>
      </c>
      <c r="AX936" s="12" t="s">
        <v>73</v>
      </c>
      <c r="AY936" s="152" t="s">
        <v>221</v>
      </c>
    </row>
    <row r="937" spans="2:65" s="12" customFormat="1">
      <c r="B937" s="150"/>
      <c r="D937" s="151" t="s">
        <v>231</v>
      </c>
      <c r="E937" s="152" t="s">
        <v>1</v>
      </c>
      <c r="F937" s="153" t="s">
        <v>1165</v>
      </c>
      <c r="H937" s="152" t="s">
        <v>1</v>
      </c>
      <c r="I937" s="154"/>
      <c r="L937" s="150"/>
      <c r="M937" s="155"/>
      <c r="T937" s="156"/>
      <c r="AT937" s="152" t="s">
        <v>231</v>
      </c>
      <c r="AU937" s="152" t="s">
        <v>82</v>
      </c>
      <c r="AV937" s="12" t="s">
        <v>80</v>
      </c>
      <c r="AW937" s="12" t="s">
        <v>30</v>
      </c>
      <c r="AX937" s="12" t="s">
        <v>73</v>
      </c>
      <c r="AY937" s="152" t="s">
        <v>221</v>
      </c>
    </row>
    <row r="938" spans="2:65" s="13" customFormat="1">
      <c r="B938" s="157"/>
      <c r="D938" s="151" t="s">
        <v>231</v>
      </c>
      <c r="E938" s="158" t="s">
        <v>1</v>
      </c>
      <c r="F938" s="159" t="s">
        <v>1097</v>
      </c>
      <c r="H938" s="160">
        <v>18.09</v>
      </c>
      <c r="I938" s="161"/>
      <c r="L938" s="157"/>
      <c r="M938" s="162"/>
      <c r="T938" s="163"/>
      <c r="AT938" s="158" t="s">
        <v>231</v>
      </c>
      <c r="AU938" s="158" t="s">
        <v>82</v>
      </c>
      <c r="AV938" s="13" t="s">
        <v>82</v>
      </c>
      <c r="AW938" s="13" t="s">
        <v>30</v>
      </c>
      <c r="AX938" s="13" t="s">
        <v>73</v>
      </c>
      <c r="AY938" s="158" t="s">
        <v>221</v>
      </c>
    </row>
    <row r="939" spans="2:65" s="13" customFormat="1">
      <c r="B939" s="157"/>
      <c r="D939" s="151" t="s">
        <v>231</v>
      </c>
      <c r="E939" s="158" t="s">
        <v>1</v>
      </c>
      <c r="F939" s="159" t="s">
        <v>1065</v>
      </c>
      <c r="H939" s="160">
        <v>14.07</v>
      </c>
      <c r="I939" s="161"/>
      <c r="L939" s="157"/>
      <c r="M939" s="162"/>
      <c r="T939" s="163"/>
      <c r="AT939" s="158" t="s">
        <v>231</v>
      </c>
      <c r="AU939" s="158" t="s">
        <v>82</v>
      </c>
      <c r="AV939" s="13" t="s">
        <v>82</v>
      </c>
      <c r="AW939" s="13" t="s">
        <v>30</v>
      </c>
      <c r="AX939" s="13" t="s">
        <v>73</v>
      </c>
      <c r="AY939" s="158" t="s">
        <v>221</v>
      </c>
    </row>
    <row r="940" spans="2:65" s="13" customFormat="1">
      <c r="B940" s="157"/>
      <c r="D940" s="151" t="s">
        <v>231</v>
      </c>
      <c r="E940" s="158" t="s">
        <v>1</v>
      </c>
      <c r="F940" s="159" t="s">
        <v>1066</v>
      </c>
      <c r="H940" s="160">
        <v>14.83</v>
      </c>
      <c r="I940" s="161"/>
      <c r="L940" s="157"/>
      <c r="M940" s="162"/>
      <c r="T940" s="163"/>
      <c r="AT940" s="158" t="s">
        <v>231</v>
      </c>
      <c r="AU940" s="158" t="s">
        <v>82</v>
      </c>
      <c r="AV940" s="13" t="s">
        <v>82</v>
      </c>
      <c r="AW940" s="13" t="s">
        <v>30</v>
      </c>
      <c r="AX940" s="13" t="s">
        <v>73</v>
      </c>
      <c r="AY940" s="158" t="s">
        <v>221</v>
      </c>
    </row>
    <row r="941" spans="2:65" s="13" customFormat="1">
      <c r="B941" s="157"/>
      <c r="D941" s="151" t="s">
        <v>231</v>
      </c>
      <c r="E941" s="158" t="s">
        <v>1</v>
      </c>
      <c r="F941" s="159" t="s">
        <v>1067</v>
      </c>
      <c r="H941" s="160">
        <v>5.57</v>
      </c>
      <c r="I941" s="161"/>
      <c r="L941" s="157"/>
      <c r="M941" s="162"/>
      <c r="T941" s="163"/>
      <c r="AT941" s="158" t="s">
        <v>231</v>
      </c>
      <c r="AU941" s="158" t="s">
        <v>82</v>
      </c>
      <c r="AV941" s="13" t="s">
        <v>82</v>
      </c>
      <c r="AW941" s="13" t="s">
        <v>30</v>
      </c>
      <c r="AX941" s="13" t="s">
        <v>73</v>
      </c>
      <c r="AY941" s="158" t="s">
        <v>221</v>
      </c>
    </row>
    <row r="942" spans="2:65" s="13" customFormat="1">
      <c r="B942" s="157"/>
      <c r="D942" s="151" t="s">
        <v>231</v>
      </c>
      <c r="E942" s="158" t="s">
        <v>1</v>
      </c>
      <c r="F942" s="159" t="s">
        <v>1068</v>
      </c>
      <c r="H942" s="160">
        <v>4.7</v>
      </c>
      <c r="I942" s="161"/>
      <c r="L942" s="157"/>
      <c r="M942" s="162"/>
      <c r="T942" s="163"/>
      <c r="AT942" s="158" t="s">
        <v>231</v>
      </c>
      <c r="AU942" s="158" t="s">
        <v>82</v>
      </c>
      <c r="AV942" s="13" t="s">
        <v>82</v>
      </c>
      <c r="AW942" s="13" t="s">
        <v>30</v>
      </c>
      <c r="AX942" s="13" t="s">
        <v>73</v>
      </c>
      <c r="AY942" s="158" t="s">
        <v>221</v>
      </c>
    </row>
    <row r="943" spans="2:65" s="13" customFormat="1">
      <c r="B943" s="157"/>
      <c r="D943" s="151" t="s">
        <v>231</v>
      </c>
      <c r="E943" s="158" t="s">
        <v>1</v>
      </c>
      <c r="F943" s="159" t="s">
        <v>1070</v>
      </c>
      <c r="H943" s="160">
        <v>7.62</v>
      </c>
      <c r="I943" s="161"/>
      <c r="L943" s="157"/>
      <c r="M943" s="162"/>
      <c r="T943" s="163"/>
      <c r="AT943" s="158" t="s">
        <v>231</v>
      </c>
      <c r="AU943" s="158" t="s">
        <v>82</v>
      </c>
      <c r="AV943" s="13" t="s">
        <v>82</v>
      </c>
      <c r="AW943" s="13" t="s">
        <v>30</v>
      </c>
      <c r="AX943" s="13" t="s">
        <v>73</v>
      </c>
      <c r="AY943" s="158" t="s">
        <v>221</v>
      </c>
    </row>
    <row r="944" spans="2:65" s="13" customFormat="1">
      <c r="B944" s="157"/>
      <c r="D944" s="151" t="s">
        <v>231</v>
      </c>
      <c r="E944" s="158" t="s">
        <v>1</v>
      </c>
      <c r="F944" s="159" t="s">
        <v>1071</v>
      </c>
      <c r="H944" s="160">
        <v>4.2</v>
      </c>
      <c r="I944" s="161"/>
      <c r="L944" s="157"/>
      <c r="M944" s="162"/>
      <c r="T944" s="163"/>
      <c r="AT944" s="158" t="s">
        <v>231</v>
      </c>
      <c r="AU944" s="158" t="s">
        <v>82</v>
      </c>
      <c r="AV944" s="13" t="s">
        <v>82</v>
      </c>
      <c r="AW944" s="13" t="s">
        <v>30</v>
      </c>
      <c r="AX944" s="13" t="s">
        <v>73</v>
      </c>
      <c r="AY944" s="158" t="s">
        <v>221</v>
      </c>
    </row>
    <row r="945" spans="2:51" s="13" customFormat="1">
      <c r="B945" s="157"/>
      <c r="D945" s="151" t="s">
        <v>231</v>
      </c>
      <c r="E945" s="158" t="s">
        <v>1</v>
      </c>
      <c r="F945" s="159" t="s">
        <v>1072</v>
      </c>
      <c r="H945" s="160">
        <v>4.0999999999999996</v>
      </c>
      <c r="I945" s="161"/>
      <c r="L945" s="157"/>
      <c r="M945" s="162"/>
      <c r="T945" s="163"/>
      <c r="AT945" s="158" t="s">
        <v>231</v>
      </c>
      <c r="AU945" s="158" t="s">
        <v>82</v>
      </c>
      <c r="AV945" s="13" t="s">
        <v>82</v>
      </c>
      <c r="AW945" s="13" t="s">
        <v>30</v>
      </c>
      <c r="AX945" s="13" t="s">
        <v>73</v>
      </c>
      <c r="AY945" s="158" t="s">
        <v>221</v>
      </c>
    </row>
    <row r="946" spans="2:51" s="13" customFormat="1">
      <c r="B946" s="157"/>
      <c r="D946" s="151" t="s">
        <v>231</v>
      </c>
      <c r="E946" s="158" t="s">
        <v>1</v>
      </c>
      <c r="F946" s="159" t="s">
        <v>1073</v>
      </c>
      <c r="H946" s="160">
        <v>4.3</v>
      </c>
      <c r="I946" s="161"/>
      <c r="L946" s="157"/>
      <c r="M946" s="162"/>
      <c r="T946" s="163"/>
      <c r="AT946" s="158" t="s">
        <v>231</v>
      </c>
      <c r="AU946" s="158" t="s">
        <v>82</v>
      </c>
      <c r="AV946" s="13" t="s">
        <v>82</v>
      </c>
      <c r="AW946" s="13" t="s">
        <v>30</v>
      </c>
      <c r="AX946" s="13" t="s">
        <v>73</v>
      </c>
      <c r="AY946" s="158" t="s">
        <v>221</v>
      </c>
    </row>
    <row r="947" spans="2:51" s="13" customFormat="1">
      <c r="B947" s="157"/>
      <c r="D947" s="151" t="s">
        <v>231</v>
      </c>
      <c r="E947" s="158" t="s">
        <v>1</v>
      </c>
      <c r="F947" s="159" t="s">
        <v>1074</v>
      </c>
      <c r="H947" s="160">
        <v>8.6999999999999993</v>
      </c>
      <c r="I947" s="161"/>
      <c r="L947" s="157"/>
      <c r="M947" s="162"/>
      <c r="T947" s="163"/>
      <c r="AT947" s="158" t="s">
        <v>231</v>
      </c>
      <c r="AU947" s="158" t="s">
        <v>82</v>
      </c>
      <c r="AV947" s="13" t="s">
        <v>82</v>
      </c>
      <c r="AW947" s="13" t="s">
        <v>30</v>
      </c>
      <c r="AX947" s="13" t="s">
        <v>73</v>
      </c>
      <c r="AY947" s="158" t="s">
        <v>221</v>
      </c>
    </row>
    <row r="948" spans="2:51" s="15" customFormat="1">
      <c r="B948" s="184"/>
      <c r="D948" s="151" t="s">
        <v>231</v>
      </c>
      <c r="E948" s="185" t="s">
        <v>1</v>
      </c>
      <c r="F948" s="186" t="s">
        <v>436</v>
      </c>
      <c r="H948" s="187">
        <v>86.18</v>
      </c>
      <c r="I948" s="188"/>
      <c r="L948" s="184"/>
      <c r="M948" s="189"/>
      <c r="T948" s="190"/>
      <c r="AT948" s="185" t="s">
        <v>231</v>
      </c>
      <c r="AU948" s="185" t="s">
        <v>82</v>
      </c>
      <c r="AV948" s="15" t="s">
        <v>222</v>
      </c>
      <c r="AW948" s="15" t="s">
        <v>30</v>
      </c>
      <c r="AX948" s="15" t="s">
        <v>73</v>
      </c>
      <c r="AY948" s="185" t="s">
        <v>221</v>
      </c>
    </row>
    <row r="949" spans="2:51" s="13" customFormat="1">
      <c r="B949" s="157"/>
      <c r="D949" s="151" t="s">
        <v>231</v>
      </c>
      <c r="E949" s="158" t="s">
        <v>1</v>
      </c>
      <c r="F949" s="159" t="s">
        <v>1203</v>
      </c>
      <c r="H949" s="160">
        <v>5.375</v>
      </c>
      <c r="I949" s="161"/>
      <c r="L949" s="157"/>
      <c r="M949" s="162"/>
      <c r="T949" s="163"/>
      <c r="AT949" s="158" t="s">
        <v>231</v>
      </c>
      <c r="AU949" s="158" t="s">
        <v>82</v>
      </c>
      <c r="AV949" s="13" t="s">
        <v>82</v>
      </c>
      <c r="AW949" s="13" t="s">
        <v>30</v>
      </c>
      <c r="AX949" s="13" t="s">
        <v>73</v>
      </c>
      <c r="AY949" s="158" t="s">
        <v>221</v>
      </c>
    </row>
    <row r="950" spans="2:51" s="13" customFormat="1">
      <c r="B950" s="157"/>
      <c r="D950" s="151" t="s">
        <v>231</v>
      </c>
      <c r="E950" s="158" t="s">
        <v>1</v>
      </c>
      <c r="F950" s="159" t="s">
        <v>1204</v>
      </c>
      <c r="H950" s="160">
        <v>3.6</v>
      </c>
      <c r="I950" s="161"/>
      <c r="L950" s="157"/>
      <c r="M950" s="162"/>
      <c r="T950" s="163"/>
      <c r="AT950" s="158" t="s">
        <v>231</v>
      </c>
      <c r="AU950" s="158" t="s">
        <v>82</v>
      </c>
      <c r="AV950" s="13" t="s">
        <v>82</v>
      </c>
      <c r="AW950" s="13" t="s">
        <v>30</v>
      </c>
      <c r="AX950" s="13" t="s">
        <v>73</v>
      </c>
      <c r="AY950" s="158" t="s">
        <v>221</v>
      </c>
    </row>
    <row r="951" spans="2:51" s="13" customFormat="1">
      <c r="B951" s="157"/>
      <c r="D951" s="151" t="s">
        <v>231</v>
      </c>
      <c r="E951" s="158" t="s">
        <v>1</v>
      </c>
      <c r="F951" s="159" t="s">
        <v>1205</v>
      </c>
      <c r="H951" s="160">
        <v>3</v>
      </c>
      <c r="I951" s="161"/>
      <c r="L951" s="157"/>
      <c r="M951" s="162"/>
      <c r="T951" s="163"/>
      <c r="AT951" s="158" t="s">
        <v>231</v>
      </c>
      <c r="AU951" s="158" t="s">
        <v>82</v>
      </c>
      <c r="AV951" s="13" t="s">
        <v>82</v>
      </c>
      <c r="AW951" s="13" t="s">
        <v>30</v>
      </c>
      <c r="AX951" s="13" t="s">
        <v>73</v>
      </c>
      <c r="AY951" s="158" t="s">
        <v>221</v>
      </c>
    </row>
    <row r="952" spans="2:51" s="13" customFormat="1">
      <c r="B952" s="157"/>
      <c r="D952" s="151" t="s">
        <v>231</v>
      </c>
      <c r="E952" s="158" t="s">
        <v>1</v>
      </c>
      <c r="F952" s="159" t="s">
        <v>1206</v>
      </c>
      <c r="H952" s="160">
        <v>2.3849999999999998</v>
      </c>
      <c r="I952" s="161"/>
      <c r="L952" s="157"/>
      <c r="M952" s="162"/>
      <c r="T952" s="163"/>
      <c r="AT952" s="158" t="s">
        <v>231</v>
      </c>
      <c r="AU952" s="158" t="s">
        <v>82</v>
      </c>
      <c r="AV952" s="13" t="s">
        <v>82</v>
      </c>
      <c r="AW952" s="13" t="s">
        <v>30</v>
      </c>
      <c r="AX952" s="13" t="s">
        <v>73</v>
      </c>
      <c r="AY952" s="158" t="s">
        <v>221</v>
      </c>
    </row>
    <row r="953" spans="2:51" s="13" customFormat="1">
      <c r="B953" s="157"/>
      <c r="D953" s="151" t="s">
        <v>231</v>
      </c>
      <c r="E953" s="158" t="s">
        <v>1</v>
      </c>
      <c r="F953" s="159" t="s">
        <v>1207</v>
      </c>
      <c r="H953" s="160">
        <v>4.55</v>
      </c>
      <c r="I953" s="161"/>
      <c r="L953" s="157"/>
      <c r="M953" s="162"/>
      <c r="T953" s="163"/>
      <c r="AT953" s="158" t="s">
        <v>231</v>
      </c>
      <c r="AU953" s="158" t="s">
        <v>82</v>
      </c>
      <c r="AV953" s="13" t="s">
        <v>82</v>
      </c>
      <c r="AW953" s="13" t="s">
        <v>30</v>
      </c>
      <c r="AX953" s="13" t="s">
        <v>73</v>
      </c>
      <c r="AY953" s="158" t="s">
        <v>221</v>
      </c>
    </row>
    <row r="954" spans="2:51" s="13" customFormat="1">
      <c r="B954" s="157"/>
      <c r="D954" s="151" t="s">
        <v>231</v>
      </c>
      <c r="E954" s="158" t="s">
        <v>1</v>
      </c>
      <c r="F954" s="159" t="s">
        <v>1208</v>
      </c>
      <c r="H954" s="160">
        <v>6.65</v>
      </c>
      <c r="I954" s="161"/>
      <c r="L954" s="157"/>
      <c r="M954" s="162"/>
      <c r="T954" s="163"/>
      <c r="AT954" s="158" t="s">
        <v>231</v>
      </c>
      <c r="AU954" s="158" t="s">
        <v>82</v>
      </c>
      <c r="AV954" s="13" t="s">
        <v>82</v>
      </c>
      <c r="AW954" s="13" t="s">
        <v>30</v>
      </c>
      <c r="AX954" s="13" t="s">
        <v>73</v>
      </c>
      <c r="AY954" s="158" t="s">
        <v>221</v>
      </c>
    </row>
    <row r="955" spans="2:51" s="13" customFormat="1">
      <c r="B955" s="157"/>
      <c r="D955" s="151" t="s">
        <v>231</v>
      </c>
      <c r="E955" s="158" t="s">
        <v>1</v>
      </c>
      <c r="F955" s="159" t="s">
        <v>1209</v>
      </c>
      <c r="H955" s="160">
        <v>3.1</v>
      </c>
      <c r="I955" s="161"/>
      <c r="L955" s="157"/>
      <c r="M955" s="162"/>
      <c r="T955" s="163"/>
      <c r="AT955" s="158" t="s">
        <v>231</v>
      </c>
      <c r="AU955" s="158" t="s">
        <v>82</v>
      </c>
      <c r="AV955" s="13" t="s">
        <v>82</v>
      </c>
      <c r="AW955" s="13" t="s">
        <v>30</v>
      </c>
      <c r="AX955" s="13" t="s">
        <v>73</v>
      </c>
      <c r="AY955" s="158" t="s">
        <v>221</v>
      </c>
    </row>
    <row r="956" spans="2:51" s="13" customFormat="1">
      <c r="B956" s="157"/>
      <c r="D956" s="151" t="s">
        <v>231</v>
      </c>
      <c r="E956" s="158" t="s">
        <v>1</v>
      </c>
      <c r="F956" s="159" t="s">
        <v>1210</v>
      </c>
      <c r="H956" s="160">
        <v>3.77</v>
      </c>
      <c r="I956" s="161"/>
      <c r="L956" s="157"/>
      <c r="M956" s="162"/>
      <c r="T956" s="163"/>
      <c r="AT956" s="158" t="s">
        <v>231</v>
      </c>
      <c r="AU956" s="158" t="s">
        <v>82</v>
      </c>
      <c r="AV956" s="13" t="s">
        <v>82</v>
      </c>
      <c r="AW956" s="13" t="s">
        <v>30</v>
      </c>
      <c r="AX956" s="13" t="s">
        <v>73</v>
      </c>
      <c r="AY956" s="158" t="s">
        <v>221</v>
      </c>
    </row>
    <row r="957" spans="2:51" s="13" customFormat="1">
      <c r="B957" s="157"/>
      <c r="D957" s="151" t="s">
        <v>231</v>
      </c>
      <c r="E957" s="158" t="s">
        <v>1</v>
      </c>
      <c r="F957" s="159" t="s">
        <v>1211</v>
      </c>
      <c r="H957" s="160">
        <v>6.7</v>
      </c>
      <c r="I957" s="161"/>
      <c r="L957" s="157"/>
      <c r="M957" s="162"/>
      <c r="T957" s="163"/>
      <c r="AT957" s="158" t="s">
        <v>231</v>
      </c>
      <c r="AU957" s="158" t="s">
        <v>82</v>
      </c>
      <c r="AV957" s="13" t="s">
        <v>82</v>
      </c>
      <c r="AW957" s="13" t="s">
        <v>30</v>
      </c>
      <c r="AX957" s="13" t="s">
        <v>73</v>
      </c>
      <c r="AY957" s="158" t="s">
        <v>221</v>
      </c>
    </row>
    <row r="958" spans="2:51" s="13" customFormat="1">
      <c r="B958" s="157"/>
      <c r="D958" s="151" t="s">
        <v>231</v>
      </c>
      <c r="E958" s="158" t="s">
        <v>1</v>
      </c>
      <c r="F958" s="159" t="s">
        <v>1212</v>
      </c>
      <c r="H958" s="160">
        <v>5.0250000000000004</v>
      </c>
      <c r="I958" s="161"/>
      <c r="L958" s="157"/>
      <c r="M958" s="162"/>
      <c r="T958" s="163"/>
      <c r="AT958" s="158" t="s">
        <v>231</v>
      </c>
      <c r="AU958" s="158" t="s">
        <v>82</v>
      </c>
      <c r="AV958" s="13" t="s">
        <v>82</v>
      </c>
      <c r="AW958" s="13" t="s">
        <v>30</v>
      </c>
      <c r="AX958" s="13" t="s">
        <v>73</v>
      </c>
      <c r="AY958" s="158" t="s">
        <v>221</v>
      </c>
    </row>
    <row r="959" spans="2:51" s="15" customFormat="1">
      <c r="B959" s="184"/>
      <c r="D959" s="151" t="s">
        <v>231</v>
      </c>
      <c r="E959" s="185" t="s">
        <v>1</v>
      </c>
      <c r="F959" s="186" t="s">
        <v>436</v>
      </c>
      <c r="H959" s="187">
        <v>44.155000000000001</v>
      </c>
      <c r="I959" s="188"/>
      <c r="L959" s="184"/>
      <c r="M959" s="189"/>
      <c r="T959" s="190"/>
      <c r="AT959" s="185" t="s">
        <v>231</v>
      </c>
      <c r="AU959" s="185" t="s">
        <v>82</v>
      </c>
      <c r="AV959" s="15" t="s">
        <v>222</v>
      </c>
      <c r="AW959" s="15" t="s">
        <v>30</v>
      </c>
      <c r="AX959" s="15" t="s">
        <v>73</v>
      </c>
      <c r="AY959" s="185" t="s">
        <v>221</v>
      </c>
    </row>
    <row r="960" spans="2:51" s="14" customFormat="1">
      <c r="B960" s="164"/>
      <c r="D960" s="151" t="s">
        <v>231</v>
      </c>
      <c r="E960" s="165" t="s">
        <v>1</v>
      </c>
      <c r="F960" s="166" t="s">
        <v>236</v>
      </c>
      <c r="H960" s="167">
        <v>130.33500000000001</v>
      </c>
      <c r="I960" s="168"/>
      <c r="L960" s="164"/>
      <c r="M960" s="169"/>
      <c r="T960" s="170"/>
      <c r="AT960" s="165" t="s">
        <v>231</v>
      </c>
      <c r="AU960" s="165" t="s">
        <v>82</v>
      </c>
      <c r="AV960" s="14" t="s">
        <v>229</v>
      </c>
      <c r="AW960" s="14" t="s">
        <v>30</v>
      </c>
      <c r="AX960" s="14" t="s">
        <v>80</v>
      </c>
      <c r="AY960" s="165" t="s">
        <v>221</v>
      </c>
    </row>
    <row r="961" spans="2:65" s="1" customFormat="1" ht="16.5" customHeight="1">
      <c r="B961" s="136"/>
      <c r="C961" s="171" t="s">
        <v>1213</v>
      </c>
      <c r="D961" s="171" t="s">
        <v>267</v>
      </c>
      <c r="E961" s="172" t="s">
        <v>1214</v>
      </c>
      <c r="F961" s="173" t="s">
        <v>1215</v>
      </c>
      <c r="G961" s="174" t="s">
        <v>350</v>
      </c>
      <c r="H961" s="175">
        <v>168.55500000000001</v>
      </c>
      <c r="I961" s="176"/>
      <c r="J961" s="177">
        <f>ROUND(I961*H961,2)</f>
        <v>0</v>
      </c>
      <c r="K961" s="173" t="s">
        <v>228</v>
      </c>
      <c r="L961" s="178"/>
      <c r="M961" s="179" t="s">
        <v>1</v>
      </c>
      <c r="N961" s="180" t="s">
        <v>38</v>
      </c>
      <c r="P961" s="146">
        <f>O961*H961</f>
        <v>0</v>
      </c>
      <c r="Q961" s="146">
        <v>3.2000000000000003E-4</v>
      </c>
      <c r="R961" s="146">
        <f>Q961*H961</f>
        <v>5.3937600000000009E-2</v>
      </c>
      <c r="S961" s="146">
        <v>0</v>
      </c>
      <c r="T961" s="147">
        <f>S961*H961</f>
        <v>0</v>
      </c>
      <c r="AR961" s="148" t="s">
        <v>460</v>
      </c>
      <c r="AT961" s="148" t="s">
        <v>267</v>
      </c>
      <c r="AU961" s="148" t="s">
        <v>82</v>
      </c>
      <c r="AY961" s="17" t="s">
        <v>221</v>
      </c>
      <c r="BE961" s="149">
        <f>IF(N961="základní",J961,0)</f>
        <v>0</v>
      </c>
      <c r="BF961" s="149">
        <f>IF(N961="snížená",J961,0)</f>
        <v>0</v>
      </c>
      <c r="BG961" s="149">
        <f>IF(N961="zákl. přenesená",J961,0)</f>
        <v>0</v>
      </c>
      <c r="BH961" s="149">
        <f>IF(N961="sníž. přenesená",J961,0)</f>
        <v>0</v>
      </c>
      <c r="BI961" s="149">
        <f>IF(N961="nulová",J961,0)</f>
        <v>0</v>
      </c>
      <c r="BJ961" s="17" t="s">
        <v>80</v>
      </c>
      <c r="BK961" s="149">
        <f>ROUND(I961*H961,2)</f>
        <v>0</v>
      </c>
      <c r="BL961" s="17" t="s">
        <v>332</v>
      </c>
      <c r="BM961" s="148" t="s">
        <v>1216</v>
      </c>
    </row>
    <row r="962" spans="2:65" s="13" customFormat="1">
      <c r="B962" s="157"/>
      <c r="D962" s="151" t="s">
        <v>231</v>
      </c>
      <c r="E962" s="158" t="s">
        <v>1</v>
      </c>
      <c r="F962" s="159" t="s">
        <v>1217</v>
      </c>
      <c r="H962" s="160">
        <v>160.529</v>
      </c>
      <c r="I962" s="161"/>
      <c r="L962" s="157"/>
      <c r="M962" s="162"/>
      <c r="T962" s="163"/>
      <c r="AT962" s="158" t="s">
        <v>231</v>
      </c>
      <c r="AU962" s="158" t="s">
        <v>82</v>
      </c>
      <c r="AV962" s="13" t="s">
        <v>82</v>
      </c>
      <c r="AW962" s="13" t="s">
        <v>30</v>
      </c>
      <c r="AX962" s="13" t="s">
        <v>73</v>
      </c>
      <c r="AY962" s="158" t="s">
        <v>221</v>
      </c>
    </row>
    <row r="963" spans="2:65" s="14" customFormat="1">
      <c r="B963" s="164"/>
      <c r="D963" s="151" t="s">
        <v>231</v>
      </c>
      <c r="E963" s="165" t="s">
        <v>1</v>
      </c>
      <c r="F963" s="166" t="s">
        <v>236</v>
      </c>
      <c r="H963" s="167">
        <v>160.529</v>
      </c>
      <c r="I963" s="168"/>
      <c r="L963" s="164"/>
      <c r="M963" s="169"/>
      <c r="T963" s="170"/>
      <c r="AT963" s="165" t="s">
        <v>231</v>
      </c>
      <c r="AU963" s="165" t="s">
        <v>82</v>
      </c>
      <c r="AV963" s="14" t="s">
        <v>229</v>
      </c>
      <c r="AW963" s="14" t="s">
        <v>30</v>
      </c>
      <c r="AX963" s="14" t="s">
        <v>80</v>
      </c>
      <c r="AY963" s="165" t="s">
        <v>221</v>
      </c>
    </row>
    <row r="964" spans="2:65" s="13" customFormat="1">
      <c r="B964" s="157"/>
      <c r="D964" s="151" t="s">
        <v>231</v>
      </c>
      <c r="F964" s="159" t="s">
        <v>1218</v>
      </c>
      <c r="H964" s="160">
        <v>168.55500000000001</v>
      </c>
      <c r="I964" s="161"/>
      <c r="L964" s="157"/>
      <c r="M964" s="162"/>
      <c r="T964" s="163"/>
      <c r="AT964" s="158" t="s">
        <v>231</v>
      </c>
      <c r="AU964" s="158" t="s">
        <v>82</v>
      </c>
      <c r="AV964" s="13" t="s">
        <v>82</v>
      </c>
      <c r="AW964" s="13" t="s">
        <v>3</v>
      </c>
      <c r="AX964" s="13" t="s">
        <v>80</v>
      </c>
      <c r="AY964" s="158" t="s">
        <v>221</v>
      </c>
    </row>
    <row r="965" spans="2:65" s="1" customFormat="1" ht="37.9" customHeight="1">
      <c r="B965" s="136"/>
      <c r="C965" s="137" t="s">
        <v>1219</v>
      </c>
      <c r="D965" s="137" t="s">
        <v>224</v>
      </c>
      <c r="E965" s="138" t="s">
        <v>1220</v>
      </c>
      <c r="F965" s="139" t="s">
        <v>1221</v>
      </c>
      <c r="G965" s="140" t="s">
        <v>239</v>
      </c>
      <c r="H965" s="141">
        <v>28.5</v>
      </c>
      <c r="I965" s="142"/>
      <c r="J965" s="143">
        <f>ROUND(I965*H965,2)</f>
        <v>0</v>
      </c>
      <c r="K965" s="139" t="s">
        <v>1</v>
      </c>
      <c r="L965" s="32"/>
      <c r="M965" s="144" t="s">
        <v>1</v>
      </c>
      <c r="N965" s="145" t="s">
        <v>38</v>
      </c>
      <c r="P965" s="146">
        <f>O965*H965</f>
        <v>0</v>
      </c>
      <c r="Q965" s="146">
        <v>0</v>
      </c>
      <c r="R965" s="146">
        <f>Q965*H965</f>
        <v>0</v>
      </c>
      <c r="S965" s="146">
        <v>0</v>
      </c>
      <c r="T965" s="147">
        <f>S965*H965</f>
        <v>0</v>
      </c>
      <c r="AR965" s="148" t="s">
        <v>332</v>
      </c>
      <c r="AT965" s="148" t="s">
        <v>224</v>
      </c>
      <c r="AU965" s="148" t="s">
        <v>82</v>
      </c>
      <c r="AY965" s="17" t="s">
        <v>221</v>
      </c>
      <c r="BE965" s="149">
        <f>IF(N965="základní",J965,0)</f>
        <v>0</v>
      </c>
      <c r="BF965" s="149">
        <f>IF(N965="snížená",J965,0)</f>
        <v>0</v>
      </c>
      <c r="BG965" s="149">
        <f>IF(N965="zákl. přenesená",J965,0)</f>
        <v>0</v>
      </c>
      <c r="BH965" s="149">
        <f>IF(N965="sníž. přenesená",J965,0)</f>
        <v>0</v>
      </c>
      <c r="BI965" s="149">
        <f>IF(N965="nulová",J965,0)</f>
        <v>0</v>
      </c>
      <c r="BJ965" s="17" t="s">
        <v>80</v>
      </c>
      <c r="BK965" s="149">
        <f>ROUND(I965*H965,2)</f>
        <v>0</v>
      </c>
      <c r="BL965" s="17" t="s">
        <v>332</v>
      </c>
      <c r="BM965" s="148" t="s">
        <v>1222</v>
      </c>
    </row>
    <row r="966" spans="2:65" s="12" customFormat="1">
      <c r="B966" s="150"/>
      <c r="D966" s="151" t="s">
        <v>231</v>
      </c>
      <c r="E966" s="152" t="s">
        <v>1</v>
      </c>
      <c r="F966" s="153" t="s">
        <v>1223</v>
      </c>
      <c r="H966" s="152" t="s">
        <v>1</v>
      </c>
      <c r="I966" s="154"/>
      <c r="L966" s="150"/>
      <c r="M966" s="155"/>
      <c r="T966" s="156"/>
      <c r="AT966" s="152" t="s">
        <v>231</v>
      </c>
      <c r="AU966" s="152" t="s">
        <v>82</v>
      </c>
      <c r="AV966" s="12" t="s">
        <v>80</v>
      </c>
      <c r="AW966" s="12" t="s">
        <v>30</v>
      </c>
      <c r="AX966" s="12" t="s">
        <v>73</v>
      </c>
      <c r="AY966" s="152" t="s">
        <v>221</v>
      </c>
    </row>
    <row r="967" spans="2:65" s="13" customFormat="1">
      <c r="B967" s="157"/>
      <c r="D967" s="151" t="s">
        <v>231</v>
      </c>
      <c r="E967" s="158" t="s">
        <v>1</v>
      </c>
      <c r="F967" s="159" t="s">
        <v>1224</v>
      </c>
      <c r="H967" s="160">
        <v>28.5</v>
      </c>
      <c r="I967" s="161"/>
      <c r="L967" s="157"/>
      <c r="M967" s="162"/>
      <c r="T967" s="163"/>
      <c r="AT967" s="158" t="s">
        <v>231</v>
      </c>
      <c r="AU967" s="158" t="s">
        <v>82</v>
      </c>
      <c r="AV967" s="13" t="s">
        <v>82</v>
      </c>
      <c r="AW967" s="13" t="s">
        <v>30</v>
      </c>
      <c r="AX967" s="13" t="s">
        <v>73</v>
      </c>
      <c r="AY967" s="158" t="s">
        <v>221</v>
      </c>
    </row>
    <row r="968" spans="2:65" s="14" customFormat="1">
      <c r="B968" s="164"/>
      <c r="D968" s="151" t="s">
        <v>231</v>
      </c>
      <c r="E968" s="165" t="s">
        <v>1</v>
      </c>
      <c r="F968" s="166" t="s">
        <v>236</v>
      </c>
      <c r="H968" s="167">
        <v>28.5</v>
      </c>
      <c r="I968" s="168"/>
      <c r="L968" s="164"/>
      <c r="M968" s="169"/>
      <c r="T968" s="170"/>
      <c r="AT968" s="165" t="s">
        <v>231</v>
      </c>
      <c r="AU968" s="165" t="s">
        <v>82</v>
      </c>
      <c r="AV968" s="14" t="s">
        <v>229</v>
      </c>
      <c r="AW968" s="14" t="s">
        <v>30</v>
      </c>
      <c r="AX968" s="14" t="s">
        <v>80</v>
      </c>
      <c r="AY968" s="165" t="s">
        <v>221</v>
      </c>
    </row>
    <row r="969" spans="2:65" s="1" customFormat="1" ht="24.2" customHeight="1">
      <c r="B969" s="136"/>
      <c r="C969" s="137" t="s">
        <v>1225</v>
      </c>
      <c r="D969" s="137" t="s">
        <v>224</v>
      </c>
      <c r="E969" s="138" t="s">
        <v>1226</v>
      </c>
      <c r="F969" s="139" t="s">
        <v>1227</v>
      </c>
      <c r="G969" s="140" t="s">
        <v>256</v>
      </c>
      <c r="H969" s="141">
        <v>9.1720000000000006</v>
      </c>
      <c r="I969" s="142"/>
      <c r="J969" s="143">
        <f>ROUND(I969*H969,2)</f>
        <v>0</v>
      </c>
      <c r="K969" s="139" t="s">
        <v>228</v>
      </c>
      <c r="L969" s="32"/>
      <c r="M969" s="144" t="s">
        <v>1</v>
      </c>
      <c r="N969" s="145" t="s">
        <v>38</v>
      </c>
      <c r="P969" s="146">
        <f>O969*H969</f>
        <v>0</v>
      </c>
      <c r="Q969" s="146">
        <v>0</v>
      </c>
      <c r="R969" s="146">
        <f>Q969*H969</f>
        <v>0</v>
      </c>
      <c r="S969" s="146">
        <v>0</v>
      </c>
      <c r="T969" s="147">
        <f>S969*H969</f>
        <v>0</v>
      </c>
      <c r="AR969" s="148" t="s">
        <v>332</v>
      </c>
      <c r="AT969" s="148" t="s">
        <v>224</v>
      </c>
      <c r="AU969" s="148" t="s">
        <v>82</v>
      </c>
      <c r="AY969" s="17" t="s">
        <v>221</v>
      </c>
      <c r="BE969" s="149">
        <f>IF(N969="základní",J969,0)</f>
        <v>0</v>
      </c>
      <c r="BF969" s="149">
        <f>IF(N969="snížená",J969,0)</f>
        <v>0</v>
      </c>
      <c r="BG969" s="149">
        <f>IF(N969="zákl. přenesená",J969,0)</f>
        <v>0</v>
      </c>
      <c r="BH969" s="149">
        <f>IF(N969="sníž. přenesená",J969,0)</f>
        <v>0</v>
      </c>
      <c r="BI969" s="149">
        <f>IF(N969="nulová",J969,0)</f>
        <v>0</v>
      </c>
      <c r="BJ969" s="17" t="s">
        <v>80</v>
      </c>
      <c r="BK969" s="149">
        <f>ROUND(I969*H969,2)</f>
        <v>0</v>
      </c>
      <c r="BL969" s="17" t="s">
        <v>332</v>
      </c>
      <c r="BM969" s="148" t="s">
        <v>1228</v>
      </c>
    </row>
    <row r="970" spans="2:65" s="11" customFormat="1" ht="22.9" customHeight="1">
      <c r="B970" s="124"/>
      <c r="D970" s="125" t="s">
        <v>72</v>
      </c>
      <c r="E970" s="134" t="s">
        <v>1229</v>
      </c>
      <c r="F970" s="134" t="s">
        <v>1230</v>
      </c>
      <c r="I970" s="127"/>
      <c r="J970" s="135">
        <f>BK970</f>
        <v>0</v>
      </c>
      <c r="L970" s="124"/>
      <c r="M970" s="129"/>
      <c r="P970" s="130">
        <f>SUM(P971:P1076)</f>
        <v>0</v>
      </c>
      <c r="R970" s="130">
        <f>SUM(R971:R1076)</f>
        <v>1.0333845399999999</v>
      </c>
      <c r="T970" s="131">
        <f>SUM(T971:T1076)</f>
        <v>0</v>
      </c>
      <c r="AR970" s="125" t="s">
        <v>82</v>
      </c>
      <c r="AT970" s="132" t="s">
        <v>72</v>
      </c>
      <c r="AU970" s="132" t="s">
        <v>80</v>
      </c>
      <c r="AY970" s="125" t="s">
        <v>221</v>
      </c>
      <c r="BK970" s="133">
        <f>SUM(BK971:BK1076)</f>
        <v>0</v>
      </c>
    </row>
    <row r="971" spans="2:65" s="1" customFormat="1" ht="37.9" customHeight="1">
      <c r="B971" s="136"/>
      <c r="C971" s="137" t="s">
        <v>1231</v>
      </c>
      <c r="D971" s="137" t="s">
        <v>224</v>
      </c>
      <c r="E971" s="138" t="s">
        <v>1232</v>
      </c>
      <c r="F971" s="139" t="s">
        <v>1233</v>
      </c>
      <c r="G971" s="140" t="s">
        <v>239</v>
      </c>
      <c r="H971" s="141">
        <v>501.34</v>
      </c>
      <c r="I971" s="142"/>
      <c r="J971" s="143">
        <f>ROUND(I971*H971,2)</f>
        <v>0</v>
      </c>
      <c r="K971" s="139" t="s">
        <v>1</v>
      </c>
      <c r="L971" s="32"/>
      <c r="M971" s="144" t="s">
        <v>1</v>
      </c>
      <c r="N971" s="145" t="s">
        <v>38</v>
      </c>
      <c r="P971" s="146">
        <f>O971*H971</f>
        <v>0</v>
      </c>
      <c r="Q971" s="146">
        <v>0</v>
      </c>
      <c r="R971" s="146">
        <f>Q971*H971</f>
        <v>0</v>
      </c>
      <c r="S971" s="146">
        <v>0</v>
      </c>
      <c r="T971" s="147">
        <f>S971*H971</f>
        <v>0</v>
      </c>
      <c r="AR971" s="148" t="s">
        <v>332</v>
      </c>
      <c r="AT971" s="148" t="s">
        <v>224</v>
      </c>
      <c r="AU971" s="148" t="s">
        <v>82</v>
      </c>
      <c r="AY971" s="17" t="s">
        <v>221</v>
      </c>
      <c r="BE971" s="149">
        <f>IF(N971="základní",J971,0)</f>
        <v>0</v>
      </c>
      <c r="BF971" s="149">
        <f>IF(N971="snížená",J971,0)</f>
        <v>0</v>
      </c>
      <c r="BG971" s="149">
        <f>IF(N971="zákl. přenesená",J971,0)</f>
        <v>0</v>
      </c>
      <c r="BH971" s="149">
        <f>IF(N971="sníž. přenesená",J971,0)</f>
        <v>0</v>
      </c>
      <c r="BI971" s="149">
        <f>IF(N971="nulová",J971,0)</f>
        <v>0</v>
      </c>
      <c r="BJ971" s="17" t="s">
        <v>80</v>
      </c>
      <c r="BK971" s="149">
        <f>ROUND(I971*H971,2)</f>
        <v>0</v>
      </c>
      <c r="BL971" s="17" t="s">
        <v>332</v>
      </c>
      <c r="BM971" s="148" t="s">
        <v>1234</v>
      </c>
    </row>
    <row r="972" spans="2:65" s="13" customFormat="1">
      <c r="B972" s="157"/>
      <c r="D972" s="151" t="s">
        <v>231</v>
      </c>
      <c r="E972" s="158" t="s">
        <v>1</v>
      </c>
      <c r="F972" s="159" t="s">
        <v>408</v>
      </c>
      <c r="H972" s="160">
        <v>37.93</v>
      </c>
      <c r="I972" s="161"/>
      <c r="L972" s="157"/>
      <c r="M972" s="162"/>
      <c r="T972" s="163"/>
      <c r="AT972" s="158" t="s">
        <v>231</v>
      </c>
      <c r="AU972" s="158" t="s">
        <v>82</v>
      </c>
      <c r="AV972" s="13" t="s">
        <v>82</v>
      </c>
      <c r="AW972" s="13" t="s">
        <v>30</v>
      </c>
      <c r="AX972" s="13" t="s">
        <v>73</v>
      </c>
      <c r="AY972" s="158" t="s">
        <v>221</v>
      </c>
    </row>
    <row r="973" spans="2:65" s="13" customFormat="1">
      <c r="B973" s="157"/>
      <c r="D973" s="151" t="s">
        <v>231</v>
      </c>
      <c r="E973" s="158" t="s">
        <v>1</v>
      </c>
      <c r="F973" s="159" t="s">
        <v>1235</v>
      </c>
      <c r="H973" s="160">
        <v>11.46</v>
      </c>
      <c r="I973" s="161"/>
      <c r="L973" s="157"/>
      <c r="M973" s="162"/>
      <c r="T973" s="163"/>
      <c r="AT973" s="158" t="s">
        <v>231</v>
      </c>
      <c r="AU973" s="158" t="s">
        <v>82</v>
      </c>
      <c r="AV973" s="13" t="s">
        <v>82</v>
      </c>
      <c r="AW973" s="13" t="s">
        <v>30</v>
      </c>
      <c r="AX973" s="13" t="s">
        <v>73</v>
      </c>
      <c r="AY973" s="158" t="s">
        <v>221</v>
      </c>
    </row>
    <row r="974" spans="2:65" s="13" customFormat="1">
      <c r="B974" s="157"/>
      <c r="D974" s="151" t="s">
        <v>231</v>
      </c>
      <c r="E974" s="158" t="s">
        <v>1</v>
      </c>
      <c r="F974" s="159" t="s">
        <v>410</v>
      </c>
      <c r="H974" s="160">
        <v>24.62</v>
      </c>
      <c r="I974" s="161"/>
      <c r="L974" s="157"/>
      <c r="M974" s="162"/>
      <c r="T974" s="163"/>
      <c r="AT974" s="158" t="s">
        <v>231</v>
      </c>
      <c r="AU974" s="158" t="s">
        <v>82</v>
      </c>
      <c r="AV974" s="13" t="s">
        <v>82</v>
      </c>
      <c r="AW974" s="13" t="s">
        <v>30</v>
      </c>
      <c r="AX974" s="13" t="s">
        <v>73</v>
      </c>
      <c r="AY974" s="158" t="s">
        <v>221</v>
      </c>
    </row>
    <row r="975" spans="2:65" s="13" customFormat="1">
      <c r="B975" s="157"/>
      <c r="D975" s="151" t="s">
        <v>231</v>
      </c>
      <c r="E975" s="158" t="s">
        <v>1</v>
      </c>
      <c r="F975" s="159" t="s">
        <v>1236</v>
      </c>
      <c r="H975" s="160">
        <v>19.61</v>
      </c>
      <c r="I975" s="161"/>
      <c r="L975" s="157"/>
      <c r="M975" s="162"/>
      <c r="T975" s="163"/>
      <c r="AT975" s="158" t="s">
        <v>231</v>
      </c>
      <c r="AU975" s="158" t="s">
        <v>82</v>
      </c>
      <c r="AV975" s="13" t="s">
        <v>82</v>
      </c>
      <c r="AW975" s="13" t="s">
        <v>30</v>
      </c>
      <c r="AX975" s="13" t="s">
        <v>73</v>
      </c>
      <c r="AY975" s="158" t="s">
        <v>221</v>
      </c>
    </row>
    <row r="976" spans="2:65" s="13" customFormat="1">
      <c r="B976" s="157"/>
      <c r="D976" s="151" t="s">
        <v>231</v>
      </c>
      <c r="E976" s="158" t="s">
        <v>1</v>
      </c>
      <c r="F976" s="159" t="s">
        <v>1237</v>
      </c>
      <c r="H976" s="160">
        <v>12.46</v>
      </c>
      <c r="I976" s="161"/>
      <c r="L976" s="157"/>
      <c r="M976" s="162"/>
      <c r="T976" s="163"/>
      <c r="AT976" s="158" t="s">
        <v>231</v>
      </c>
      <c r="AU976" s="158" t="s">
        <v>82</v>
      </c>
      <c r="AV976" s="13" t="s">
        <v>82</v>
      </c>
      <c r="AW976" s="13" t="s">
        <v>30</v>
      </c>
      <c r="AX976" s="13" t="s">
        <v>73</v>
      </c>
      <c r="AY976" s="158" t="s">
        <v>221</v>
      </c>
    </row>
    <row r="977" spans="2:51" s="13" customFormat="1">
      <c r="B977" s="157"/>
      <c r="D977" s="151" t="s">
        <v>231</v>
      </c>
      <c r="E977" s="158" t="s">
        <v>1</v>
      </c>
      <c r="F977" s="159" t="s">
        <v>1238</v>
      </c>
      <c r="H977" s="160">
        <v>12.81</v>
      </c>
      <c r="I977" s="161"/>
      <c r="L977" s="157"/>
      <c r="M977" s="162"/>
      <c r="T977" s="163"/>
      <c r="AT977" s="158" t="s">
        <v>231</v>
      </c>
      <c r="AU977" s="158" t="s">
        <v>82</v>
      </c>
      <c r="AV977" s="13" t="s">
        <v>82</v>
      </c>
      <c r="AW977" s="13" t="s">
        <v>30</v>
      </c>
      <c r="AX977" s="13" t="s">
        <v>73</v>
      </c>
      <c r="AY977" s="158" t="s">
        <v>221</v>
      </c>
    </row>
    <row r="978" spans="2:51" s="13" customFormat="1">
      <c r="B978" s="157"/>
      <c r="D978" s="151" t="s">
        <v>231</v>
      </c>
      <c r="E978" s="158" t="s">
        <v>1</v>
      </c>
      <c r="F978" s="159" t="s">
        <v>1239</v>
      </c>
      <c r="H978" s="160">
        <v>6.92</v>
      </c>
      <c r="I978" s="161"/>
      <c r="L978" s="157"/>
      <c r="M978" s="162"/>
      <c r="T978" s="163"/>
      <c r="AT978" s="158" t="s">
        <v>231</v>
      </c>
      <c r="AU978" s="158" t="s">
        <v>82</v>
      </c>
      <c r="AV978" s="13" t="s">
        <v>82</v>
      </c>
      <c r="AW978" s="13" t="s">
        <v>30</v>
      </c>
      <c r="AX978" s="13" t="s">
        <v>73</v>
      </c>
      <c r="AY978" s="158" t="s">
        <v>221</v>
      </c>
    </row>
    <row r="979" spans="2:51" s="13" customFormat="1">
      <c r="B979" s="157"/>
      <c r="D979" s="151" t="s">
        <v>231</v>
      </c>
      <c r="E979" s="158" t="s">
        <v>1</v>
      </c>
      <c r="F979" s="159" t="s">
        <v>1240</v>
      </c>
      <c r="H979" s="160">
        <v>13.86</v>
      </c>
      <c r="I979" s="161"/>
      <c r="L979" s="157"/>
      <c r="M979" s="162"/>
      <c r="T979" s="163"/>
      <c r="AT979" s="158" t="s">
        <v>231</v>
      </c>
      <c r="AU979" s="158" t="s">
        <v>82</v>
      </c>
      <c r="AV979" s="13" t="s">
        <v>82</v>
      </c>
      <c r="AW979" s="13" t="s">
        <v>30</v>
      </c>
      <c r="AX979" s="13" t="s">
        <v>73</v>
      </c>
      <c r="AY979" s="158" t="s">
        <v>221</v>
      </c>
    </row>
    <row r="980" spans="2:51" s="13" customFormat="1">
      <c r="B980" s="157"/>
      <c r="D980" s="151" t="s">
        <v>231</v>
      </c>
      <c r="E980" s="158" t="s">
        <v>1</v>
      </c>
      <c r="F980" s="159" t="s">
        <v>1241</v>
      </c>
      <c r="H980" s="160">
        <v>2.67</v>
      </c>
      <c r="I980" s="161"/>
      <c r="L980" s="157"/>
      <c r="M980" s="162"/>
      <c r="T980" s="163"/>
      <c r="AT980" s="158" t="s">
        <v>231</v>
      </c>
      <c r="AU980" s="158" t="s">
        <v>82</v>
      </c>
      <c r="AV980" s="13" t="s">
        <v>82</v>
      </c>
      <c r="AW980" s="13" t="s">
        <v>30</v>
      </c>
      <c r="AX980" s="13" t="s">
        <v>73</v>
      </c>
      <c r="AY980" s="158" t="s">
        <v>221</v>
      </c>
    </row>
    <row r="981" spans="2:51" s="13" customFormat="1">
      <c r="B981" s="157"/>
      <c r="D981" s="151" t="s">
        <v>231</v>
      </c>
      <c r="E981" s="158" t="s">
        <v>1</v>
      </c>
      <c r="F981" s="159" t="s">
        <v>417</v>
      </c>
      <c r="H981" s="160">
        <v>1.62</v>
      </c>
      <c r="I981" s="161"/>
      <c r="L981" s="157"/>
      <c r="M981" s="162"/>
      <c r="T981" s="163"/>
      <c r="AT981" s="158" t="s">
        <v>231</v>
      </c>
      <c r="AU981" s="158" t="s">
        <v>82</v>
      </c>
      <c r="AV981" s="13" t="s">
        <v>82</v>
      </c>
      <c r="AW981" s="13" t="s">
        <v>30</v>
      </c>
      <c r="AX981" s="13" t="s">
        <v>73</v>
      </c>
      <c r="AY981" s="158" t="s">
        <v>221</v>
      </c>
    </row>
    <row r="982" spans="2:51" s="13" customFormat="1">
      <c r="B982" s="157"/>
      <c r="D982" s="151" t="s">
        <v>231</v>
      </c>
      <c r="E982" s="158" t="s">
        <v>1</v>
      </c>
      <c r="F982" s="159" t="s">
        <v>1242</v>
      </c>
      <c r="H982" s="160">
        <v>3.84</v>
      </c>
      <c r="I982" s="161"/>
      <c r="L982" s="157"/>
      <c r="M982" s="162"/>
      <c r="T982" s="163"/>
      <c r="AT982" s="158" t="s">
        <v>231</v>
      </c>
      <c r="AU982" s="158" t="s">
        <v>82</v>
      </c>
      <c r="AV982" s="13" t="s">
        <v>82</v>
      </c>
      <c r="AW982" s="13" t="s">
        <v>30</v>
      </c>
      <c r="AX982" s="13" t="s">
        <v>73</v>
      </c>
      <c r="AY982" s="158" t="s">
        <v>221</v>
      </c>
    </row>
    <row r="983" spans="2:51" s="13" customFormat="1">
      <c r="B983" s="157"/>
      <c r="D983" s="151" t="s">
        <v>231</v>
      </c>
      <c r="E983" s="158" t="s">
        <v>1</v>
      </c>
      <c r="F983" s="159" t="s">
        <v>1243</v>
      </c>
      <c r="H983" s="160">
        <v>3.77</v>
      </c>
      <c r="I983" s="161"/>
      <c r="L983" s="157"/>
      <c r="M983" s="162"/>
      <c r="T983" s="163"/>
      <c r="AT983" s="158" t="s">
        <v>231</v>
      </c>
      <c r="AU983" s="158" t="s">
        <v>82</v>
      </c>
      <c r="AV983" s="13" t="s">
        <v>82</v>
      </c>
      <c r="AW983" s="13" t="s">
        <v>30</v>
      </c>
      <c r="AX983" s="13" t="s">
        <v>73</v>
      </c>
      <c r="AY983" s="158" t="s">
        <v>221</v>
      </c>
    </row>
    <row r="984" spans="2:51" s="13" customFormat="1">
      <c r="B984" s="157"/>
      <c r="D984" s="151" t="s">
        <v>231</v>
      </c>
      <c r="E984" s="158" t="s">
        <v>1</v>
      </c>
      <c r="F984" s="159" t="s">
        <v>420</v>
      </c>
      <c r="H984" s="160">
        <v>1.39</v>
      </c>
      <c r="I984" s="161"/>
      <c r="L984" s="157"/>
      <c r="M984" s="162"/>
      <c r="T984" s="163"/>
      <c r="AT984" s="158" t="s">
        <v>231</v>
      </c>
      <c r="AU984" s="158" t="s">
        <v>82</v>
      </c>
      <c r="AV984" s="13" t="s">
        <v>82</v>
      </c>
      <c r="AW984" s="13" t="s">
        <v>30</v>
      </c>
      <c r="AX984" s="13" t="s">
        <v>73</v>
      </c>
      <c r="AY984" s="158" t="s">
        <v>221</v>
      </c>
    </row>
    <row r="985" spans="2:51" s="13" customFormat="1">
      <c r="B985" s="157"/>
      <c r="D985" s="151" t="s">
        <v>231</v>
      </c>
      <c r="E985" s="158" t="s">
        <v>1</v>
      </c>
      <c r="F985" s="159" t="s">
        <v>1244</v>
      </c>
      <c r="H985" s="160">
        <v>1.92</v>
      </c>
      <c r="I985" s="161"/>
      <c r="L985" s="157"/>
      <c r="M985" s="162"/>
      <c r="T985" s="163"/>
      <c r="AT985" s="158" t="s">
        <v>231</v>
      </c>
      <c r="AU985" s="158" t="s">
        <v>82</v>
      </c>
      <c r="AV985" s="13" t="s">
        <v>82</v>
      </c>
      <c r="AW985" s="13" t="s">
        <v>30</v>
      </c>
      <c r="AX985" s="13" t="s">
        <v>73</v>
      </c>
      <c r="AY985" s="158" t="s">
        <v>221</v>
      </c>
    </row>
    <row r="986" spans="2:51" s="13" customFormat="1">
      <c r="B986" s="157"/>
      <c r="D986" s="151" t="s">
        <v>231</v>
      </c>
      <c r="E986" s="158" t="s">
        <v>1</v>
      </c>
      <c r="F986" s="159" t="s">
        <v>422</v>
      </c>
      <c r="H986" s="160">
        <v>1.44</v>
      </c>
      <c r="I986" s="161"/>
      <c r="L986" s="157"/>
      <c r="M986" s="162"/>
      <c r="T986" s="163"/>
      <c r="AT986" s="158" t="s">
        <v>231</v>
      </c>
      <c r="AU986" s="158" t="s">
        <v>82</v>
      </c>
      <c r="AV986" s="13" t="s">
        <v>82</v>
      </c>
      <c r="AW986" s="13" t="s">
        <v>30</v>
      </c>
      <c r="AX986" s="13" t="s">
        <v>73</v>
      </c>
      <c r="AY986" s="158" t="s">
        <v>221</v>
      </c>
    </row>
    <row r="987" spans="2:51" s="13" customFormat="1">
      <c r="B987" s="157"/>
      <c r="D987" s="151" t="s">
        <v>231</v>
      </c>
      <c r="E987" s="158" t="s">
        <v>1</v>
      </c>
      <c r="F987" s="159" t="s">
        <v>1245</v>
      </c>
      <c r="H987" s="160">
        <v>17.64</v>
      </c>
      <c r="I987" s="161"/>
      <c r="L987" s="157"/>
      <c r="M987" s="162"/>
      <c r="T987" s="163"/>
      <c r="AT987" s="158" t="s">
        <v>231</v>
      </c>
      <c r="AU987" s="158" t="s">
        <v>82</v>
      </c>
      <c r="AV987" s="13" t="s">
        <v>82</v>
      </c>
      <c r="AW987" s="13" t="s">
        <v>30</v>
      </c>
      <c r="AX987" s="13" t="s">
        <v>73</v>
      </c>
      <c r="AY987" s="158" t="s">
        <v>221</v>
      </c>
    </row>
    <row r="988" spans="2:51" s="13" customFormat="1">
      <c r="B988" s="157"/>
      <c r="D988" s="151" t="s">
        <v>231</v>
      </c>
      <c r="E988" s="158" t="s">
        <v>1</v>
      </c>
      <c r="F988" s="159" t="s">
        <v>1246</v>
      </c>
      <c r="H988" s="160">
        <v>114.28</v>
      </c>
      <c r="I988" s="161"/>
      <c r="L988" s="157"/>
      <c r="M988" s="162"/>
      <c r="T988" s="163"/>
      <c r="AT988" s="158" t="s">
        <v>231</v>
      </c>
      <c r="AU988" s="158" t="s">
        <v>82</v>
      </c>
      <c r="AV988" s="13" t="s">
        <v>82</v>
      </c>
      <c r="AW988" s="13" t="s">
        <v>30</v>
      </c>
      <c r="AX988" s="13" t="s">
        <v>73</v>
      </c>
      <c r="AY988" s="158" t="s">
        <v>221</v>
      </c>
    </row>
    <row r="989" spans="2:51" s="13" customFormat="1">
      <c r="B989" s="157"/>
      <c r="D989" s="151" t="s">
        <v>231</v>
      </c>
      <c r="E989" s="158" t="s">
        <v>1</v>
      </c>
      <c r="F989" s="159" t="s">
        <v>425</v>
      </c>
      <c r="H989" s="160">
        <v>6.91</v>
      </c>
      <c r="I989" s="161"/>
      <c r="L989" s="157"/>
      <c r="M989" s="162"/>
      <c r="T989" s="163"/>
      <c r="AT989" s="158" t="s">
        <v>231</v>
      </c>
      <c r="AU989" s="158" t="s">
        <v>82</v>
      </c>
      <c r="AV989" s="13" t="s">
        <v>82</v>
      </c>
      <c r="AW989" s="13" t="s">
        <v>30</v>
      </c>
      <c r="AX989" s="13" t="s">
        <v>73</v>
      </c>
      <c r="AY989" s="158" t="s">
        <v>221</v>
      </c>
    </row>
    <row r="990" spans="2:51" s="13" customFormat="1">
      <c r="B990" s="157"/>
      <c r="D990" s="151" t="s">
        <v>231</v>
      </c>
      <c r="E990" s="158" t="s">
        <v>1</v>
      </c>
      <c r="F990" s="159" t="s">
        <v>1247</v>
      </c>
      <c r="H990" s="160">
        <v>23.93</v>
      </c>
      <c r="I990" s="161"/>
      <c r="L990" s="157"/>
      <c r="M990" s="162"/>
      <c r="T990" s="163"/>
      <c r="AT990" s="158" t="s">
        <v>231</v>
      </c>
      <c r="AU990" s="158" t="s">
        <v>82</v>
      </c>
      <c r="AV990" s="13" t="s">
        <v>82</v>
      </c>
      <c r="AW990" s="13" t="s">
        <v>30</v>
      </c>
      <c r="AX990" s="13" t="s">
        <v>73</v>
      </c>
      <c r="AY990" s="158" t="s">
        <v>221</v>
      </c>
    </row>
    <row r="991" spans="2:51" s="13" customFormat="1">
      <c r="B991" s="157"/>
      <c r="D991" s="151" t="s">
        <v>231</v>
      </c>
      <c r="E991" s="158" t="s">
        <v>1</v>
      </c>
      <c r="F991" s="159" t="s">
        <v>1248</v>
      </c>
      <c r="H991" s="160">
        <v>5.08</v>
      </c>
      <c r="I991" s="161"/>
      <c r="L991" s="157"/>
      <c r="M991" s="162"/>
      <c r="T991" s="163"/>
      <c r="AT991" s="158" t="s">
        <v>231</v>
      </c>
      <c r="AU991" s="158" t="s">
        <v>82</v>
      </c>
      <c r="AV991" s="13" t="s">
        <v>82</v>
      </c>
      <c r="AW991" s="13" t="s">
        <v>30</v>
      </c>
      <c r="AX991" s="13" t="s">
        <v>73</v>
      </c>
      <c r="AY991" s="158" t="s">
        <v>221</v>
      </c>
    </row>
    <row r="992" spans="2:51" s="13" customFormat="1">
      <c r="B992" s="157"/>
      <c r="D992" s="151" t="s">
        <v>231</v>
      </c>
      <c r="E992" s="158" t="s">
        <v>1</v>
      </c>
      <c r="F992" s="159" t="s">
        <v>1249</v>
      </c>
      <c r="H992" s="160">
        <v>32.42</v>
      </c>
      <c r="I992" s="161"/>
      <c r="L992" s="157"/>
      <c r="M992" s="162"/>
      <c r="T992" s="163"/>
      <c r="AT992" s="158" t="s">
        <v>231</v>
      </c>
      <c r="AU992" s="158" t="s">
        <v>82</v>
      </c>
      <c r="AV992" s="13" t="s">
        <v>82</v>
      </c>
      <c r="AW992" s="13" t="s">
        <v>30</v>
      </c>
      <c r="AX992" s="13" t="s">
        <v>73</v>
      </c>
      <c r="AY992" s="158" t="s">
        <v>221</v>
      </c>
    </row>
    <row r="993" spans="2:65" s="13" customFormat="1">
      <c r="B993" s="157"/>
      <c r="D993" s="151" t="s">
        <v>231</v>
      </c>
      <c r="E993" s="158" t="s">
        <v>1</v>
      </c>
      <c r="F993" s="159" t="s">
        <v>1250</v>
      </c>
      <c r="H993" s="160">
        <v>34.61</v>
      </c>
      <c r="I993" s="161"/>
      <c r="L993" s="157"/>
      <c r="M993" s="162"/>
      <c r="T993" s="163"/>
      <c r="AT993" s="158" t="s">
        <v>231</v>
      </c>
      <c r="AU993" s="158" t="s">
        <v>82</v>
      </c>
      <c r="AV993" s="13" t="s">
        <v>82</v>
      </c>
      <c r="AW993" s="13" t="s">
        <v>30</v>
      </c>
      <c r="AX993" s="13" t="s">
        <v>73</v>
      </c>
      <c r="AY993" s="158" t="s">
        <v>221</v>
      </c>
    </row>
    <row r="994" spans="2:65" s="13" customFormat="1">
      <c r="B994" s="157"/>
      <c r="D994" s="151" t="s">
        <v>231</v>
      </c>
      <c r="E994" s="158" t="s">
        <v>1</v>
      </c>
      <c r="F994" s="159" t="s">
        <v>1251</v>
      </c>
      <c r="H994" s="160">
        <v>33.36</v>
      </c>
      <c r="I994" s="161"/>
      <c r="L994" s="157"/>
      <c r="M994" s="162"/>
      <c r="T994" s="163"/>
      <c r="AT994" s="158" t="s">
        <v>231</v>
      </c>
      <c r="AU994" s="158" t="s">
        <v>82</v>
      </c>
      <c r="AV994" s="13" t="s">
        <v>82</v>
      </c>
      <c r="AW994" s="13" t="s">
        <v>30</v>
      </c>
      <c r="AX994" s="13" t="s">
        <v>73</v>
      </c>
      <c r="AY994" s="158" t="s">
        <v>221</v>
      </c>
    </row>
    <row r="995" spans="2:65" s="13" customFormat="1">
      <c r="B995" s="157"/>
      <c r="D995" s="151" t="s">
        <v>231</v>
      </c>
      <c r="E995" s="158" t="s">
        <v>1</v>
      </c>
      <c r="F995" s="159" t="s">
        <v>1252</v>
      </c>
      <c r="H995" s="160">
        <v>12.92</v>
      </c>
      <c r="I995" s="161"/>
      <c r="L995" s="157"/>
      <c r="M995" s="162"/>
      <c r="T995" s="163"/>
      <c r="AT995" s="158" t="s">
        <v>231</v>
      </c>
      <c r="AU995" s="158" t="s">
        <v>82</v>
      </c>
      <c r="AV995" s="13" t="s">
        <v>82</v>
      </c>
      <c r="AW995" s="13" t="s">
        <v>30</v>
      </c>
      <c r="AX995" s="13" t="s">
        <v>73</v>
      </c>
      <c r="AY995" s="158" t="s">
        <v>221</v>
      </c>
    </row>
    <row r="996" spans="2:65" s="13" customFormat="1">
      <c r="B996" s="157"/>
      <c r="D996" s="151" t="s">
        <v>231</v>
      </c>
      <c r="E996" s="158" t="s">
        <v>1</v>
      </c>
      <c r="F996" s="159" t="s">
        <v>1253</v>
      </c>
      <c r="H996" s="160">
        <v>19.53</v>
      </c>
      <c r="I996" s="161"/>
      <c r="L996" s="157"/>
      <c r="M996" s="162"/>
      <c r="T996" s="163"/>
      <c r="AT996" s="158" t="s">
        <v>231</v>
      </c>
      <c r="AU996" s="158" t="s">
        <v>82</v>
      </c>
      <c r="AV996" s="13" t="s">
        <v>82</v>
      </c>
      <c r="AW996" s="13" t="s">
        <v>30</v>
      </c>
      <c r="AX996" s="13" t="s">
        <v>73</v>
      </c>
      <c r="AY996" s="158" t="s">
        <v>221</v>
      </c>
    </row>
    <row r="997" spans="2:65" s="13" customFormat="1">
      <c r="B997" s="157"/>
      <c r="D997" s="151" t="s">
        <v>231</v>
      </c>
      <c r="E997" s="158" t="s">
        <v>1</v>
      </c>
      <c r="F997" s="159" t="s">
        <v>433</v>
      </c>
      <c r="H997" s="160">
        <v>21.21</v>
      </c>
      <c r="I997" s="161"/>
      <c r="L997" s="157"/>
      <c r="M997" s="162"/>
      <c r="T997" s="163"/>
      <c r="AT997" s="158" t="s">
        <v>231</v>
      </c>
      <c r="AU997" s="158" t="s">
        <v>82</v>
      </c>
      <c r="AV997" s="13" t="s">
        <v>82</v>
      </c>
      <c r="AW997" s="13" t="s">
        <v>30</v>
      </c>
      <c r="AX997" s="13" t="s">
        <v>73</v>
      </c>
      <c r="AY997" s="158" t="s">
        <v>221</v>
      </c>
    </row>
    <row r="998" spans="2:65" s="13" customFormat="1">
      <c r="B998" s="157"/>
      <c r="D998" s="151" t="s">
        <v>231</v>
      </c>
      <c r="E998" s="158" t="s">
        <v>1</v>
      </c>
      <c r="F998" s="159" t="s">
        <v>1254</v>
      </c>
      <c r="H998" s="160">
        <v>5.18</v>
      </c>
      <c r="I998" s="161"/>
      <c r="L998" s="157"/>
      <c r="M998" s="162"/>
      <c r="T998" s="163"/>
      <c r="AT998" s="158" t="s">
        <v>231</v>
      </c>
      <c r="AU998" s="158" t="s">
        <v>82</v>
      </c>
      <c r="AV998" s="13" t="s">
        <v>82</v>
      </c>
      <c r="AW998" s="13" t="s">
        <v>30</v>
      </c>
      <c r="AX998" s="13" t="s">
        <v>73</v>
      </c>
      <c r="AY998" s="158" t="s">
        <v>221</v>
      </c>
    </row>
    <row r="999" spans="2:65" s="13" customFormat="1">
      <c r="B999" s="157"/>
      <c r="D999" s="151" t="s">
        <v>231</v>
      </c>
      <c r="E999" s="158" t="s">
        <v>1</v>
      </c>
      <c r="F999" s="159" t="s">
        <v>435</v>
      </c>
      <c r="H999" s="160">
        <v>17.95</v>
      </c>
      <c r="I999" s="161"/>
      <c r="L999" s="157"/>
      <c r="M999" s="162"/>
      <c r="T999" s="163"/>
      <c r="AT999" s="158" t="s">
        <v>231</v>
      </c>
      <c r="AU999" s="158" t="s">
        <v>82</v>
      </c>
      <c r="AV999" s="13" t="s">
        <v>82</v>
      </c>
      <c r="AW999" s="13" t="s">
        <v>30</v>
      </c>
      <c r="AX999" s="13" t="s">
        <v>73</v>
      </c>
      <c r="AY999" s="158" t="s">
        <v>221</v>
      </c>
    </row>
    <row r="1000" spans="2:65" s="14" customFormat="1">
      <c r="B1000" s="164"/>
      <c r="D1000" s="151" t="s">
        <v>231</v>
      </c>
      <c r="E1000" s="165" t="s">
        <v>1</v>
      </c>
      <c r="F1000" s="166" t="s">
        <v>236</v>
      </c>
      <c r="H1000" s="167">
        <v>501.34</v>
      </c>
      <c r="I1000" s="168"/>
      <c r="L1000" s="164"/>
      <c r="M1000" s="169"/>
      <c r="T1000" s="170"/>
      <c r="AT1000" s="165" t="s">
        <v>231</v>
      </c>
      <c r="AU1000" s="165" t="s">
        <v>82</v>
      </c>
      <c r="AV1000" s="14" t="s">
        <v>229</v>
      </c>
      <c r="AW1000" s="14" t="s">
        <v>30</v>
      </c>
      <c r="AX1000" s="14" t="s">
        <v>80</v>
      </c>
      <c r="AY1000" s="165" t="s">
        <v>221</v>
      </c>
    </row>
    <row r="1001" spans="2:65" s="1" customFormat="1" ht="33" customHeight="1">
      <c r="B1001" s="136"/>
      <c r="C1001" s="137" t="s">
        <v>1255</v>
      </c>
      <c r="D1001" s="137" t="s">
        <v>224</v>
      </c>
      <c r="E1001" s="138" t="s">
        <v>1256</v>
      </c>
      <c r="F1001" s="139" t="s">
        <v>1257</v>
      </c>
      <c r="G1001" s="140" t="s">
        <v>239</v>
      </c>
      <c r="H1001" s="141">
        <v>2604.5439999999999</v>
      </c>
      <c r="I1001" s="142"/>
      <c r="J1001" s="143">
        <f>ROUND(I1001*H1001,2)</f>
        <v>0</v>
      </c>
      <c r="K1001" s="139" t="s">
        <v>228</v>
      </c>
      <c r="L1001" s="32"/>
      <c r="M1001" s="144" t="s">
        <v>1</v>
      </c>
      <c r="N1001" s="145" t="s">
        <v>38</v>
      </c>
      <c r="P1001" s="146">
        <f>O1001*H1001</f>
        <v>0</v>
      </c>
      <c r="Q1001" s="146">
        <v>2.1000000000000001E-4</v>
      </c>
      <c r="R1001" s="146">
        <f>Q1001*H1001</f>
        <v>0.54695424000000004</v>
      </c>
      <c r="S1001" s="146">
        <v>0</v>
      </c>
      <c r="T1001" s="147">
        <f>S1001*H1001</f>
        <v>0</v>
      </c>
      <c r="AR1001" s="148" t="s">
        <v>332</v>
      </c>
      <c r="AT1001" s="148" t="s">
        <v>224</v>
      </c>
      <c r="AU1001" s="148" t="s">
        <v>82</v>
      </c>
      <c r="AY1001" s="17" t="s">
        <v>221</v>
      </c>
      <c r="BE1001" s="149">
        <f>IF(N1001="základní",J1001,0)</f>
        <v>0</v>
      </c>
      <c r="BF1001" s="149">
        <f>IF(N1001="snížená",J1001,0)</f>
        <v>0</v>
      </c>
      <c r="BG1001" s="149">
        <f>IF(N1001="zákl. přenesená",J1001,0)</f>
        <v>0</v>
      </c>
      <c r="BH1001" s="149">
        <f>IF(N1001="sníž. přenesená",J1001,0)</f>
        <v>0</v>
      </c>
      <c r="BI1001" s="149">
        <f>IF(N1001="nulová",J1001,0)</f>
        <v>0</v>
      </c>
      <c r="BJ1001" s="17" t="s">
        <v>80</v>
      </c>
      <c r="BK1001" s="149">
        <f>ROUND(I1001*H1001,2)</f>
        <v>0</v>
      </c>
      <c r="BL1001" s="17" t="s">
        <v>332</v>
      </c>
      <c r="BM1001" s="148" t="s">
        <v>1258</v>
      </c>
    </row>
    <row r="1002" spans="2:65" s="13" customFormat="1">
      <c r="B1002" s="157"/>
      <c r="D1002" s="151" t="s">
        <v>231</v>
      </c>
      <c r="E1002" s="158" t="s">
        <v>1</v>
      </c>
      <c r="F1002" s="159" t="s">
        <v>1259</v>
      </c>
      <c r="H1002" s="160">
        <v>2454.5439999999999</v>
      </c>
      <c r="I1002" s="161"/>
      <c r="L1002" s="157"/>
      <c r="M1002" s="162"/>
      <c r="T1002" s="163"/>
      <c r="AT1002" s="158" t="s">
        <v>231</v>
      </c>
      <c r="AU1002" s="158" t="s">
        <v>82</v>
      </c>
      <c r="AV1002" s="13" t="s">
        <v>82</v>
      </c>
      <c r="AW1002" s="13" t="s">
        <v>30</v>
      </c>
      <c r="AX1002" s="13" t="s">
        <v>73</v>
      </c>
      <c r="AY1002" s="158" t="s">
        <v>221</v>
      </c>
    </row>
    <row r="1003" spans="2:65" s="13" customFormat="1">
      <c r="B1003" s="157"/>
      <c r="D1003" s="151" t="s">
        <v>231</v>
      </c>
      <c r="E1003" s="158" t="s">
        <v>1</v>
      </c>
      <c r="F1003" s="159" t="s">
        <v>1260</v>
      </c>
      <c r="H1003" s="160">
        <v>150</v>
      </c>
      <c r="I1003" s="161"/>
      <c r="L1003" s="157"/>
      <c r="M1003" s="162"/>
      <c r="T1003" s="163"/>
      <c r="AT1003" s="158" t="s">
        <v>231</v>
      </c>
      <c r="AU1003" s="158" t="s">
        <v>82</v>
      </c>
      <c r="AV1003" s="13" t="s">
        <v>82</v>
      </c>
      <c r="AW1003" s="13" t="s">
        <v>30</v>
      </c>
      <c r="AX1003" s="13" t="s">
        <v>73</v>
      </c>
      <c r="AY1003" s="158" t="s">
        <v>221</v>
      </c>
    </row>
    <row r="1004" spans="2:65" s="14" customFormat="1">
      <c r="B1004" s="164"/>
      <c r="D1004" s="151" t="s">
        <v>231</v>
      </c>
      <c r="E1004" s="165" t="s">
        <v>1</v>
      </c>
      <c r="F1004" s="166" t="s">
        <v>236</v>
      </c>
      <c r="H1004" s="167">
        <v>2604.5439999999999</v>
      </c>
      <c r="I1004" s="168"/>
      <c r="L1004" s="164"/>
      <c r="M1004" s="169"/>
      <c r="T1004" s="170"/>
      <c r="AT1004" s="165" t="s">
        <v>231</v>
      </c>
      <c r="AU1004" s="165" t="s">
        <v>82</v>
      </c>
      <c r="AV1004" s="14" t="s">
        <v>229</v>
      </c>
      <c r="AW1004" s="14" t="s">
        <v>30</v>
      </c>
      <c r="AX1004" s="14" t="s">
        <v>80</v>
      </c>
      <c r="AY1004" s="165" t="s">
        <v>221</v>
      </c>
    </row>
    <row r="1005" spans="2:65" s="1" customFormat="1" ht="33" customHeight="1">
      <c r="B1005" s="136"/>
      <c r="C1005" s="137" t="s">
        <v>1261</v>
      </c>
      <c r="D1005" s="137" t="s">
        <v>224</v>
      </c>
      <c r="E1005" s="138" t="s">
        <v>1262</v>
      </c>
      <c r="F1005" s="139" t="s">
        <v>1263</v>
      </c>
      <c r="G1005" s="140" t="s">
        <v>239</v>
      </c>
      <c r="H1005" s="141">
        <v>1569.13</v>
      </c>
      <c r="I1005" s="142"/>
      <c r="J1005" s="143">
        <f>ROUND(I1005*H1005,2)</f>
        <v>0</v>
      </c>
      <c r="K1005" s="139" t="s">
        <v>228</v>
      </c>
      <c r="L1005" s="32"/>
      <c r="M1005" s="144" t="s">
        <v>1</v>
      </c>
      <c r="N1005" s="145" t="s">
        <v>38</v>
      </c>
      <c r="P1005" s="146">
        <f>O1005*H1005</f>
        <v>0</v>
      </c>
      <c r="Q1005" s="146">
        <v>2.9E-4</v>
      </c>
      <c r="R1005" s="146">
        <f>Q1005*H1005</f>
        <v>0.45504770000000005</v>
      </c>
      <c r="S1005" s="146">
        <v>0</v>
      </c>
      <c r="T1005" s="147">
        <f>S1005*H1005</f>
        <v>0</v>
      </c>
      <c r="AR1005" s="148" t="s">
        <v>332</v>
      </c>
      <c r="AT1005" s="148" t="s">
        <v>224</v>
      </c>
      <c r="AU1005" s="148" t="s">
        <v>82</v>
      </c>
      <c r="AY1005" s="17" t="s">
        <v>221</v>
      </c>
      <c r="BE1005" s="149">
        <f>IF(N1005="základní",J1005,0)</f>
        <v>0</v>
      </c>
      <c r="BF1005" s="149">
        <f>IF(N1005="snížená",J1005,0)</f>
        <v>0</v>
      </c>
      <c r="BG1005" s="149">
        <f>IF(N1005="zákl. přenesená",J1005,0)</f>
        <v>0</v>
      </c>
      <c r="BH1005" s="149">
        <f>IF(N1005="sníž. přenesená",J1005,0)</f>
        <v>0</v>
      </c>
      <c r="BI1005" s="149">
        <f>IF(N1005="nulová",J1005,0)</f>
        <v>0</v>
      </c>
      <c r="BJ1005" s="17" t="s">
        <v>80</v>
      </c>
      <c r="BK1005" s="149">
        <f>ROUND(I1005*H1005,2)</f>
        <v>0</v>
      </c>
      <c r="BL1005" s="17" t="s">
        <v>332</v>
      </c>
      <c r="BM1005" s="148" t="s">
        <v>1264</v>
      </c>
    </row>
    <row r="1006" spans="2:65" s="12" customFormat="1">
      <c r="B1006" s="150"/>
      <c r="D1006" s="151" t="s">
        <v>231</v>
      </c>
      <c r="E1006" s="152" t="s">
        <v>1</v>
      </c>
      <c r="F1006" s="153" t="s">
        <v>1265</v>
      </c>
      <c r="H1006" s="152" t="s">
        <v>1</v>
      </c>
      <c r="I1006" s="154"/>
      <c r="L1006" s="150"/>
      <c r="M1006" s="155"/>
      <c r="T1006" s="156"/>
      <c r="AT1006" s="152" t="s">
        <v>231</v>
      </c>
      <c r="AU1006" s="152" t="s">
        <v>82</v>
      </c>
      <c r="AV1006" s="12" t="s">
        <v>80</v>
      </c>
      <c r="AW1006" s="12" t="s">
        <v>30</v>
      </c>
      <c r="AX1006" s="12" t="s">
        <v>73</v>
      </c>
      <c r="AY1006" s="152" t="s">
        <v>221</v>
      </c>
    </row>
    <row r="1007" spans="2:65" s="13" customFormat="1">
      <c r="B1007" s="157"/>
      <c r="D1007" s="151" t="s">
        <v>231</v>
      </c>
      <c r="E1007" s="158" t="s">
        <v>1</v>
      </c>
      <c r="F1007" s="159" t="s">
        <v>1266</v>
      </c>
      <c r="H1007" s="160">
        <v>25.3</v>
      </c>
      <c r="I1007" s="161"/>
      <c r="L1007" s="157"/>
      <c r="M1007" s="162"/>
      <c r="T1007" s="163"/>
      <c r="AT1007" s="158" t="s">
        <v>231</v>
      </c>
      <c r="AU1007" s="158" t="s">
        <v>82</v>
      </c>
      <c r="AV1007" s="13" t="s">
        <v>82</v>
      </c>
      <c r="AW1007" s="13" t="s">
        <v>30</v>
      </c>
      <c r="AX1007" s="13" t="s">
        <v>73</v>
      </c>
      <c r="AY1007" s="158" t="s">
        <v>221</v>
      </c>
    </row>
    <row r="1008" spans="2:65" s="13" customFormat="1">
      <c r="B1008" s="157"/>
      <c r="D1008" s="151" t="s">
        <v>231</v>
      </c>
      <c r="E1008" s="158" t="s">
        <v>1</v>
      </c>
      <c r="F1008" s="159" t="s">
        <v>408</v>
      </c>
      <c r="H1008" s="160">
        <v>37.93</v>
      </c>
      <c r="I1008" s="161"/>
      <c r="L1008" s="157"/>
      <c r="M1008" s="162"/>
      <c r="T1008" s="163"/>
      <c r="AT1008" s="158" t="s">
        <v>231</v>
      </c>
      <c r="AU1008" s="158" t="s">
        <v>82</v>
      </c>
      <c r="AV1008" s="13" t="s">
        <v>82</v>
      </c>
      <c r="AW1008" s="13" t="s">
        <v>30</v>
      </c>
      <c r="AX1008" s="13" t="s">
        <v>73</v>
      </c>
      <c r="AY1008" s="158" t="s">
        <v>221</v>
      </c>
    </row>
    <row r="1009" spans="2:51" s="13" customFormat="1">
      <c r="B1009" s="157"/>
      <c r="D1009" s="151" t="s">
        <v>231</v>
      </c>
      <c r="E1009" s="158" t="s">
        <v>1</v>
      </c>
      <c r="F1009" s="159" t="s">
        <v>1235</v>
      </c>
      <c r="H1009" s="160">
        <v>11.46</v>
      </c>
      <c r="I1009" s="161"/>
      <c r="L1009" s="157"/>
      <c r="M1009" s="162"/>
      <c r="T1009" s="163"/>
      <c r="AT1009" s="158" t="s">
        <v>231</v>
      </c>
      <c r="AU1009" s="158" t="s">
        <v>82</v>
      </c>
      <c r="AV1009" s="13" t="s">
        <v>82</v>
      </c>
      <c r="AW1009" s="13" t="s">
        <v>30</v>
      </c>
      <c r="AX1009" s="13" t="s">
        <v>73</v>
      </c>
      <c r="AY1009" s="158" t="s">
        <v>221</v>
      </c>
    </row>
    <row r="1010" spans="2:51" s="13" customFormat="1">
      <c r="B1010" s="157"/>
      <c r="D1010" s="151" t="s">
        <v>231</v>
      </c>
      <c r="E1010" s="158" t="s">
        <v>1</v>
      </c>
      <c r="F1010" s="159" t="s">
        <v>410</v>
      </c>
      <c r="H1010" s="160">
        <v>24.62</v>
      </c>
      <c r="I1010" s="161"/>
      <c r="L1010" s="157"/>
      <c r="M1010" s="162"/>
      <c r="T1010" s="163"/>
      <c r="AT1010" s="158" t="s">
        <v>231</v>
      </c>
      <c r="AU1010" s="158" t="s">
        <v>82</v>
      </c>
      <c r="AV1010" s="13" t="s">
        <v>82</v>
      </c>
      <c r="AW1010" s="13" t="s">
        <v>30</v>
      </c>
      <c r="AX1010" s="13" t="s">
        <v>73</v>
      </c>
      <c r="AY1010" s="158" t="s">
        <v>221</v>
      </c>
    </row>
    <row r="1011" spans="2:51" s="13" customFormat="1">
      <c r="B1011" s="157"/>
      <c r="D1011" s="151" t="s">
        <v>231</v>
      </c>
      <c r="E1011" s="158" t="s">
        <v>1</v>
      </c>
      <c r="F1011" s="159" t="s">
        <v>1236</v>
      </c>
      <c r="H1011" s="160">
        <v>19.61</v>
      </c>
      <c r="I1011" s="161"/>
      <c r="L1011" s="157"/>
      <c r="M1011" s="162"/>
      <c r="T1011" s="163"/>
      <c r="AT1011" s="158" t="s">
        <v>231</v>
      </c>
      <c r="AU1011" s="158" t="s">
        <v>82</v>
      </c>
      <c r="AV1011" s="13" t="s">
        <v>82</v>
      </c>
      <c r="AW1011" s="13" t="s">
        <v>30</v>
      </c>
      <c r="AX1011" s="13" t="s">
        <v>73</v>
      </c>
      <c r="AY1011" s="158" t="s">
        <v>221</v>
      </c>
    </row>
    <row r="1012" spans="2:51" s="13" customFormat="1">
      <c r="B1012" s="157"/>
      <c r="D1012" s="151" t="s">
        <v>231</v>
      </c>
      <c r="E1012" s="158" t="s">
        <v>1</v>
      </c>
      <c r="F1012" s="159" t="s">
        <v>1237</v>
      </c>
      <c r="H1012" s="160">
        <v>12.46</v>
      </c>
      <c r="I1012" s="161"/>
      <c r="L1012" s="157"/>
      <c r="M1012" s="162"/>
      <c r="T1012" s="163"/>
      <c r="AT1012" s="158" t="s">
        <v>231</v>
      </c>
      <c r="AU1012" s="158" t="s">
        <v>82</v>
      </c>
      <c r="AV1012" s="13" t="s">
        <v>82</v>
      </c>
      <c r="AW1012" s="13" t="s">
        <v>30</v>
      </c>
      <c r="AX1012" s="13" t="s">
        <v>73</v>
      </c>
      <c r="AY1012" s="158" t="s">
        <v>221</v>
      </c>
    </row>
    <row r="1013" spans="2:51" s="13" customFormat="1">
      <c r="B1013" s="157"/>
      <c r="D1013" s="151" t="s">
        <v>231</v>
      </c>
      <c r="E1013" s="158" t="s">
        <v>1</v>
      </c>
      <c r="F1013" s="159" t="s">
        <v>1238</v>
      </c>
      <c r="H1013" s="160">
        <v>12.81</v>
      </c>
      <c r="I1013" s="161"/>
      <c r="L1013" s="157"/>
      <c r="M1013" s="162"/>
      <c r="T1013" s="163"/>
      <c r="AT1013" s="158" t="s">
        <v>231</v>
      </c>
      <c r="AU1013" s="158" t="s">
        <v>82</v>
      </c>
      <c r="AV1013" s="13" t="s">
        <v>82</v>
      </c>
      <c r="AW1013" s="13" t="s">
        <v>30</v>
      </c>
      <c r="AX1013" s="13" t="s">
        <v>73</v>
      </c>
      <c r="AY1013" s="158" t="s">
        <v>221</v>
      </c>
    </row>
    <row r="1014" spans="2:51" s="13" customFormat="1">
      <c r="B1014" s="157"/>
      <c r="D1014" s="151" t="s">
        <v>231</v>
      </c>
      <c r="E1014" s="158" t="s">
        <v>1</v>
      </c>
      <c r="F1014" s="159" t="s">
        <v>1239</v>
      </c>
      <c r="H1014" s="160">
        <v>6.92</v>
      </c>
      <c r="I1014" s="161"/>
      <c r="L1014" s="157"/>
      <c r="M1014" s="162"/>
      <c r="T1014" s="163"/>
      <c r="AT1014" s="158" t="s">
        <v>231</v>
      </c>
      <c r="AU1014" s="158" t="s">
        <v>82</v>
      </c>
      <c r="AV1014" s="13" t="s">
        <v>82</v>
      </c>
      <c r="AW1014" s="13" t="s">
        <v>30</v>
      </c>
      <c r="AX1014" s="13" t="s">
        <v>73</v>
      </c>
      <c r="AY1014" s="158" t="s">
        <v>221</v>
      </c>
    </row>
    <row r="1015" spans="2:51" s="13" customFormat="1">
      <c r="B1015" s="157"/>
      <c r="D1015" s="151" t="s">
        <v>231</v>
      </c>
      <c r="E1015" s="158" t="s">
        <v>1</v>
      </c>
      <c r="F1015" s="159" t="s">
        <v>1240</v>
      </c>
      <c r="H1015" s="160">
        <v>13.86</v>
      </c>
      <c r="I1015" s="161"/>
      <c r="L1015" s="157"/>
      <c r="M1015" s="162"/>
      <c r="T1015" s="163"/>
      <c r="AT1015" s="158" t="s">
        <v>231</v>
      </c>
      <c r="AU1015" s="158" t="s">
        <v>82</v>
      </c>
      <c r="AV1015" s="13" t="s">
        <v>82</v>
      </c>
      <c r="AW1015" s="13" t="s">
        <v>30</v>
      </c>
      <c r="AX1015" s="13" t="s">
        <v>73</v>
      </c>
      <c r="AY1015" s="158" t="s">
        <v>221</v>
      </c>
    </row>
    <row r="1016" spans="2:51" s="13" customFormat="1">
      <c r="B1016" s="157"/>
      <c r="D1016" s="151" t="s">
        <v>231</v>
      </c>
      <c r="E1016" s="158" t="s">
        <v>1</v>
      </c>
      <c r="F1016" s="159" t="s">
        <v>1241</v>
      </c>
      <c r="H1016" s="160">
        <v>2.67</v>
      </c>
      <c r="I1016" s="161"/>
      <c r="L1016" s="157"/>
      <c r="M1016" s="162"/>
      <c r="T1016" s="163"/>
      <c r="AT1016" s="158" t="s">
        <v>231</v>
      </c>
      <c r="AU1016" s="158" t="s">
        <v>82</v>
      </c>
      <c r="AV1016" s="13" t="s">
        <v>82</v>
      </c>
      <c r="AW1016" s="13" t="s">
        <v>30</v>
      </c>
      <c r="AX1016" s="13" t="s">
        <v>73</v>
      </c>
      <c r="AY1016" s="158" t="s">
        <v>221</v>
      </c>
    </row>
    <row r="1017" spans="2:51" s="13" customFormat="1">
      <c r="B1017" s="157"/>
      <c r="D1017" s="151" t="s">
        <v>231</v>
      </c>
      <c r="E1017" s="158" t="s">
        <v>1</v>
      </c>
      <c r="F1017" s="159" t="s">
        <v>417</v>
      </c>
      <c r="H1017" s="160">
        <v>1.62</v>
      </c>
      <c r="I1017" s="161"/>
      <c r="L1017" s="157"/>
      <c r="M1017" s="162"/>
      <c r="T1017" s="163"/>
      <c r="AT1017" s="158" t="s">
        <v>231</v>
      </c>
      <c r="AU1017" s="158" t="s">
        <v>82</v>
      </c>
      <c r="AV1017" s="13" t="s">
        <v>82</v>
      </c>
      <c r="AW1017" s="13" t="s">
        <v>30</v>
      </c>
      <c r="AX1017" s="13" t="s">
        <v>73</v>
      </c>
      <c r="AY1017" s="158" t="s">
        <v>221</v>
      </c>
    </row>
    <row r="1018" spans="2:51" s="13" customFormat="1">
      <c r="B1018" s="157"/>
      <c r="D1018" s="151" t="s">
        <v>231</v>
      </c>
      <c r="E1018" s="158" t="s">
        <v>1</v>
      </c>
      <c r="F1018" s="159" t="s">
        <v>1242</v>
      </c>
      <c r="H1018" s="160">
        <v>3.84</v>
      </c>
      <c r="I1018" s="161"/>
      <c r="L1018" s="157"/>
      <c r="M1018" s="162"/>
      <c r="T1018" s="163"/>
      <c r="AT1018" s="158" t="s">
        <v>231</v>
      </c>
      <c r="AU1018" s="158" t="s">
        <v>82</v>
      </c>
      <c r="AV1018" s="13" t="s">
        <v>82</v>
      </c>
      <c r="AW1018" s="13" t="s">
        <v>30</v>
      </c>
      <c r="AX1018" s="13" t="s">
        <v>73</v>
      </c>
      <c r="AY1018" s="158" t="s">
        <v>221</v>
      </c>
    </row>
    <row r="1019" spans="2:51" s="13" customFormat="1">
      <c r="B1019" s="157"/>
      <c r="D1019" s="151" t="s">
        <v>231</v>
      </c>
      <c r="E1019" s="158" t="s">
        <v>1</v>
      </c>
      <c r="F1019" s="159" t="s">
        <v>1243</v>
      </c>
      <c r="H1019" s="160">
        <v>3.77</v>
      </c>
      <c r="I1019" s="161"/>
      <c r="L1019" s="157"/>
      <c r="M1019" s="162"/>
      <c r="T1019" s="163"/>
      <c r="AT1019" s="158" t="s">
        <v>231</v>
      </c>
      <c r="AU1019" s="158" t="s">
        <v>82</v>
      </c>
      <c r="AV1019" s="13" t="s">
        <v>82</v>
      </c>
      <c r="AW1019" s="13" t="s">
        <v>30</v>
      </c>
      <c r="AX1019" s="13" t="s">
        <v>73</v>
      </c>
      <c r="AY1019" s="158" t="s">
        <v>221</v>
      </c>
    </row>
    <row r="1020" spans="2:51" s="13" customFormat="1">
      <c r="B1020" s="157"/>
      <c r="D1020" s="151" t="s">
        <v>231</v>
      </c>
      <c r="E1020" s="158" t="s">
        <v>1</v>
      </c>
      <c r="F1020" s="159" t="s">
        <v>420</v>
      </c>
      <c r="H1020" s="160">
        <v>1.39</v>
      </c>
      <c r="I1020" s="161"/>
      <c r="L1020" s="157"/>
      <c r="M1020" s="162"/>
      <c r="T1020" s="163"/>
      <c r="AT1020" s="158" t="s">
        <v>231</v>
      </c>
      <c r="AU1020" s="158" t="s">
        <v>82</v>
      </c>
      <c r="AV1020" s="13" t="s">
        <v>82</v>
      </c>
      <c r="AW1020" s="13" t="s">
        <v>30</v>
      </c>
      <c r="AX1020" s="13" t="s">
        <v>73</v>
      </c>
      <c r="AY1020" s="158" t="s">
        <v>221</v>
      </c>
    </row>
    <row r="1021" spans="2:51" s="13" customFormat="1">
      <c r="B1021" s="157"/>
      <c r="D1021" s="151" t="s">
        <v>231</v>
      </c>
      <c r="E1021" s="158" t="s">
        <v>1</v>
      </c>
      <c r="F1021" s="159" t="s">
        <v>1244</v>
      </c>
      <c r="H1021" s="160">
        <v>1.92</v>
      </c>
      <c r="I1021" s="161"/>
      <c r="L1021" s="157"/>
      <c r="M1021" s="162"/>
      <c r="T1021" s="163"/>
      <c r="AT1021" s="158" t="s">
        <v>231</v>
      </c>
      <c r="AU1021" s="158" t="s">
        <v>82</v>
      </c>
      <c r="AV1021" s="13" t="s">
        <v>82</v>
      </c>
      <c r="AW1021" s="13" t="s">
        <v>30</v>
      </c>
      <c r="AX1021" s="13" t="s">
        <v>73</v>
      </c>
      <c r="AY1021" s="158" t="s">
        <v>221</v>
      </c>
    </row>
    <row r="1022" spans="2:51" s="13" customFormat="1">
      <c r="B1022" s="157"/>
      <c r="D1022" s="151" t="s">
        <v>231</v>
      </c>
      <c r="E1022" s="158" t="s">
        <v>1</v>
      </c>
      <c r="F1022" s="159" t="s">
        <v>422</v>
      </c>
      <c r="H1022" s="160">
        <v>1.44</v>
      </c>
      <c r="I1022" s="161"/>
      <c r="L1022" s="157"/>
      <c r="M1022" s="162"/>
      <c r="T1022" s="163"/>
      <c r="AT1022" s="158" t="s">
        <v>231</v>
      </c>
      <c r="AU1022" s="158" t="s">
        <v>82</v>
      </c>
      <c r="AV1022" s="13" t="s">
        <v>82</v>
      </c>
      <c r="AW1022" s="13" t="s">
        <v>30</v>
      </c>
      <c r="AX1022" s="13" t="s">
        <v>73</v>
      </c>
      <c r="AY1022" s="158" t="s">
        <v>221</v>
      </c>
    </row>
    <row r="1023" spans="2:51" s="13" customFormat="1">
      <c r="B1023" s="157"/>
      <c r="D1023" s="151" t="s">
        <v>231</v>
      </c>
      <c r="E1023" s="158" t="s">
        <v>1</v>
      </c>
      <c r="F1023" s="159" t="s">
        <v>1245</v>
      </c>
      <c r="H1023" s="160">
        <v>17.64</v>
      </c>
      <c r="I1023" s="161"/>
      <c r="L1023" s="157"/>
      <c r="M1023" s="162"/>
      <c r="T1023" s="163"/>
      <c r="AT1023" s="158" t="s">
        <v>231</v>
      </c>
      <c r="AU1023" s="158" t="s">
        <v>82</v>
      </c>
      <c r="AV1023" s="13" t="s">
        <v>82</v>
      </c>
      <c r="AW1023" s="13" t="s">
        <v>30</v>
      </c>
      <c r="AX1023" s="13" t="s">
        <v>73</v>
      </c>
      <c r="AY1023" s="158" t="s">
        <v>221</v>
      </c>
    </row>
    <row r="1024" spans="2:51" s="13" customFormat="1">
      <c r="B1024" s="157"/>
      <c r="D1024" s="151" t="s">
        <v>231</v>
      </c>
      <c r="E1024" s="158" t="s">
        <v>1</v>
      </c>
      <c r="F1024" s="159" t="s">
        <v>1246</v>
      </c>
      <c r="H1024" s="160">
        <v>114.28</v>
      </c>
      <c r="I1024" s="161"/>
      <c r="L1024" s="157"/>
      <c r="M1024" s="162"/>
      <c r="T1024" s="163"/>
      <c r="AT1024" s="158" t="s">
        <v>231</v>
      </c>
      <c r="AU1024" s="158" t="s">
        <v>82</v>
      </c>
      <c r="AV1024" s="13" t="s">
        <v>82</v>
      </c>
      <c r="AW1024" s="13" t="s">
        <v>30</v>
      </c>
      <c r="AX1024" s="13" t="s">
        <v>73</v>
      </c>
      <c r="AY1024" s="158" t="s">
        <v>221</v>
      </c>
    </row>
    <row r="1025" spans="2:51" s="13" customFormat="1">
      <c r="B1025" s="157"/>
      <c r="D1025" s="151" t="s">
        <v>231</v>
      </c>
      <c r="E1025" s="158" t="s">
        <v>1</v>
      </c>
      <c r="F1025" s="159" t="s">
        <v>425</v>
      </c>
      <c r="H1025" s="160">
        <v>6.91</v>
      </c>
      <c r="I1025" s="161"/>
      <c r="L1025" s="157"/>
      <c r="M1025" s="162"/>
      <c r="T1025" s="163"/>
      <c r="AT1025" s="158" t="s">
        <v>231</v>
      </c>
      <c r="AU1025" s="158" t="s">
        <v>82</v>
      </c>
      <c r="AV1025" s="13" t="s">
        <v>82</v>
      </c>
      <c r="AW1025" s="13" t="s">
        <v>30</v>
      </c>
      <c r="AX1025" s="13" t="s">
        <v>73</v>
      </c>
      <c r="AY1025" s="158" t="s">
        <v>221</v>
      </c>
    </row>
    <row r="1026" spans="2:51" s="13" customFormat="1">
      <c r="B1026" s="157"/>
      <c r="D1026" s="151" t="s">
        <v>231</v>
      </c>
      <c r="E1026" s="158" t="s">
        <v>1</v>
      </c>
      <c r="F1026" s="159" t="s">
        <v>1267</v>
      </c>
      <c r="H1026" s="160">
        <v>10.72</v>
      </c>
      <c r="I1026" s="161"/>
      <c r="L1026" s="157"/>
      <c r="M1026" s="162"/>
      <c r="T1026" s="163"/>
      <c r="AT1026" s="158" t="s">
        <v>231</v>
      </c>
      <c r="AU1026" s="158" t="s">
        <v>82</v>
      </c>
      <c r="AV1026" s="13" t="s">
        <v>82</v>
      </c>
      <c r="AW1026" s="13" t="s">
        <v>30</v>
      </c>
      <c r="AX1026" s="13" t="s">
        <v>73</v>
      </c>
      <c r="AY1026" s="158" t="s">
        <v>221</v>
      </c>
    </row>
    <row r="1027" spans="2:51" s="13" customFormat="1">
      <c r="B1027" s="157"/>
      <c r="D1027" s="151" t="s">
        <v>231</v>
      </c>
      <c r="E1027" s="158" t="s">
        <v>1</v>
      </c>
      <c r="F1027" s="159" t="s">
        <v>1268</v>
      </c>
      <c r="H1027" s="160">
        <v>5.57</v>
      </c>
      <c r="I1027" s="161"/>
      <c r="L1027" s="157"/>
      <c r="M1027" s="162"/>
      <c r="T1027" s="163"/>
      <c r="AT1027" s="158" t="s">
        <v>231</v>
      </c>
      <c r="AU1027" s="158" t="s">
        <v>82</v>
      </c>
      <c r="AV1027" s="13" t="s">
        <v>82</v>
      </c>
      <c r="AW1027" s="13" t="s">
        <v>30</v>
      </c>
      <c r="AX1027" s="13" t="s">
        <v>73</v>
      </c>
      <c r="AY1027" s="158" t="s">
        <v>221</v>
      </c>
    </row>
    <row r="1028" spans="2:51" s="13" customFormat="1">
      <c r="B1028" s="157"/>
      <c r="D1028" s="151" t="s">
        <v>231</v>
      </c>
      <c r="E1028" s="158" t="s">
        <v>1</v>
      </c>
      <c r="F1028" s="159" t="s">
        <v>1247</v>
      </c>
      <c r="H1028" s="160">
        <v>23.93</v>
      </c>
      <c r="I1028" s="161"/>
      <c r="L1028" s="157"/>
      <c r="M1028" s="162"/>
      <c r="T1028" s="163"/>
      <c r="AT1028" s="158" t="s">
        <v>231</v>
      </c>
      <c r="AU1028" s="158" t="s">
        <v>82</v>
      </c>
      <c r="AV1028" s="13" t="s">
        <v>82</v>
      </c>
      <c r="AW1028" s="13" t="s">
        <v>30</v>
      </c>
      <c r="AX1028" s="13" t="s">
        <v>73</v>
      </c>
      <c r="AY1028" s="158" t="s">
        <v>221</v>
      </c>
    </row>
    <row r="1029" spans="2:51" s="13" customFormat="1">
      <c r="B1029" s="157"/>
      <c r="D1029" s="151" t="s">
        <v>231</v>
      </c>
      <c r="E1029" s="158" t="s">
        <v>1</v>
      </c>
      <c r="F1029" s="159" t="s">
        <v>1248</v>
      </c>
      <c r="H1029" s="160">
        <v>5.08</v>
      </c>
      <c r="I1029" s="161"/>
      <c r="L1029" s="157"/>
      <c r="M1029" s="162"/>
      <c r="T1029" s="163"/>
      <c r="AT1029" s="158" t="s">
        <v>231</v>
      </c>
      <c r="AU1029" s="158" t="s">
        <v>82</v>
      </c>
      <c r="AV1029" s="13" t="s">
        <v>82</v>
      </c>
      <c r="AW1029" s="13" t="s">
        <v>30</v>
      </c>
      <c r="AX1029" s="13" t="s">
        <v>73</v>
      </c>
      <c r="AY1029" s="158" t="s">
        <v>221</v>
      </c>
    </row>
    <row r="1030" spans="2:51" s="13" customFormat="1">
      <c r="B1030" s="157"/>
      <c r="D1030" s="151" t="s">
        <v>231</v>
      </c>
      <c r="E1030" s="158" t="s">
        <v>1</v>
      </c>
      <c r="F1030" s="159" t="s">
        <v>1249</v>
      </c>
      <c r="H1030" s="160">
        <v>32.42</v>
      </c>
      <c r="I1030" s="161"/>
      <c r="L1030" s="157"/>
      <c r="M1030" s="162"/>
      <c r="T1030" s="163"/>
      <c r="AT1030" s="158" t="s">
        <v>231</v>
      </c>
      <c r="AU1030" s="158" t="s">
        <v>82</v>
      </c>
      <c r="AV1030" s="13" t="s">
        <v>82</v>
      </c>
      <c r="AW1030" s="13" t="s">
        <v>30</v>
      </c>
      <c r="AX1030" s="13" t="s">
        <v>73</v>
      </c>
      <c r="AY1030" s="158" t="s">
        <v>221</v>
      </c>
    </row>
    <row r="1031" spans="2:51" s="13" customFormat="1">
      <c r="B1031" s="157"/>
      <c r="D1031" s="151" t="s">
        <v>231</v>
      </c>
      <c r="E1031" s="158" t="s">
        <v>1</v>
      </c>
      <c r="F1031" s="159" t="s">
        <v>1250</v>
      </c>
      <c r="H1031" s="160">
        <v>34.61</v>
      </c>
      <c r="I1031" s="161"/>
      <c r="L1031" s="157"/>
      <c r="M1031" s="162"/>
      <c r="T1031" s="163"/>
      <c r="AT1031" s="158" t="s">
        <v>231</v>
      </c>
      <c r="AU1031" s="158" t="s">
        <v>82</v>
      </c>
      <c r="AV1031" s="13" t="s">
        <v>82</v>
      </c>
      <c r="AW1031" s="13" t="s">
        <v>30</v>
      </c>
      <c r="AX1031" s="13" t="s">
        <v>73</v>
      </c>
      <c r="AY1031" s="158" t="s">
        <v>221</v>
      </c>
    </row>
    <row r="1032" spans="2:51" s="13" customFormat="1">
      <c r="B1032" s="157"/>
      <c r="D1032" s="151" t="s">
        <v>231</v>
      </c>
      <c r="E1032" s="158" t="s">
        <v>1</v>
      </c>
      <c r="F1032" s="159" t="s">
        <v>1251</v>
      </c>
      <c r="H1032" s="160">
        <v>33.36</v>
      </c>
      <c r="I1032" s="161"/>
      <c r="L1032" s="157"/>
      <c r="M1032" s="162"/>
      <c r="T1032" s="163"/>
      <c r="AT1032" s="158" t="s">
        <v>231</v>
      </c>
      <c r="AU1032" s="158" t="s">
        <v>82</v>
      </c>
      <c r="AV1032" s="13" t="s">
        <v>82</v>
      </c>
      <c r="AW1032" s="13" t="s">
        <v>30</v>
      </c>
      <c r="AX1032" s="13" t="s">
        <v>73</v>
      </c>
      <c r="AY1032" s="158" t="s">
        <v>221</v>
      </c>
    </row>
    <row r="1033" spans="2:51" s="13" customFormat="1">
      <c r="B1033" s="157"/>
      <c r="D1033" s="151" t="s">
        <v>231</v>
      </c>
      <c r="E1033" s="158" t="s">
        <v>1</v>
      </c>
      <c r="F1033" s="159" t="s">
        <v>1252</v>
      </c>
      <c r="H1033" s="160">
        <v>12.92</v>
      </c>
      <c r="I1033" s="161"/>
      <c r="L1033" s="157"/>
      <c r="M1033" s="162"/>
      <c r="T1033" s="163"/>
      <c r="AT1033" s="158" t="s">
        <v>231</v>
      </c>
      <c r="AU1033" s="158" t="s">
        <v>82</v>
      </c>
      <c r="AV1033" s="13" t="s">
        <v>82</v>
      </c>
      <c r="AW1033" s="13" t="s">
        <v>30</v>
      </c>
      <c r="AX1033" s="13" t="s">
        <v>73</v>
      </c>
      <c r="AY1033" s="158" t="s">
        <v>221</v>
      </c>
    </row>
    <row r="1034" spans="2:51" s="13" customFormat="1">
      <c r="B1034" s="157"/>
      <c r="D1034" s="151" t="s">
        <v>231</v>
      </c>
      <c r="E1034" s="158" t="s">
        <v>1</v>
      </c>
      <c r="F1034" s="159" t="s">
        <v>1253</v>
      </c>
      <c r="H1034" s="160">
        <v>19.53</v>
      </c>
      <c r="I1034" s="161"/>
      <c r="L1034" s="157"/>
      <c r="M1034" s="162"/>
      <c r="T1034" s="163"/>
      <c r="AT1034" s="158" t="s">
        <v>231</v>
      </c>
      <c r="AU1034" s="158" t="s">
        <v>82</v>
      </c>
      <c r="AV1034" s="13" t="s">
        <v>82</v>
      </c>
      <c r="AW1034" s="13" t="s">
        <v>30</v>
      </c>
      <c r="AX1034" s="13" t="s">
        <v>73</v>
      </c>
      <c r="AY1034" s="158" t="s">
        <v>221</v>
      </c>
    </row>
    <row r="1035" spans="2:51" s="13" customFormat="1">
      <c r="B1035" s="157"/>
      <c r="D1035" s="151" t="s">
        <v>231</v>
      </c>
      <c r="E1035" s="158" t="s">
        <v>1</v>
      </c>
      <c r="F1035" s="159" t="s">
        <v>433</v>
      </c>
      <c r="H1035" s="160">
        <v>21.21</v>
      </c>
      <c r="I1035" s="161"/>
      <c r="L1035" s="157"/>
      <c r="M1035" s="162"/>
      <c r="T1035" s="163"/>
      <c r="AT1035" s="158" t="s">
        <v>231</v>
      </c>
      <c r="AU1035" s="158" t="s">
        <v>82</v>
      </c>
      <c r="AV1035" s="13" t="s">
        <v>82</v>
      </c>
      <c r="AW1035" s="13" t="s">
        <v>30</v>
      </c>
      <c r="AX1035" s="13" t="s">
        <v>73</v>
      </c>
      <c r="AY1035" s="158" t="s">
        <v>221</v>
      </c>
    </row>
    <row r="1036" spans="2:51" s="13" customFormat="1">
      <c r="B1036" s="157"/>
      <c r="D1036" s="151" t="s">
        <v>231</v>
      </c>
      <c r="E1036" s="158" t="s">
        <v>1</v>
      </c>
      <c r="F1036" s="159" t="s">
        <v>1254</v>
      </c>
      <c r="H1036" s="160">
        <v>5.18</v>
      </c>
      <c r="I1036" s="161"/>
      <c r="L1036" s="157"/>
      <c r="M1036" s="162"/>
      <c r="T1036" s="163"/>
      <c r="AT1036" s="158" t="s">
        <v>231</v>
      </c>
      <c r="AU1036" s="158" t="s">
        <v>82</v>
      </c>
      <c r="AV1036" s="13" t="s">
        <v>82</v>
      </c>
      <c r="AW1036" s="13" t="s">
        <v>30</v>
      </c>
      <c r="AX1036" s="13" t="s">
        <v>73</v>
      </c>
      <c r="AY1036" s="158" t="s">
        <v>221</v>
      </c>
    </row>
    <row r="1037" spans="2:51" s="13" customFormat="1">
      <c r="B1037" s="157"/>
      <c r="D1037" s="151" t="s">
        <v>231</v>
      </c>
      <c r="E1037" s="158" t="s">
        <v>1</v>
      </c>
      <c r="F1037" s="159" t="s">
        <v>435</v>
      </c>
      <c r="H1037" s="160">
        <v>17.95</v>
      </c>
      <c r="I1037" s="161"/>
      <c r="L1037" s="157"/>
      <c r="M1037" s="162"/>
      <c r="T1037" s="163"/>
      <c r="AT1037" s="158" t="s">
        <v>231</v>
      </c>
      <c r="AU1037" s="158" t="s">
        <v>82</v>
      </c>
      <c r="AV1037" s="13" t="s">
        <v>82</v>
      </c>
      <c r="AW1037" s="13" t="s">
        <v>30</v>
      </c>
      <c r="AX1037" s="13" t="s">
        <v>73</v>
      </c>
      <c r="AY1037" s="158" t="s">
        <v>221</v>
      </c>
    </row>
    <row r="1038" spans="2:51" s="15" customFormat="1">
      <c r="B1038" s="184"/>
      <c r="D1038" s="151" t="s">
        <v>231</v>
      </c>
      <c r="E1038" s="185" t="s">
        <v>1</v>
      </c>
      <c r="F1038" s="186" t="s">
        <v>436</v>
      </c>
      <c r="H1038" s="187">
        <v>542.93000000000006</v>
      </c>
      <c r="I1038" s="188"/>
      <c r="L1038" s="184"/>
      <c r="M1038" s="189"/>
      <c r="T1038" s="190"/>
      <c r="AT1038" s="185" t="s">
        <v>231</v>
      </c>
      <c r="AU1038" s="185" t="s">
        <v>82</v>
      </c>
      <c r="AV1038" s="15" t="s">
        <v>222</v>
      </c>
      <c r="AW1038" s="15" t="s">
        <v>30</v>
      </c>
      <c r="AX1038" s="15" t="s">
        <v>73</v>
      </c>
      <c r="AY1038" s="185" t="s">
        <v>221</v>
      </c>
    </row>
    <row r="1039" spans="2:51" s="12" customFormat="1">
      <c r="B1039" s="150"/>
      <c r="D1039" s="151" t="s">
        <v>231</v>
      </c>
      <c r="E1039" s="152" t="s">
        <v>1</v>
      </c>
      <c r="F1039" s="153" t="s">
        <v>1269</v>
      </c>
      <c r="H1039" s="152" t="s">
        <v>1</v>
      </c>
      <c r="I1039" s="154"/>
      <c r="L1039" s="150"/>
      <c r="M1039" s="155"/>
      <c r="T1039" s="156"/>
      <c r="AT1039" s="152" t="s">
        <v>231</v>
      </c>
      <c r="AU1039" s="152" t="s">
        <v>82</v>
      </c>
      <c r="AV1039" s="12" t="s">
        <v>80</v>
      </c>
      <c r="AW1039" s="12" t="s">
        <v>30</v>
      </c>
      <c r="AX1039" s="12" t="s">
        <v>73</v>
      </c>
      <c r="AY1039" s="152" t="s">
        <v>221</v>
      </c>
    </row>
    <row r="1040" spans="2:51" s="13" customFormat="1">
      <c r="B1040" s="157"/>
      <c r="D1040" s="151" t="s">
        <v>231</v>
      </c>
      <c r="E1040" s="158" t="s">
        <v>1</v>
      </c>
      <c r="F1040" s="159" t="s">
        <v>1270</v>
      </c>
      <c r="H1040" s="160">
        <v>81.632999999999996</v>
      </c>
      <c r="I1040" s="161"/>
      <c r="L1040" s="157"/>
      <c r="M1040" s="162"/>
      <c r="T1040" s="163"/>
      <c r="AT1040" s="158" t="s">
        <v>231</v>
      </c>
      <c r="AU1040" s="158" t="s">
        <v>82</v>
      </c>
      <c r="AV1040" s="13" t="s">
        <v>82</v>
      </c>
      <c r="AW1040" s="13" t="s">
        <v>30</v>
      </c>
      <c r="AX1040" s="13" t="s">
        <v>73</v>
      </c>
      <c r="AY1040" s="158" t="s">
        <v>221</v>
      </c>
    </row>
    <row r="1041" spans="2:51" s="13" customFormat="1">
      <c r="B1041" s="157"/>
      <c r="D1041" s="151" t="s">
        <v>231</v>
      </c>
      <c r="E1041" s="158" t="s">
        <v>1</v>
      </c>
      <c r="F1041" s="159" t="s">
        <v>1271</v>
      </c>
      <c r="H1041" s="160">
        <v>61.969000000000001</v>
      </c>
      <c r="I1041" s="161"/>
      <c r="L1041" s="157"/>
      <c r="M1041" s="162"/>
      <c r="T1041" s="163"/>
      <c r="AT1041" s="158" t="s">
        <v>231</v>
      </c>
      <c r="AU1041" s="158" t="s">
        <v>82</v>
      </c>
      <c r="AV1041" s="13" t="s">
        <v>82</v>
      </c>
      <c r="AW1041" s="13" t="s">
        <v>30</v>
      </c>
      <c r="AX1041" s="13" t="s">
        <v>73</v>
      </c>
      <c r="AY1041" s="158" t="s">
        <v>221</v>
      </c>
    </row>
    <row r="1042" spans="2:51" s="13" customFormat="1">
      <c r="B1042" s="157"/>
      <c r="D1042" s="151" t="s">
        <v>231</v>
      </c>
      <c r="E1042" s="158" t="s">
        <v>1</v>
      </c>
      <c r="F1042" s="159" t="s">
        <v>1272</v>
      </c>
      <c r="H1042" s="160">
        <v>64.738</v>
      </c>
      <c r="I1042" s="161"/>
      <c r="L1042" s="157"/>
      <c r="M1042" s="162"/>
      <c r="T1042" s="163"/>
      <c r="AT1042" s="158" t="s">
        <v>231</v>
      </c>
      <c r="AU1042" s="158" t="s">
        <v>82</v>
      </c>
      <c r="AV1042" s="13" t="s">
        <v>82</v>
      </c>
      <c r="AW1042" s="13" t="s">
        <v>30</v>
      </c>
      <c r="AX1042" s="13" t="s">
        <v>73</v>
      </c>
      <c r="AY1042" s="158" t="s">
        <v>221</v>
      </c>
    </row>
    <row r="1043" spans="2:51" s="13" customFormat="1">
      <c r="B1043" s="157"/>
      <c r="D1043" s="151" t="s">
        <v>231</v>
      </c>
      <c r="E1043" s="158" t="s">
        <v>1</v>
      </c>
      <c r="F1043" s="159" t="s">
        <v>1273</v>
      </c>
      <c r="H1043" s="160">
        <v>44.93</v>
      </c>
      <c r="I1043" s="161"/>
      <c r="L1043" s="157"/>
      <c r="M1043" s="162"/>
      <c r="T1043" s="163"/>
      <c r="AT1043" s="158" t="s">
        <v>231</v>
      </c>
      <c r="AU1043" s="158" t="s">
        <v>82</v>
      </c>
      <c r="AV1043" s="13" t="s">
        <v>82</v>
      </c>
      <c r="AW1043" s="13" t="s">
        <v>30</v>
      </c>
      <c r="AX1043" s="13" t="s">
        <v>73</v>
      </c>
      <c r="AY1043" s="158" t="s">
        <v>221</v>
      </c>
    </row>
    <row r="1044" spans="2:51" s="13" customFormat="1">
      <c r="B1044" s="157"/>
      <c r="D1044" s="151" t="s">
        <v>231</v>
      </c>
      <c r="E1044" s="158" t="s">
        <v>1</v>
      </c>
      <c r="F1044" s="159" t="s">
        <v>1274</v>
      </c>
      <c r="H1044" s="160">
        <v>70.728999999999999</v>
      </c>
      <c r="I1044" s="161"/>
      <c r="L1044" s="157"/>
      <c r="M1044" s="162"/>
      <c r="T1044" s="163"/>
      <c r="AT1044" s="158" t="s">
        <v>231</v>
      </c>
      <c r="AU1044" s="158" t="s">
        <v>82</v>
      </c>
      <c r="AV1044" s="13" t="s">
        <v>82</v>
      </c>
      <c r="AW1044" s="13" t="s">
        <v>30</v>
      </c>
      <c r="AX1044" s="13" t="s">
        <v>73</v>
      </c>
      <c r="AY1044" s="158" t="s">
        <v>221</v>
      </c>
    </row>
    <row r="1045" spans="2:51" s="13" customFormat="1">
      <c r="B1045" s="157"/>
      <c r="D1045" s="151" t="s">
        <v>231</v>
      </c>
      <c r="E1045" s="158" t="s">
        <v>1</v>
      </c>
      <c r="F1045" s="159" t="s">
        <v>1275</v>
      </c>
      <c r="H1045" s="160">
        <v>26.683</v>
      </c>
      <c r="I1045" s="161"/>
      <c r="L1045" s="157"/>
      <c r="M1045" s="162"/>
      <c r="T1045" s="163"/>
      <c r="AT1045" s="158" t="s">
        <v>231</v>
      </c>
      <c r="AU1045" s="158" t="s">
        <v>82</v>
      </c>
      <c r="AV1045" s="13" t="s">
        <v>82</v>
      </c>
      <c r="AW1045" s="13" t="s">
        <v>30</v>
      </c>
      <c r="AX1045" s="13" t="s">
        <v>73</v>
      </c>
      <c r="AY1045" s="158" t="s">
        <v>221</v>
      </c>
    </row>
    <row r="1046" spans="2:51" s="13" customFormat="1">
      <c r="B1046" s="157"/>
      <c r="D1046" s="151" t="s">
        <v>231</v>
      </c>
      <c r="E1046" s="158" t="s">
        <v>1</v>
      </c>
      <c r="F1046" s="159" t="s">
        <v>1276</v>
      </c>
      <c r="H1046" s="160">
        <v>21.442</v>
      </c>
      <c r="I1046" s="161"/>
      <c r="L1046" s="157"/>
      <c r="M1046" s="162"/>
      <c r="T1046" s="163"/>
      <c r="AT1046" s="158" t="s">
        <v>231</v>
      </c>
      <c r="AU1046" s="158" t="s">
        <v>82</v>
      </c>
      <c r="AV1046" s="13" t="s">
        <v>82</v>
      </c>
      <c r="AW1046" s="13" t="s">
        <v>30</v>
      </c>
      <c r="AX1046" s="13" t="s">
        <v>73</v>
      </c>
      <c r="AY1046" s="158" t="s">
        <v>221</v>
      </c>
    </row>
    <row r="1047" spans="2:51" s="13" customFormat="1">
      <c r="B1047" s="157"/>
      <c r="D1047" s="151" t="s">
        <v>231</v>
      </c>
      <c r="E1047" s="158" t="s">
        <v>1</v>
      </c>
      <c r="F1047" s="159" t="s">
        <v>1277</v>
      </c>
      <c r="H1047" s="160">
        <v>33.793999999999997</v>
      </c>
      <c r="I1047" s="161"/>
      <c r="L1047" s="157"/>
      <c r="M1047" s="162"/>
      <c r="T1047" s="163"/>
      <c r="AT1047" s="158" t="s">
        <v>231</v>
      </c>
      <c r="AU1047" s="158" t="s">
        <v>82</v>
      </c>
      <c r="AV1047" s="13" t="s">
        <v>82</v>
      </c>
      <c r="AW1047" s="13" t="s">
        <v>30</v>
      </c>
      <c r="AX1047" s="13" t="s">
        <v>73</v>
      </c>
      <c r="AY1047" s="158" t="s">
        <v>221</v>
      </c>
    </row>
    <row r="1048" spans="2:51" s="13" customFormat="1">
      <c r="B1048" s="157"/>
      <c r="D1048" s="151" t="s">
        <v>231</v>
      </c>
      <c r="E1048" s="158" t="s">
        <v>1</v>
      </c>
      <c r="F1048" s="159" t="s">
        <v>1278</v>
      </c>
      <c r="H1048" s="160">
        <v>19.327000000000002</v>
      </c>
      <c r="I1048" s="161"/>
      <c r="L1048" s="157"/>
      <c r="M1048" s="162"/>
      <c r="T1048" s="163"/>
      <c r="AT1048" s="158" t="s">
        <v>231</v>
      </c>
      <c r="AU1048" s="158" t="s">
        <v>82</v>
      </c>
      <c r="AV1048" s="13" t="s">
        <v>82</v>
      </c>
      <c r="AW1048" s="13" t="s">
        <v>30</v>
      </c>
      <c r="AX1048" s="13" t="s">
        <v>73</v>
      </c>
      <c r="AY1048" s="158" t="s">
        <v>221</v>
      </c>
    </row>
    <row r="1049" spans="2:51" s="13" customFormat="1">
      <c r="B1049" s="157"/>
      <c r="D1049" s="151" t="s">
        <v>231</v>
      </c>
      <c r="E1049" s="158" t="s">
        <v>1</v>
      </c>
      <c r="F1049" s="159" t="s">
        <v>1279</v>
      </c>
      <c r="H1049" s="160">
        <v>22.026</v>
      </c>
      <c r="I1049" s="161"/>
      <c r="L1049" s="157"/>
      <c r="M1049" s="162"/>
      <c r="T1049" s="163"/>
      <c r="AT1049" s="158" t="s">
        <v>231</v>
      </c>
      <c r="AU1049" s="158" t="s">
        <v>82</v>
      </c>
      <c r="AV1049" s="13" t="s">
        <v>82</v>
      </c>
      <c r="AW1049" s="13" t="s">
        <v>30</v>
      </c>
      <c r="AX1049" s="13" t="s">
        <v>73</v>
      </c>
      <c r="AY1049" s="158" t="s">
        <v>221</v>
      </c>
    </row>
    <row r="1050" spans="2:51" s="13" customFormat="1">
      <c r="B1050" s="157"/>
      <c r="D1050" s="151" t="s">
        <v>231</v>
      </c>
      <c r="E1050" s="158" t="s">
        <v>1</v>
      </c>
      <c r="F1050" s="159" t="s">
        <v>1280</v>
      </c>
      <c r="H1050" s="160">
        <v>19.75</v>
      </c>
      <c r="I1050" s="161"/>
      <c r="L1050" s="157"/>
      <c r="M1050" s="162"/>
      <c r="T1050" s="163"/>
      <c r="AT1050" s="158" t="s">
        <v>231</v>
      </c>
      <c r="AU1050" s="158" t="s">
        <v>82</v>
      </c>
      <c r="AV1050" s="13" t="s">
        <v>82</v>
      </c>
      <c r="AW1050" s="13" t="s">
        <v>30</v>
      </c>
      <c r="AX1050" s="13" t="s">
        <v>73</v>
      </c>
      <c r="AY1050" s="158" t="s">
        <v>221</v>
      </c>
    </row>
    <row r="1051" spans="2:51" s="13" customFormat="1">
      <c r="B1051" s="157"/>
      <c r="D1051" s="151" t="s">
        <v>231</v>
      </c>
      <c r="E1051" s="158" t="s">
        <v>1</v>
      </c>
      <c r="F1051" s="159" t="s">
        <v>1281</v>
      </c>
      <c r="H1051" s="160">
        <v>59.957999999999998</v>
      </c>
      <c r="I1051" s="161"/>
      <c r="L1051" s="157"/>
      <c r="M1051" s="162"/>
      <c r="T1051" s="163"/>
      <c r="AT1051" s="158" t="s">
        <v>231</v>
      </c>
      <c r="AU1051" s="158" t="s">
        <v>82</v>
      </c>
      <c r="AV1051" s="13" t="s">
        <v>82</v>
      </c>
      <c r="AW1051" s="13" t="s">
        <v>30</v>
      </c>
      <c r="AX1051" s="13" t="s">
        <v>73</v>
      </c>
      <c r="AY1051" s="158" t="s">
        <v>221</v>
      </c>
    </row>
    <row r="1052" spans="2:51" s="13" customFormat="1">
      <c r="B1052" s="157"/>
      <c r="D1052" s="151" t="s">
        <v>231</v>
      </c>
      <c r="E1052" s="158" t="s">
        <v>1</v>
      </c>
      <c r="F1052" s="159" t="s">
        <v>1282</v>
      </c>
      <c r="H1052" s="160">
        <v>39.780999999999999</v>
      </c>
      <c r="I1052" s="161"/>
      <c r="L1052" s="157"/>
      <c r="M1052" s="162"/>
      <c r="T1052" s="163"/>
      <c r="AT1052" s="158" t="s">
        <v>231</v>
      </c>
      <c r="AU1052" s="158" t="s">
        <v>82</v>
      </c>
      <c r="AV1052" s="13" t="s">
        <v>82</v>
      </c>
      <c r="AW1052" s="13" t="s">
        <v>30</v>
      </c>
      <c r="AX1052" s="13" t="s">
        <v>73</v>
      </c>
      <c r="AY1052" s="158" t="s">
        <v>221</v>
      </c>
    </row>
    <row r="1053" spans="2:51" s="13" customFormat="1">
      <c r="B1053" s="157"/>
      <c r="D1053" s="151" t="s">
        <v>231</v>
      </c>
      <c r="E1053" s="158" t="s">
        <v>1</v>
      </c>
      <c r="F1053" s="159" t="s">
        <v>1283</v>
      </c>
      <c r="H1053" s="160">
        <v>39.612000000000002</v>
      </c>
      <c r="I1053" s="161"/>
      <c r="L1053" s="157"/>
      <c r="M1053" s="162"/>
      <c r="T1053" s="163"/>
      <c r="AT1053" s="158" t="s">
        <v>231</v>
      </c>
      <c r="AU1053" s="158" t="s">
        <v>82</v>
      </c>
      <c r="AV1053" s="13" t="s">
        <v>82</v>
      </c>
      <c r="AW1053" s="13" t="s">
        <v>30</v>
      </c>
      <c r="AX1053" s="13" t="s">
        <v>73</v>
      </c>
      <c r="AY1053" s="158" t="s">
        <v>221</v>
      </c>
    </row>
    <row r="1054" spans="2:51" s="13" customFormat="1">
      <c r="B1054" s="157"/>
      <c r="D1054" s="151" t="s">
        <v>231</v>
      </c>
      <c r="E1054" s="158" t="s">
        <v>1</v>
      </c>
      <c r="F1054" s="159" t="s">
        <v>1284</v>
      </c>
      <c r="H1054" s="160">
        <v>75.671000000000006</v>
      </c>
      <c r="I1054" s="161"/>
      <c r="L1054" s="157"/>
      <c r="M1054" s="162"/>
      <c r="T1054" s="163"/>
      <c r="AT1054" s="158" t="s">
        <v>231</v>
      </c>
      <c r="AU1054" s="158" t="s">
        <v>82</v>
      </c>
      <c r="AV1054" s="13" t="s">
        <v>82</v>
      </c>
      <c r="AW1054" s="13" t="s">
        <v>30</v>
      </c>
      <c r="AX1054" s="13" t="s">
        <v>73</v>
      </c>
      <c r="AY1054" s="158" t="s">
        <v>221</v>
      </c>
    </row>
    <row r="1055" spans="2:51" s="13" customFormat="1">
      <c r="B1055" s="157"/>
      <c r="D1055" s="151" t="s">
        <v>231</v>
      </c>
      <c r="E1055" s="158" t="s">
        <v>1</v>
      </c>
      <c r="F1055" s="159" t="s">
        <v>1285</v>
      </c>
      <c r="H1055" s="160">
        <v>81.17</v>
      </c>
      <c r="I1055" s="161"/>
      <c r="L1055" s="157"/>
      <c r="M1055" s="162"/>
      <c r="T1055" s="163"/>
      <c r="AT1055" s="158" t="s">
        <v>231</v>
      </c>
      <c r="AU1055" s="158" t="s">
        <v>82</v>
      </c>
      <c r="AV1055" s="13" t="s">
        <v>82</v>
      </c>
      <c r="AW1055" s="13" t="s">
        <v>30</v>
      </c>
      <c r="AX1055" s="13" t="s">
        <v>73</v>
      </c>
      <c r="AY1055" s="158" t="s">
        <v>221</v>
      </c>
    </row>
    <row r="1056" spans="2:51" s="13" customFormat="1">
      <c r="B1056" s="157"/>
      <c r="D1056" s="151" t="s">
        <v>231</v>
      </c>
      <c r="E1056" s="158" t="s">
        <v>1</v>
      </c>
      <c r="F1056" s="159" t="s">
        <v>1286</v>
      </c>
      <c r="H1056" s="160">
        <v>38.585000000000001</v>
      </c>
      <c r="I1056" s="161"/>
      <c r="L1056" s="157"/>
      <c r="M1056" s="162"/>
      <c r="T1056" s="163"/>
      <c r="AT1056" s="158" t="s">
        <v>231</v>
      </c>
      <c r="AU1056" s="158" t="s">
        <v>82</v>
      </c>
      <c r="AV1056" s="13" t="s">
        <v>82</v>
      </c>
      <c r="AW1056" s="13" t="s">
        <v>30</v>
      </c>
      <c r="AX1056" s="13" t="s">
        <v>73</v>
      </c>
      <c r="AY1056" s="158" t="s">
        <v>221</v>
      </c>
    </row>
    <row r="1057" spans="2:65" s="13" customFormat="1">
      <c r="B1057" s="157"/>
      <c r="D1057" s="151" t="s">
        <v>231</v>
      </c>
      <c r="E1057" s="158" t="s">
        <v>1</v>
      </c>
      <c r="F1057" s="159" t="s">
        <v>1287</v>
      </c>
      <c r="H1057" s="160">
        <v>74.402000000000001</v>
      </c>
      <c r="I1057" s="161"/>
      <c r="L1057" s="157"/>
      <c r="M1057" s="162"/>
      <c r="T1057" s="163"/>
      <c r="AT1057" s="158" t="s">
        <v>231</v>
      </c>
      <c r="AU1057" s="158" t="s">
        <v>82</v>
      </c>
      <c r="AV1057" s="13" t="s">
        <v>82</v>
      </c>
      <c r="AW1057" s="13" t="s">
        <v>30</v>
      </c>
      <c r="AX1057" s="13" t="s">
        <v>73</v>
      </c>
      <c r="AY1057" s="158" t="s">
        <v>221</v>
      </c>
    </row>
    <row r="1058" spans="2:65" s="15" customFormat="1">
      <c r="B1058" s="184"/>
      <c r="D1058" s="151" t="s">
        <v>231</v>
      </c>
      <c r="E1058" s="185" t="s">
        <v>1</v>
      </c>
      <c r="F1058" s="186" t="s">
        <v>436</v>
      </c>
      <c r="H1058" s="187">
        <v>876.2</v>
      </c>
      <c r="I1058" s="188"/>
      <c r="L1058" s="184"/>
      <c r="M1058" s="189"/>
      <c r="T1058" s="190"/>
      <c r="AT1058" s="185" t="s">
        <v>231</v>
      </c>
      <c r="AU1058" s="185" t="s">
        <v>82</v>
      </c>
      <c r="AV1058" s="15" t="s">
        <v>222</v>
      </c>
      <c r="AW1058" s="15" t="s">
        <v>30</v>
      </c>
      <c r="AX1058" s="15" t="s">
        <v>73</v>
      </c>
      <c r="AY1058" s="185" t="s">
        <v>221</v>
      </c>
    </row>
    <row r="1059" spans="2:65" s="13" customFormat="1">
      <c r="B1059" s="157"/>
      <c r="D1059" s="151" t="s">
        <v>231</v>
      </c>
      <c r="E1059" s="158" t="s">
        <v>1</v>
      </c>
      <c r="F1059" s="159" t="s">
        <v>1260</v>
      </c>
      <c r="H1059" s="160">
        <v>150</v>
      </c>
      <c r="I1059" s="161"/>
      <c r="L1059" s="157"/>
      <c r="M1059" s="162"/>
      <c r="T1059" s="163"/>
      <c r="AT1059" s="158" t="s">
        <v>231</v>
      </c>
      <c r="AU1059" s="158" t="s">
        <v>82</v>
      </c>
      <c r="AV1059" s="13" t="s">
        <v>82</v>
      </c>
      <c r="AW1059" s="13" t="s">
        <v>30</v>
      </c>
      <c r="AX1059" s="13" t="s">
        <v>73</v>
      </c>
      <c r="AY1059" s="158" t="s">
        <v>221</v>
      </c>
    </row>
    <row r="1060" spans="2:65" s="15" customFormat="1">
      <c r="B1060" s="184"/>
      <c r="D1060" s="151" t="s">
        <v>231</v>
      </c>
      <c r="E1060" s="185" t="s">
        <v>1</v>
      </c>
      <c r="F1060" s="186" t="s">
        <v>436</v>
      </c>
      <c r="H1060" s="187">
        <v>150</v>
      </c>
      <c r="I1060" s="188"/>
      <c r="L1060" s="184"/>
      <c r="M1060" s="189"/>
      <c r="T1060" s="190"/>
      <c r="AT1060" s="185" t="s">
        <v>231</v>
      </c>
      <c r="AU1060" s="185" t="s">
        <v>82</v>
      </c>
      <c r="AV1060" s="15" t="s">
        <v>222</v>
      </c>
      <c r="AW1060" s="15" t="s">
        <v>30</v>
      </c>
      <c r="AX1060" s="15" t="s">
        <v>73</v>
      </c>
      <c r="AY1060" s="185" t="s">
        <v>221</v>
      </c>
    </row>
    <row r="1061" spans="2:65" s="14" customFormat="1">
      <c r="B1061" s="164"/>
      <c r="D1061" s="151" t="s">
        <v>231</v>
      </c>
      <c r="E1061" s="165" t="s">
        <v>1</v>
      </c>
      <c r="F1061" s="166" t="s">
        <v>236</v>
      </c>
      <c r="H1061" s="167">
        <v>1569.1300000000003</v>
      </c>
      <c r="I1061" s="168"/>
      <c r="L1061" s="164"/>
      <c r="M1061" s="169"/>
      <c r="T1061" s="170"/>
      <c r="AT1061" s="165" t="s">
        <v>231</v>
      </c>
      <c r="AU1061" s="165" t="s">
        <v>82</v>
      </c>
      <c r="AV1061" s="14" t="s">
        <v>229</v>
      </c>
      <c r="AW1061" s="14" t="s">
        <v>30</v>
      </c>
      <c r="AX1061" s="14" t="s">
        <v>80</v>
      </c>
      <c r="AY1061" s="165" t="s">
        <v>221</v>
      </c>
    </row>
    <row r="1062" spans="2:65" s="1" customFormat="1" ht="37.9" customHeight="1">
      <c r="B1062" s="136"/>
      <c r="C1062" s="137" t="s">
        <v>1288</v>
      </c>
      <c r="D1062" s="137" t="s">
        <v>224</v>
      </c>
      <c r="E1062" s="138" t="s">
        <v>1289</v>
      </c>
      <c r="F1062" s="139" t="s">
        <v>1290</v>
      </c>
      <c r="G1062" s="140" t="s">
        <v>239</v>
      </c>
      <c r="H1062" s="141">
        <v>1569.13</v>
      </c>
      <c r="I1062" s="142"/>
      <c r="J1062" s="143">
        <f>ROUND(I1062*H1062,2)</f>
        <v>0</v>
      </c>
      <c r="K1062" s="139" t="s">
        <v>228</v>
      </c>
      <c r="L1062" s="32"/>
      <c r="M1062" s="144" t="s">
        <v>1</v>
      </c>
      <c r="N1062" s="145" t="s">
        <v>38</v>
      </c>
      <c r="P1062" s="146">
        <f>O1062*H1062</f>
        <v>0</v>
      </c>
      <c r="Q1062" s="146">
        <v>2.0000000000000002E-5</v>
      </c>
      <c r="R1062" s="146">
        <f>Q1062*H1062</f>
        <v>3.1382600000000004E-2</v>
      </c>
      <c r="S1062" s="146">
        <v>0</v>
      </c>
      <c r="T1062" s="147">
        <f>S1062*H1062</f>
        <v>0</v>
      </c>
      <c r="AR1062" s="148" t="s">
        <v>332</v>
      </c>
      <c r="AT1062" s="148" t="s">
        <v>224</v>
      </c>
      <c r="AU1062" s="148" t="s">
        <v>82</v>
      </c>
      <c r="AY1062" s="17" t="s">
        <v>221</v>
      </c>
      <c r="BE1062" s="149">
        <f>IF(N1062="základní",J1062,0)</f>
        <v>0</v>
      </c>
      <c r="BF1062" s="149">
        <f>IF(N1062="snížená",J1062,0)</f>
        <v>0</v>
      </c>
      <c r="BG1062" s="149">
        <f>IF(N1062="zákl. přenesená",J1062,0)</f>
        <v>0</v>
      </c>
      <c r="BH1062" s="149">
        <f>IF(N1062="sníž. přenesená",J1062,0)</f>
        <v>0</v>
      </c>
      <c r="BI1062" s="149">
        <f>IF(N1062="nulová",J1062,0)</f>
        <v>0</v>
      </c>
      <c r="BJ1062" s="17" t="s">
        <v>80</v>
      </c>
      <c r="BK1062" s="149">
        <f>ROUND(I1062*H1062,2)</f>
        <v>0</v>
      </c>
      <c r="BL1062" s="17" t="s">
        <v>332</v>
      </c>
      <c r="BM1062" s="148" t="s">
        <v>1291</v>
      </c>
    </row>
    <row r="1063" spans="2:65" s="1" customFormat="1" ht="37.9" customHeight="1">
      <c r="B1063" s="136"/>
      <c r="C1063" s="137" t="s">
        <v>1292</v>
      </c>
      <c r="D1063" s="137" t="s">
        <v>224</v>
      </c>
      <c r="E1063" s="138" t="s">
        <v>1293</v>
      </c>
      <c r="F1063" s="139" t="s">
        <v>1294</v>
      </c>
      <c r="G1063" s="140" t="s">
        <v>239</v>
      </c>
      <c r="H1063" s="141">
        <v>1035.414</v>
      </c>
      <c r="I1063" s="142"/>
      <c r="J1063" s="143">
        <f>ROUND(I1063*H1063,2)</f>
        <v>0</v>
      </c>
      <c r="K1063" s="139" t="s">
        <v>1</v>
      </c>
      <c r="L1063" s="32"/>
      <c r="M1063" s="144" t="s">
        <v>1</v>
      </c>
      <c r="N1063" s="145" t="s">
        <v>38</v>
      </c>
      <c r="P1063" s="146">
        <f>O1063*H1063</f>
        <v>0</v>
      </c>
      <c r="Q1063" s="146">
        <v>0</v>
      </c>
      <c r="R1063" s="146">
        <f>Q1063*H1063</f>
        <v>0</v>
      </c>
      <c r="S1063" s="146">
        <v>0</v>
      </c>
      <c r="T1063" s="147">
        <f>S1063*H1063</f>
        <v>0</v>
      </c>
      <c r="AR1063" s="148" t="s">
        <v>332</v>
      </c>
      <c r="AT1063" s="148" t="s">
        <v>224</v>
      </c>
      <c r="AU1063" s="148" t="s">
        <v>82</v>
      </c>
      <c r="AY1063" s="17" t="s">
        <v>221</v>
      </c>
      <c r="BE1063" s="149">
        <f>IF(N1063="základní",J1063,0)</f>
        <v>0</v>
      </c>
      <c r="BF1063" s="149">
        <f>IF(N1063="snížená",J1063,0)</f>
        <v>0</v>
      </c>
      <c r="BG1063" s="149">
        <f>IF(N1063="zákl. přenesená",J1063,0)</f>
        <v>0</v>
      </c>
      <c r="BH1063" s="149">
        <f>IF(N1063="sníž. přenesená",J1063,0)</f>
        <v>0</v>
      </c>
      <c r="BI1063" s="149">
        <f>IF(N1063="nulová",J1063,0)</f>
        <v>0</v>
      </c>
      <c r="BJ1063" s="17" t="s">
        <v>80</v>
      </c>
      <c r="BK1063" s="149">
        <f>ROUND(I1063*H1063,2)</f>
        <v>0</v>
      </c>
      <c r="BL1063" s="17" t="s">
        <v>332</v>
      </c>
      <c r="BM1063" s="148" t="s">
        <v>1295</v>
      </c>
    </row>
    <row r="1064" spans="2:65" s="13" customFormat="1">
      <c r="B1064" s="157"/>
      <c r="D1064" s="151" t="s">
        <v>231</v>
      </c>
      <c r="E1064" s="158" t="s">
        <v>1</v>
      </c>
      <c r="F1064" s="159" t="s">
        <v>1296</v>
      </c>
      <c r="H1064" s="160">
        <v>101.27800000000001</v>
      </c>
      <c r="I1064" s="161"/>
      <c r="L1064" s="157"/>
      <c r="M1064" s="162"/>
      <c r="T1064" s="163"/>
      <c r="AT1064" s="158" t="s">
        <v>231</v>
      </c>
      <c r="AU1064" s="158" t="s">
        <v>82</v>
      </c>
      <c r="AV1064" s="13" t="s">
        <v>82</v>
      </c>
      <c r="AW1064" s="13" t="s">
        <v>30</v>
      </c>
      <c r="AX1064" s="13" t="s">
        <v>73</v>
      </c>
      <c r="AY1064" s="158" t="s">
        <v>221</v>
      </c>
    </row>
    <row r="1065" spans="2:65" s="13" customFormat="1">
      <c r="B1065" s="157"/>
      <c r="D1065" s="151" t="s">
        <v>231</v>
      </c>
      <c r="E1065" s="158" t="s">
        <v>1</v>
      </c>
      <c r="F1065" s="159" t="s">
        <v>1297</v>
      </c>
      <c r="H1065" s="160">
        <v>54.039000000000001</v>
      </c>
      <c r="I1065" s="161"/>
      <c r="L1065" s="157"/>
      <c r="M1065" s="162"/>
      <c r="T1065" s="163"/>
      <c r="AT1065" s="158" t="s">
        <v>231</v>
      </c>
      <c r="AU1065" s="158" t="s">
        <v>82</v>
      </c>
      <c r="AV1065" s="13" t="s">
        <v>82</v>
      </c>
      <c r="AW1065" s="13" t="s">
        <v>30</v>
      </c>
      <c r="AX1065" s="13" t="s">
        <v>73</v>
      </c>
      <c r="AY1065" s="158" t="s">
        <v>221</v>
      </c>
    </row>
    <row r="1066" spans="2:65" s="13" customFormat="1">
      <c r="B1066" s="157"/>
      <c r="D1066" s="151" t="s">
        <v>231</v>
      </c>
      <c r="E1066" s="158" t="s">
        <v>1</v>
      </c>
      <c r="F1066" s="159" t="s">
        <v>1298</v>
      </c>
      <c r="H1066" s="160">
        <v>74.376999999999995</v>
      </c>
      <c r="I1066" s="161"/>
      <c r="L1066" s="157"/>
      <c r="M1066" s="162"/>
      <c r="T1066" s="163"/>
      <c r="AT1066" s="158" t="s">
        <v>231</v>
      </c>
      <c r="AU1066" s="158" t="s">
        <v>82</v>
      </c>
      <c r="AV1066" s="13" t="s">
        <v>82</v>
      </c>
      <c r="AW1066" s="13" t="s">
        <v>30</v>
      </c>
      <c r="AX1066" s="13" t="s">
        <v>73</v>
      </c>
      <c r="AY1066" s="158" t="s">
        <v>221</v>
      </c>
    </row>
    <row r="1067" spans="2:65" s="13" customFormat="1">
      <c r="B1067" s="157"/>
      <c r="D1067" s="151" t="s">
        <v>231</v>
      </c>
      <c r="E1067" s="158" t="s">
        <v>1</v>
      </c>
      <c r="F1067" s="159" t="s">
        <v>1299</v>
      </c>
      <c r="H1067" s="160">
        <v>34.292999999999999</v>
      </c>
      <c r="I1067" s="161"/>
      <c r="L1067" s="157"/>
      <c r="M1067" s="162"/>
      <c r="T1067" s="163"/>
      <c r="AT1067" s="158" t="s">
        <v>231</v>
      </c>
      <c r="AU1067" s="158" t="s">
        <v>82</v>
      </c>
      <c r="AV1067" s="13" t="s">
        <v>82</v>
      </c>
      <c r="AW1067" s="13" t="s">
        <v>30</v>
      </c>
      <c r="AX1067" s="13" t="s">
        <v>73</v>
      </c>
      <c r="AY1067" s="158" t="s">
        <v>221</v>
      </c>
    </row>
    <row r="1068" spans="2:65" s="13" customFormat="1">
      <c r="B1068" s="157"/>
      <c r="D1068" s="151" t="s">
        <v>231</v>
      </c>
      <c r="E1068" s="158" t="s">
        <v>1</v>
      </c>
      <c r="F1068" s="159" t="s">
        <v>1300</v>
      </c>
      <c r="H1068" s="160">
        <v>75.838999999999999</v>
      </c>
      <c r="I1068" s="161"/>
      <c r="L1068" s="157"/>
      <c r="M1068" s="162"/>
      <c r="T1068" s="163"/>
      <c r="AT1068" s="158" t="s">
        <v>231</v>
      </c>
      <c r="AU1068" s="158" t="s">
        <v>82</v>
      </c>
      <c r="AV1068" s="13" t="s">
        <v>82</v>
      </c>
      <c r="AW1068" s="13" t="s">
        <v>30</v>
      </c>
      <c r="AX1068" s="13" t="s">
        <v>73</v>
      </c>
      <c r="AY1068" s="158" t="s">
        <v>221</v>
      </c>
    </row>
    <row r="1069" spans="2:65" s="13" customFormat="1">
      <c r="B1069" s="157"/>
      <c r="D1069" s="151" t="s">
        <v>231</v>
      </c>
      <c r="E1069" s="158" t="s">
        <v>1</v>
      </c>
      <c r="F1069" s="159" t="s">
        <v>1301</v>
      </c>
      <c r="H1069" s="160">
        <v>252.62799999999999</v>
      </c>
      <c r="I1069" s="161"/>
      <c r="L1069" s="157"/>
      <c r="M1069" s="162"/>
      <c r="T1069" s="163"/>
      <c r="AT1069" s="158" t="s">
        <v>231</v>
      </c>
      <c r="AU1069" s="158" t="s">
        <v>82</v>
      </c>
      <c r="AV1069" s="13" t="s">
        <v>82</v>
      </c>
      <c r="AW1069" s="13" t="s">
        <v>30</v>
      </c>
      <c r="AX1069" s="13" t="s">
        <v>73</v>
      </c>
      <c r="AY1069" s="158" t="s">
        <v>221</v>
      </c>
    </row>
    <row r="1070" spans="2:65" s="13" customFormat="1">
      <c r="B1070" s="157"/>
      <c r="D1070" s="151" t="s">
        <v>231</v>
      </c>
      <c r="E1070" s="158" t="s">
        <v>1</v>
      </c>
      <c r="F1070" s="159" t="s">
        <v>1302</v>
      </c>
      <c r="H1070" s="160">
        <v>44.084000000000003</v>
      </c>
      <c r="I1070" s="161"/>
      <c r="L1070" s="157"/>
      <c r="M1070" s="162"/>
      <c r="T1070" s="163"/>
      <c r="AT1070" s="158" t="s">
        <v>231</v>
      </c>
      <c r="AU1070" s="158" t="s">
        <v>82</v>
      </c>
      <c r="AV1070" s="13" t="s">
        <v>82</v>
      </c>
      <c r="AW1070" s="13" t="s">
        <v>30</v>
      </c>
      <c r="AX1070" s="13" t="s">
        <v>73</v>
      </c>
      <c r="AY1070" s="158" t="s">
        <v>221</v>
      </c>
    </row>
    <row r="1071" spans="2:65" s="13" customFormat="1">
      <c r="B1071" s="157"/>
      <c r="D1071" s="151" t="s">
        <v>231</v>
      </c>
      <c r="E1071" s="158" t="s">
        <v>1</v>
      </c>
      <c r="F1071" s="159" t="s">
        <v>1303</v>
      </c>
      <c r="H1071" s="160">
        <v>73.600999999999999</v>
      </c>
      <c r="I1071" s="161"/>
      <c r="L1071" s="157"/>
      <c r="M1071" s="162"/>
      <c r="T1071" s="163"/>
      <c r="AT1071" s="158" t="s">
        <v>231</v>
      </c>
      <c r="AU1071" s="158" t="s">
        <v>82</v>
      </c>
      <c r="AV1071" s="13" t="s">
        <v>82</v>
      </c>
      <c r="AW1071" s="13" t="s">
        <v>30</v>
      </c>
      <c r="AX1071" s="13" t="s">
        <v>73</v>
      </c>
      <c r="AY1071" s="158" t="s">
        <v>221</v>
      </c>
    </row>
    <row r="1072" spans="2:65" s="13" customFormat="1">
      <c r="B1072" s="157"/>
      <c r="D1072" s="151" t="s">
        <v>231</v>
      </c>
      <c r="E1072" s="158" t="s">
        <v>1</v>
      </c>
      <c r="F1072" s="159" t="s">
        <v>1304</v>
      </c>
      <c r="H1072" s="160">
        <v>79.450999999999993</v>
      </c>
      <c r="I1072" s="161"/>
      <c r="L1072" s="157"/>
      <c r="M1072" s="162"/>
      <c r="T1072" s="163"/>
      <c r="AT1072" s="158" t="s">
        <v>231</v>
      </c>
      <c r="AU1072" s="158" t="s">
        <v>82</v>
      </c>
      <c r="AV1072" s="13" t="s">
        <v>82</v>
      </c>
      <c r="AW1072" s="13" t="s">
        <v>30</v>
      </c>
      <c r="AX1072" s="13" t="s">
        <v>73</v>
      </c>
      <c r="AY1072" s="158" t="s">
        <v>221</v>
      </c>
    </row>
    <row r="1073" spans="2:65" s="13" customFormat="1">
      <c r="B1073" s="157"/>
      <c r="D1073" s="151" t="s">
        <v>231</v>
      </c>
      <c r="E1073" s="158" t="s">
        <v>1</v>
      </c>
      <c r="F1073" s="159" t="s">
        <v>1305</v>
      </c>
      <c r="H1073" s="160">
        <v>85.061999999999998</v>
      </c>
      <c r="I1073" s="161"/>
      <c r="L1073" s="157"/>
      <c r="M1073" s="162"/>
      <c r="T1073" s="163"/>
      <c r="AT1073" s="158" t="s">
        <v>231</v>
      </c>
      <c r="AU1073" s="158" t="s">
        <v>82</v>
      </c>
      <c r="AV1073" s="13" t="s">
        <v>82</v>
      </c>
      <c r="AW1073" s="13" t="s">
        <v>30</v>
      </c>
      <c r="AX1073" s="13" t="s">
        <v>73</v>
      </c>
      <c r="AY1073" s="158" t="s">
        <v>221</v>
      </c>
    </row>
    <row r="1074" spans="2:65" s="13" customFormat="1">
      <c r="B1074" s="157"/>
      <c r="D1074" s="151" t="s">
        <v>231</v>
      </c>
      <c r="E1074" s="158" t="s">
        <v>1</v>
      </c>
      <c r="F1074" s="159" t="s">
        <v>1306</v>
      </c>
      <c r="H1074" s="160">
        <v>97.221999999999994</v>
      </c>
      <c r="I1074" s="161"/>
      <c r="L1074" s="157"/>
      <c r="M1074" s="162"/>
      <c r="T1074" s="163"/>
      <c r="AT1074" s="158" t="s">
        <v>231</v>
      </c>
      <c r="AU1074" s="158" t="s">
        <v>82</v>
      </c>
      <c r="AV1074" s="13" t="s">
        <v>82</v>
      </c>
      <c r="AW1074" s="13" t="s">
        <v>30</v>
      </c>
      <c r="AX1074" s="13" t="s">
        <v>73</v>
      </c>
      <c r="AY1074" s="158" t="s">
        <v>221</v>
      </c>
    </row>
    <row r="1075" spans="2:65" s="13" customFormat="1">
      <c r="B1075" s="157"/>
      <c r="D1075" s="151" t="s">
        <v>231</v>
      </c>
      <c r="E1075" s="158" t="s">
        <v>1</v>
      </c>
      <c r="F1075" s="159" t="s">
        <v>1307</v>
      </c>
      <c r="H1075" s="160">
        <v>63.54</v>
      </c>
      <c r="I1075" s="161"/>
      <c r="L1075" s="157"/>
      <c r="M1075" s="162"/>
      <c r="T1075" s="163"/>
      <c r="AT1075" s="158" t="s">
        <v>231</v>
      </c>
      <c r="AU1075" s="158" t="s">
        <v>82</v>
      </c>
      <c r="AV1075" s="13" t="s">
        <v>82</v>
      </c>
      <c r="AW1075" s="13" t="s">
        <v>30</v>
      </c>
      <c r="AX1075" s="13" t="s">
        <v>73</v>
      </c>
      <c r="AY1075" s="158" t="s">
        <v>221</v>
      </c>
    </row>
    <row r="1076" spans="2:65" s="14" customFormat="1">
      <c r="B1076" s="164"/>
      <c r="D1076" s="151" t="s">
        <v>231</v>
      </c>
      <c r="E1076" s="165" t="s">
        <v>1</v>
      </c>
      <c r="F1076" s="166" t="s">
        <v>236</v>
      </c>
      <c r="H1076" s="167">
        <v>1035.414</v>
      </c>
      <c r="I1076" s="168"/>
      <c r="L1076" s="164"/>
      <c r="M1076" s="169"/>
      <c r="T1076" s="170"/>
      <c r="AT1076" s="165" t="s">
        <v>231</v>
      </c>
      <c r="AU1076" s="165" t="s">
        <v>82</v>
      </c>
      <c r="AV1076" s="14" t="s">
        <v>229</v>
      </c>
      <c r="AW1076" s="14" t="s">
        <v>30</v>
      </c>
      <c r="AX1076" s="14" t="s">
        <v>80</v>
      </c>
      <c r="AY1076" s="165" t="s">
        <v>221</v>
      </c>
    </row>
    <row r="1077" spans="2:65" s="11" customFormat="1" ht="22.9" customHeight="1">
      <c r="B1077" s="124"/>
      <c r="D1077" s="125" t="s">
        <v>72</v>
      </c>
      <c r="E1077" s="134" t="s">
        <v>1308</v>
      </c>
      <c r="F1077" s="134" t="s">
        <v>1309</v>
      </c>
      <c r="I1077" s="127"/>
      <c r="J1077" s="135">
        <f>BK1077</f>
        <v>0</v>
      </c>
      <c r="L1077" s="124"/>
      <c r="M1077" s="129"/>
      <c r="P1077" s="130">
        <f>SUM(P1078:P1079)</f>
        <v>0</v>
      </c>
      <c r="R1077" s="130">
        <f>SUM(R1078:R1079)</f>
        <v>0</v>
      </c>
      <c r="T1077" s="131">
        <f>SUM(T1078:T1079)</f>
        <v>0</v>
      </c>
      <c r="AR1077" s="125" t="s">
        <v>82</v>
      </c>
      <c r="AT1077" s="132" t="s">
        <v>72</v>
      </c>
      <c r="AU1077" s="132" t="s">
        <v>80</v>
      </c>
      <c r="AY1077" s="125" t="s">
        <v>221</v>
      </c>
      <c r="BK1077" s="133">
        <f>SUM(BK1078:BK1079)</f>
        <v>0</v>
      </c>
    </row>
    <row r="1078" spans="2:65" s="1" customFormat="1" ht="33" customHeight="1">
      <c r="B1078" s="136"/>
      <c r="C1078" s="137" t="s">
        <v>1310</v>
      </c>
      <c r="D1078" s="137" t="s">
        <v>224</v>
      </c>
      <c r="E1078" s="138" t="s">
        <v>1311</v>
      </c>
      <c r="F1078" s="139" t="s">
        <v>1312</v>
      </c>
      <c r="G1078" s="140" t="s">
        <v>730</v>
      </c>
      <c r="H1078" s="141">
        <v>15</v>
      </c>
      <c r="I1078" s="142"/>
      <c r="J1078" s="143">
        <f>ROUND(I1078*H1078,2)</f>
        <v>0</v>
      </c>
      <c r="K1078" s="139" t="s">
        <v>1</v>
      </c>
      <c r="L1078" s="32"/>
      <c r="M1078" s="144" t="s">
        <v>1</v>
      </c>
      <c r="N1078" s="145" t="s">
        <v>38</v>
      </c>
      <c r="P1078" s="146">
        <f>O1078*H1078</f>
        <v>0</v>
      </c>
      <c r="Q1078" s="146">
        <v>0</v>
      </c>
      <c r="R1078" s="146">
        <f>Q1078*H1078</f>
        <v>0</v>
      </c>
      <c r="S1078" s="146">
        <v>0</v>
      </c>
      <c r="T1078" s="147">
        <f>S1078*H1078</f>
        <v>0</v>
      </c>
      <c r="AR1078" s="148" t="s">
        <v>332</v>
      </c>
      <c r="AT1078" s="148" t="s">
        <v>224</v>
      </c>
      <c r="AU1078" s="148" t="s">
        <v>82</v>
      </c>
      <c r="AY1078" s="17" t="s">
        <v>221</v>
      </c>
      <c r="BE1078" s="149">
        <f>IF(N1078="základní",J1078,0)</f>
        <v>0</v>
      </c>
      <c r="BF1078" s="149">
        <f>IF(N1078="snížená",J1078,0)</f>
        <v>0</v>
      </c>
      <c r="BG1078" s="149">
        <f>IF(N1078="zákl. přenesená",J1078,0)</f>
        <v>0</v>
      </c>
      <c r="BH1078" s="149">
        <f>IF(N1078="sníž. přenesená",J1078,0)</f>
        <v>0</v>
      </c>
      <c r="BI1078" s="149">
        <f>IF(N1078="nulová",J1078,0)</f>
        <v>0</v>
      </c>
      <c r="BJ1078" s="17" t="s">
        <v>80</v>
      </c>
      <c r="BK1078" s="149">
        <f>ROUND(I1078*H1078,2)</f>
        <v>0</v>
      </c>
      <c r="BL1078" s="17" t="s">
        <v>332</v>
      </c>
      <c r="BM1078" s="148" t="s">
        <v>1313</v>
      </c>
    </row>
    <row r="1079" spans="2:65" s="1" customFormat="1" ht="33" customHeight="1">
      <c r="B1079" s="136"/>
      <c r="C1079" s="137" t="s">
        <v>1314</v>
      </c>
      <c r="D1079" s="137" t="s">
        <v>224</v>
      </c>
      <c r="E1079" s="138" t="s">
        <v>1315</v>
      </c>
      <c r="F1079" s="139" t="s">
        <v>1316</v>
      </c>
      <c r="G1079" s="140" t="s">
        <v>730</v>
      </c>
      <c r="H1079" s="141">
        <v>1</v>
      </c>
      <c r="I1079" s="142"/>
      <c r="J1079" s="143">
        <f>ROUND(I1079*H1079,2)</f>
        <v>0</v>
      </c>
      <c r="K1079" s="139" t="s">
        <v>1</v>
      </c>
      <c r="L1079" s="32"/>
      <c r="M1079" s="144" t="s">
        <v>1</v>
      </c>
      <c r="N1079" s="145" t="s">
        <v>38</v>
      </c>
      <c r="P1079" s="146">
        <f>O1079*H1079</f>
        <v>0</v>
      </c>
      <c r="Q1079" s="146">
        <v>0</v>
      </c>
      <c r="R1079" s="146">
        <f>Q1079*H1079</f>
        <v>0</v>
      </c>
      <c r="S1079" s="146">
        <v>0</v>
      </c>
      <c r="T1079" s="147">
        <f>S1079*H1079</f>
        <v>0</v>
      </c>
      <c r="AR1079" s="148" t="s">
        <v>332</v>
      </c>
      <c r="AT1079" s="148" t="s">
        <v>224</v>
      </c>
      <c r="AU1079" s="148" t="s">
        <v>82</v>
      </c>
      <c r="AY1079" s="17" t="s">
        <v>221</v>
      </c>
      <c r="BE1079" s="149">
        <f>IF(N1079="základní",J1079,0)</f>
        <v>0</v>
      </c>
      <c r="BF1079" s="149">
        <f>IF(N1079="snížená",J1079,0)</f>
        <v>0</v>
      </c>
      <c r="BG1079" s="149">
        <f>IF(N1079="zákl. přenesená",J1079,0)</f>
        <v>0</v>
      </c>
      <c r="BH1079" s="149">
        <f>IF(N1079="sníž. přenesená",J1079,0)</f>
        <v>0</v>
      </c>
      <c r="BI1079" s="149">
        <f>IF(N1079="nulová",J1079,0)</f>
        <v>0</v>
      </c>
      <c r="BJ1079" s="17" t="s">
        <v>80</v>
      </c>
      <c r="BK1079" s="149">
        <f>ROUND(I1079*H1079,2)</f>
        <v>0</v>
      </c>
      <c r="BL1079" s="17" t="s">
        <v>332</v>
      </c>
      <c r="BM1079" s="148" t="s">
        <v>1317</v>
      </c>
    </row>
    <row r="1080" spans="2:65" s="11" customFormat="1" ht="22.9" customHeight="1">
      <c r="B1080" s="124"/>
      <c r="D1080" s="125" t="s">
        <v>72</v>
      </c>
      <c r="E1080" s="134" t="s">
        <v>1318</v>
      </c>
      <c r="F1080" s="134" t="s">
        <v>1319</v>
      </c>
      <c r="I1080" s="127"/>
      <c r="J1080" s="135">
        <f>BK1080</f>
        <v>0</v>
      </c>
      <c r="L1080" s="124"/>
      <c r="M1080" s="129"/>
      <c r="P1080" s="130">
        <f>SUM(P1081:P1101)</f>
        <v>0</v>
      </c>
      <c r="R1080" s="130">
        <f>SUM(R1081:R1101)</f>
        <v>0</v>
      </c>
      <c r="T1080" s="131">
        <f>SUM(T1081:T1101)</f>
        <v>0</v>
      </c>
      <c r="AR1080" s="125" t="s">
        <v>82</v>
      </c>
      <c r="AT1080" s="132" t="s">
        <v>72</v>
      </c>
      <c r="AU1080" s="132" t="s">
        <v>80</v>
      </c>
      <c r="AY1080" s="125" t="s">
        <v>221</v>
      </c>
      <c r="BK1080" s="133">
        <f>SUM(BK1081:BK1101)</f>
        <v>0</v>
      </c>
    </row>
    <row r="1081" spans="2:65" s="1" customFormat="1" ht="33" customHeight="1">
      <c r="B1081" s="136"/>
      <c r="C1081" s="137" t="s">
        <v>1320</v>
      </c>
      <c r="D1081" s="137" t="s">
        <v>224</v>
      </c>
      <c r="E1081" s="138" t="s">
        <v>1321</v>
      </c>
      <c r="F1081" s="139" t="s">
        <v>1322</v>
      </c>
      <c r="G1081" s="140" t="s">
        <v>350</v>
      </c>
      <c r="H1081" s="141">
        <v>3</v>
      </c>
      <c r="I1081" s="142"/>
      <c r="J1081" s="143">
        <f>ROUND(I1081*H1081,2)</f>
        <v>0</v>
      </c>
      <c r="K1081" s="139" t="s">
        <v>1</v>
      </c>
      <c r="L1081" s="32"/>
      <c r="M1081" s="144" t="s">
        <v>1</v>
      </c>
      <c r="N1081" s="145" t="s">
        <v>38</v>
      </c>
      <c r="P1081" s="146">
        <f>O1081*H1081</f>
        <v>0</v>
      </c>
      <c r="Q1081" s="146">
        <v>0</v>
      </c>
      <c r="R1081" s="146">
        <f>Q1081*H1081</f>
        <v>0</v>
      </c>
      <c r="S1081" s="146">
        <v>0</v>
      </c>
      <c r="T1081" s="147">
        <f>S1081*H1081</f>
        <v>0</v>
      </c>
      <c r="AR1081" s="148" t="s">
        <v>332</v>
      </c>
      <c r="AT1081" s="148" t="s">
        <v>224</v>
      </c>
      <c r="AU1081" s="148" t="s">
        <v>82</v>
      </c>
      <c r="AY1081" s="17" t="s">
        <v>221</v>
      </c>
      <c r="BE1081" s="149">
        <f>IF(N1081="základní",J1081,0)</f>
        <v>0</v>
      </c>
      <c r="BF1081" s="149">
        <f>IF(N1081="snížená",J1081,0)</f>
        <v>0</v>
      </c>
      <c r="BG1081" s="149">
        <f>IF(N1081="zákl. přenesená",J1081,0)</f>
        <v>0</v>
      </c>
      <c r="BH1081" s="149">
        <f>IF(N1081="sníž. přenesená",J1081,0)</f>
        <v>0</v>
      </c>
      <c r="BI1081" s="149">
        <f>IF(N1081="nulová",J1081,0)</f>
        <v>0</v>
      </c>
      <c r="BJ1081" s="17" t="s">
        <v>80</v>
      </c>
      <c r="BK1081" s="149">
        <f>ROUND(I1081*H1081,2)</f>
        <v>0</v>
      </c>
      <c r="BL1081" s="17" t="s">
        <v>332</v>
      </c>
      <c r="BM1081" s="148" t="s">
        <v>1323</v>
      </c>
    </row>
    <row r="1082" spans="2:65" s="12" customFormat="1">
      <c r="B1082" s="150"/>
      <c r="D1082" s="151" t="s">
        <v>231</v>
      </c>
      <c r="E1082" s="152" t="s">
        <v>1</v>
      </c>
      <c r="F1082" s="153" t="s">
        <v>1324</v>
      </c>
      <c r="H1082" s="152" t="s">
        <v>1</v>
      </c>
      <c r="I1082" s="154"/>
      <c r="L1082" s="150"/>
      <c r="M1082" s="155"/>
      <c r="T1082" s="156"/>
      <c r="AT1082" s="152" t="s">
        <v>231</v>
      </c>
      <c r="AU1082" s="152" t="s">
        <v>82</v>
      </c>
      <c r="AV1082" s="12" t="s">
        <v>80</v>
      </c>
      <c r="AW1082" s="12" t="s">
        <v>30</v>
      </c>
      <c r="AX1082" s="12" t="s">
        <v>73</v>
      </c>
      <c r="AY1082" s="152" t="s">
        <v>221</v>
      </c>
    </row>
    <row r="1083" spans="2:65" s="12" customFormat="1">
      <c r="B1083" s="150"/>
      <c r="D1083" s="151" t="s">
        <v>231</v>
      </c>
      <c r="E1083" s="152" t="s">
        <v>1</v>
      </c>
      <c r="F1083" s="153" t="s">
        <v>1325</v>
      </c>
      <c r="H1083" s="152" t="s">
        <v>1</v>
      </c>
      <c r="I1083" s="154"/>
      <c r="L1083" s="150"/>
      <c r="M1083" s="155"/>
      <c r="T1083" s="156"/>
      <c r="AT1083" s="152" t="s">
        <v>231</v>
      </c>
      <c r="AU1083" s="152" t="s">
        <v>82</v>
      </c>
      <c r="AV1083" s="12" t="s">
        <v>80</v>
      </c>
      <c r="AW1083" s="12" t="s">
        <v>30</v>
      </c>
      <c r="AX1083" s="12" t="s">
        <v>73</v>
      </c>
      <c r="AY1083" s="152" t="s">
        <v>221</v>
      </c>
    </row>
    <row r="1084" spans="2:65" s="12" customFormat="1">
      <c r="B1084" s="150"/>
      <c r="D1084" s="151" t="s">
        <v>231</v>
      </c>
      <c r="E1084" s="152" t="s">
        <v>1</v>
      </c>
      <c r="F1084" s="153" t="s">
        <v>1326</v>
      </c>
      <c r="H1084" s="152" t="s">
        <v>1</v>
      </c>
      <c r="I1084" s="154"/>
      <c r="L1084" s="150"/>
      <c r="M1084" s="155"/>
      <c r="T1084" s="156"/>
      <c r="AT1084" s="152" t="s">
        <v>231</v>
      </c>
      <c r="AU1084" s="152" t="s">
        <v>82</v>
      </c>
      <c r="AV1084" s="12" t="s">
        <v>80</v>
      </c>
      <c r="AW1084" s="12" t="s">
        <v>30</v>
      </c>
      <c r="AX1084" s="12" t="s">
        <v>73</v>
      </c>
      <c r="AY1084" s="152" t="s">
        <v>221</v>
      </c>
    </row>
    <row r="1085" spans="2:65" s="12" customFormat="1">
      <c r="B1085" s="150"/>
      <c r="D1085" s="151" t="s">
        <v>231</v>
      </c>
      <c r="E1085" s="152" t="s">
        <v>1</v>
      </c>
      <c r="F1085" s="153" t="s">
        <v>1327</v>
      </c>
      <c r="H1085" s="152" t="s">
        <v>1</v>
      </c>
      <c r="I1085" s="154"/>
      <c r="L1085" s="150"/>
      <c r="M1085" s="155"/>
      <c r="T1085" s="156"/>
      <c r="AT1085" s="152" t="s">
        <v>231</v>
      </c>
      <c r="AU1085" s="152" t="s">
        <v>82</v>
      </c>
      <c r="AV1085" s="12" t="s">
        <v>80</v>
      </c>
      <c r="AW1085" s="12" t="s">
        <v>30</v>
      </c>
      <c r="AX1085" s="12" t="s">
        <v>73</v>
      </c>
      <c r="AY1085" s="152" t="s">
        <v>221</v>
      </c>
    </row>
    <row r="1086" spans="2:65" s="13" customFormat="1">
      <c r="B1086" s="157"/>
      <c r="D1086" s="151" t="s">
        <v>231</v>
      </c>
      <c r="E1086" s="158" t="s">
        <v>1</v>
      </c>
      <c r="F1086" s="159" t="s">
        <v>222</v>
      </c>
      <c r="H1086" s="160">
        <v>3</v>
      </c>
      <c r="I1086" s="161"/>
      <c r="L1086" s="157"/>
      <c r="M1086" s="162"/>
      <c r="T1086" s="163"/>
      <c r="AT1086" s="158" t="s">
        <v>231</v>
      </c>
      <c r="AU1086" s="158" t="s">
        <v>82</v>
      </c>
      <c r="AV1086" s="13" t="s">
        <v>82</v>
      </c>
      <c r="AW1086" s="13" t="s">
        <v>30</v>
      </c>
      <c r="AX1086" s="13" t="s">
        <v>73</v>
      </c>
      <c r="AY1086" s="158" t="s">
        <v>221</v>
      </c>
    </row>
    <row r="1087" spans="2:65" s="14" customFormat="1">
      <c r="B1087" s="164"/>
      <c r="D1087" s="151" t="s">
        <v>231</v>
      </c>
      <c r="E1087" s="165" t="s">
        <v>1</v>
      </c>
      <c r="F1087" s="166" t="s">
        <v>236</v>
      </c>
      <c r="H1087" s="167">
        <v>3</v>
      </c>
      <c r="I1087" s="168"/>
      <c r="L1087" s="164"/>
      <c r="M1087" s="169"/>
      <c r="T1087" s="170"/>
      <c r="AT1087" s="165" t="s">
        <v>231</v>
      </c>
      <c r="AU1087" s="165" t="s">
        <v>82</v>
      </c>
      <c r="AV1087" s="14" t="s">
        <v>229</v>
      </c>
      <c r="AW1087" s="14" t="s">
        <v>30</v>
      </c>
      <c r="AX1087" s="14" t="s">
        <v>80</v>
      </c>
      <c r="AY1087" s="165" t="s">
        <v>221</v>
      </c>
    </row>
    <row r="1088" spans="2:65" s="1" customFormat="1" ht="33" customHeight="1">
      <c r="B1088" s="136"/>
      <c r="C1088" s="137" t="s">
        <v>1328</v>
      </c>
      <c r="D1088" s="137" t="s">
        <v>224</v>
      </c>
      <c r="E1088" s="138" t="s">
        <v>1329</v>
      </c>
      <c r="F1088" s="139" t="s">
        <v>1330</v>
      </c>
      <c r="G1088" s="140" t="s">
        <v>350</v>
      </c>
      <c r="H1088" s="141">
        <v>15.5</v>
      </c>
      <c r="I1088" s="142"/>
      <c r="J1088" s="143">
        <f>ROUND(I1088*H1088,2)</f>
        <v>0</v>
      </c>
      <c r="K1088" s="139" t="s">
        <v>1</v>
      </c>
      <c r="L1088" s="32"/>
      <c r="M1088" s="144" t="s">
        <v>1</v>
      </c>
      <c r="N1088" s="145" t="s">
        <v>38</v>
      </c>
      <c r="P1088" s="146">
        <f>O1088*H1088</f>
        <v>0</v>
      </c>
      <c r="Q1088" s="146">
        <v>0</v>
      </c>
      <c r="R1088" s="146">
        <f>Q1088*H1088</f>
        <v>0</v>
      </c>
      <c r="S1088" s="146">
        <v>0</v>
      </c>
      <c r="T1088" s="147">
        <f>S1088*H1088</f>
        <v>0</v>
      </c>
      <c r="AR1088" s="148" t="s">
        <v>332</v>
      </c>
      <c r="AT1088" s="148" t="s">
        <v>224</v>
      </c>
      <c r="AU1088" s="148" t="s">
        <v>82</v>
      </c>
      <c r="AY1088" s="17" t="s">
        <v>221</v>
      </c>
      <c r="BE1088" s="149">
        <f>IF(N1088="základní",J1088,0)</f>
        <v>0</v>
      </c>
      <c r="BF1088" s="149">
        <f>IF(N1088="snížená",J1088,0)</f>
        <v>0</v>
      </c>
      <c r="BG1088" s="149">
        <f>IF(N1088="zákl. přenesená",J1088,0)</f>
        <v>0</v>
      </c>
      <c r="BH1088" s="149">
        <f>IF(N1088="sníž. přenesená",J1088,0)</f>
        <v>0</v>
      </c>
      <c r="BI1088" s="149">
        <f>IF(N1088="nulová",J1088,0)</f>
        <v>0</v>
      </c>
      <c r="BJ1088" s="17" t="s">
        <v>80</v>
      </c>
      <c r="BK1088" s="149">
        <f>ROUND(I1088*H1088,2)</f>
        <v>0</v>
      </c>
      <c r="BL1088" s="17" t="s">
        <v>332</v>
      </c>
      <c r="BM1088" s="148" t="s">
        <v>1331</v>
      </c>
    </row>
    <row r="1089" spans="2:65" s="12" customFormat="1">
      <c r="B1089" s="150"/>
      <c r="D1089" s="151" t="s">
        <v>231</v>
      </c>
      <c r="E1089" s="152" t="s">
        <v>1</v>
      </c>
      <c r="F1089" s="153" t="s">
        <v>1332</v>
      </c>
      <c r="H1089" s="152" t="s">
        <v>1</v>
      </c>
      <c r="I1089" s="154"/>
      <c r="L1089" s="150"/>
      <c r="M1089" s="155"/>
      <c r="T1089" s="156"/>
      <c r="AT1089" s="152" t="s">
        <v>231</v>
      </c>
      <c r="AU1089" s="152" t="s">
        <v>82</v>
      </c>
      <c r="AV1089" s="12" t="s">
        <v>80</v>
      </c>
      <c r="AW1089" s="12" t="s">
        <v>30</v>
      </c>
      <c r="AX1089" s="12" t="s">
        <v>73</v>
      </c>
      <c r="AY1089" s="152" t="s">
        <v>221</v>
      </c>
    </row>
    <row r="1090" spans="2:65" s="12" customFormat="1">
      <c r="B1090" s="150"/>
      <c r="D1090" s="151" t="s">
        <v>231</v>
      </c>
      <c r="E1090" s="152" t="s">
        <v>1</v>
      </c>
      <c r="F1090" s="153" t="s">
        <v>1333</v>
      </c>
      <c r="H1090" s="152" t="s">
        <v>1</v>
      </c>
      <c r="I1090" s="154"/>
      <c r="L1090" s="150"/>
      <c r="M1090" s="155"/>
      <c r="T1090" s="156"/>
      <c r="AT1090" s="152" t="s">
        <v>231</v>
      </c>
      <c r="AU1090" s="152" t="s">
        <v>82</v>
      </c>
      <c r="AV1090" s="12" t="s">
        <v>80</v>
      </c>
      <c r="AW1090" s="12" t="s">
        <v>30</v>
      </c>
      <c r="AX1090" s="12" t="s">
        <v>73</v>
      </c>
      <c r="AY1090" s="152" t="s">
        <v>221</v>
      </c>
    </row>
    <row r="1091" spans="2:65" s="12" customFormat="1">
      <c r="B1091" s="150"/>
      <c r="D1091" s="151" t="s">
        <v>231</v>
      </c>
      <c r="E1091" s="152" t="s">
        <v>1</v>
      </c>
      <c r="F1091" s="153" t="s">
        <v>1334</v>
      </c>
      <c r="H1091" s="152" t="s">
        <v>1</v>
      </c>
      <c r="I1091" s="154"/>
      <c r="L1091" s="150"/>
      <c r="M1091" s="155"/>
      <c r="T1091" s="156"/>
      <c r="AT1091" s="152" t="s">
        <v>231</v>
      </c>
      <c r="AU1091" s="152" t="s">
        <v>82</v>
      </c>
      <c r="AV1091" s="12" t="s">
        <v>80</v>
      </c>
      <c r="AW1091" s="12" t="s">
        <v>30</v>
      </c>
      <c r="AX1091" s="12" t="s">
        <v>73</v>
      </c>
      <c r="AY1091" s="152" t="s">
        <v>221</v>
      </c>
    </row>
    <row r="1092" spans="2:65" s="12" customFormat="1">
      <c r="B1092" s="150"/>
      <c r="D1092" s="151" t="s">
        <v>231</v>
      </c>
      <c r="E1092" s="152" t="s">
        <v>1</v>
      </c>
      <c r="F1092" s="153" t="s">
        <v>1335</v>
      </c>
      <c r="H1092" s="152" t="s">
        <v>1</v>
      </c>
      <c r="I1092" s="154"/>
      <c r="L1092" s="150"/>
      <c r="M1092" s="155"/>
      <c r="T1092" s="156"/>
      <c r="AT1092" s="152" t="s">
        <v>231</v>
      </c>
      <c r="AU1092" s="152" t="s">
        <v>82</v>
      </c>
      <c r="AV1092" s="12" t="s">
        <v>80</v>
      </c>
      <c r="AW1092" s="12" t="s">
        <v>30</v>
      </c>
      <c r="AX1092" s="12" t="s">
        <v>73</v>
      </c>
      <c r="AY1092" s="152" t="s">
        <v>221</v>
      </c>
    </row>
    <row r="1093" spans="2:65" s="13" customFormat="1">
      <c r="B1093" s="157"/>
      <c r="D1093" s="151" t="s">
        <v>231</v>
      </c>
      <c r="E1093" s="158" t="s">
        <v>1</v>
      </c>
      <c r="F1093" s="159" t="s">
        <v>1336</v>
      </c>
      <c r="H1093" s="160">
        <v>15.5</v>
      </c>
      <c r="I1093" s="161"/>
      <c r="L1093" s="157"/>
      <c r="M1093" s="162"/>
      <c r="T1093" s="163"/>
      <c r="AT1093" s="158" t="s">
        <v>231</v>
      </c>
      <c r="AU1093" s="158" t="s">
        <v>82</v>
      </c>
      <c r="AV1093" s="13" t="s">
        <v>82</v>
      </c>
      <c r="AW1093" s="13" t="s">
        <v>30</v>
      </c>
      <c r="AX1093" s="13" t="s">
        <v>73</v>
      </c>
      <c r="AY1093" s="158" t="s">
        <v>221</v>
      </c>
    </row>
    <row r="1094" spans="2:65" s="14" customFormat="1">
      <c r="B1094" s="164"/>
      <c r="D1094" s="151" t="s">
        <v>231</v>
      </c>
      <c r="E1094" s="165" t="s">
        <v>1</v>
      </c>
      <c r="F1094" s="166" t="s">
        <v>236</v>
      </c>
      <c r="H1094" s="167">
        <v>15.5</v>
      </c>
      <c r="I1094" s="168"/>
      <c r="L1094" s="164"/>
      <c r="M1094" s="169"/>
      <c r="T1094" s="170"/>
      <c r="AT1094" s="165" t="s">
        <v>231</v>
      </c>
      <c r="AU1094" s="165" t="s">
        <v>82</v>
      </c>
      <c r="AV1094" s="14" t="s">
        <v>229</v>
      </c>
      <c r="AW1094" s="14" t="s">
        <v>30</v>
      </c>
      <c r="AX1094" s="14" t="s">
        <v>80</v>
      </c>
      <c r="AY1094" s="165" t="s">
        <v>221</v>
      </c>
    </row>
    <row r="1095" spans="2:65" s="1" customFormat="1" ht="33" customHeight="1">
      <c r="B1095" s="136"/>
      <c r="C1095" s="137" t="s">
        <v>1337</v>
      </c>
      <c r="D1095" s="137" t="s">
        <v>224</v>
      </c>
      <c r="E1095" s="138" t="s">
        <v>1338</v>
      </c>
      <c r="F1095" s="139" t="s">
        <v>1339</v>
      </c>
      <c r="G1095" s="140" t="s">
        <v>350</v>
      </c>
      <c r="H1095" s="141">
        <v>3</v>
      </c>
      <c r="I1095" s="142"/>
      <c r="J1095" s="143">
        <f>ROUND(I1095*H1095,2)</f>
        <v>0</v>
      </c>
      <c r="K1095" s="139" t="s">
        <v>1</v>
      </c>
      <c r="L1095" s="32"/>
      <c r="M1095" s="144" t="s">
        <v>1</v>
      </c>
      <c r="N1095" s="145" t="s">
        <v>38</v>
      </c>
      <c r="P1095" s="146">
        <f>O1095*H1095</f>
        <v>0</v>
      </c>
      <c r="Q1095" s="146">
        <v>0</v>
      </c>
      <c r="R1095" s="146">
        <f>Q1095*H1095</f>
        <v>0</v>
      </c>
      <c r="S1095" s="146">
        <v>0</v>
      </c>
      <c r="T1095" s="147">
        <f>S1095*H1095</f>
        <v>0</v>
      </c>
      <c r="AR1095" s="148" t="s">
        <v>332</v>
      </c>
      <c r="AT1095" s="148" t="s">
        <v>224</v>
      </c>
      <c r="AU1095" s="148" t="s">
        <v>82</v>
      </c>
      <c r="AY1095" s="17" t="s">
        <v>221</v>
      </c>
      <c r="BE1095" s="149">
        <f>IF(N1095="základní",J1095,0)</f>
        <v>0</v>
      </c>
      <c r="BF1095" s="149">
        <f>IF(N1095="snížená",J1095,0)</f>
        <v>0</v>
      </c>
      <c r="BG1095" s="149">
        <f>IF(N1095="zákl. přenesená",J1095,0)</f>
        <v>0</v>
      </c>
      <c r="BH1095" s="149">
        <f>IF(N1095="sníž. přenesená",J1095,0)</f>
        <v>0</v>
      </c>
      <c r="BI1095" s="149">
        <f>IF(N1095="nulová",J1095,0)</f>
        <v>0</v>
      </c>
      <c r="BJ1095" s="17" t="s">
        <v>80</v>
      </c>
      <c r="BK1095" s="149">
        <f>ROUND(I1095*H1095,2)</f>
        <v>0</v>
      </c>
      <c r="BL1095" s="17" t="s">
        <v>332</v>
      </c>
      <c r="BM1095" s="148" t="s">
        <v>1340</v>
      </c>
    </row>
    <row r="1096" spans="2:65" s="12" customFormat="1">
      <c r="B1096" s="150"/>
      <c r="D1096" s="151" t="s">
        <v>231</v>
      </c>
      <c r="E1096" s="152" t="s">
        <v>1</v>
      </c>
      <c r="F1096" s="153" t="s">
        <v>1324</v>
      </c>
      <c r="H1096" s="152" t="s">
        <v>1</v>
      </c>
      <c r="I1096" s="154"/>
      <c r="L1096" s="150"/>
      <c r="M1096" s="155"/>
      <c r="T1096" s="156"/>
      <c r="AT1096" s="152" t="s">
        <v>231</v>
      </c>
      <c r="AU1096" s="152" t="s">
        <v>82</v>
      </c>
      <c r="AV1096" s="12" t="s">
        <v>80</v>
      </c>
      <c r="AW1096" s="12" t="s">
        <v>30</v>
      </c>
      <c r="AX1096" s="12" t="s">
        <v>73</v>
      </c>
      <c r="AY1096" s="152" t="s">
        <v>221</v>
      </c>
    </row>
    <row r="1097" spans="2:65" s="12" customFormat="1">
      <c r="B1097" s="150"/>
      <c r="D1097" s="151" t="s">
        <v>231</v>
      </c>
      <c r="E1097" s="152" t="s">
        <v>1</v>
      </c>
      <c r="F1097" s="153" t="s">
        <v>1341</v>
      </c>
      <c r="H1097" s="152" t="s">
        <v>1</v>
      </c>
      <c r="I1097" s="154"/>
      <c r="L1097" s="150"/>
      <c r="M1097" s="155"/>
      <c r="T1097" s="156"/>
      <c r="AT1097" s="152" t="s">
        <v>231</v>
      </c>
      <c r="AU1097" s="152" t="s">
        <v>82</v>
      </c>
      <c r="AV1097" s="12" t="s">
        <v>80</v>
      </c>
      <c r="AW1097" s="12" t="s">
        <v>30</v>
      </c>
      <c r="AX1097" s="12" t="s">
        <v>73</v>
      </c>
      <c r="AY1097" s="152" t="s">
        <v>221</v>
      </c>
    </row>
    <row r="1098" spans="2:65" s="12" customFormat="1">
      <c r="B1098" s="150"/>
      <c r="D1098" s="151" t="s">
        <v>231</v>
      </c>
      <c r="E1098" s="152" t="s">
        <v>1</v>
      </c>
      <c r="F1098" s="153" t="s">
        <v>1342</v>
      </c>
      <c r="H1098" s="152" t="s">
        <v>1</v>
      </c>
      <c r="I1098" s="154"/>
      <c r="L1098" s="150"/>
      <c r="M1098" s="155"/>
      <c r="T1098" s="156"/>
      <c r="AT1098" s="152" t="s">
        <v>231</v>
      </c>
      <c r="AU1098" s="152" t="s">
        <v>82</v>
      </c>
      <c r="AV1098" s="12" t="s">
        <v>80</v>
      </c>
      <c r="AW1098" s="12" t="s">
        <v>30</v>
      </c>
      <c r="AX1098" s="12" t="s">
        <v>73</v>
      </c>
      <c r="AY1098" s="152" t="s">
        <v>221</v>
      </c>
    </row>
    <row r="1099" spans="2:65" s="12" customFormat="1">
      <c r="B1099" s="150"/>
      <c r="D1099" s="151" t="s">
        <v>231</v>
      </c>
      <c r="E1099" s="152" t="s">
        <v>1</v>
      </c>
      <c r="F1099" s="153" t="s">
        <v>1343</v>
      </c>
      <c r="H1099" s="152" t="s">
        <v>1</v>
      </c>
      <c r="I1099" s="154"/>
      <c r="L1099" s="150"/>
      <c r="M1099" s="155"/>
      <c r="T1099" s="156"/>
      <c r="AT1099" s="152" t="s">
        <v>231</v>
      </c>
      <c r="AU1099" s="152" t="s">
        <v>82</v>
      </c>
      <c r="AV1099" s="12" t="s">
        <v>80</v>
      </c>
      <c r="AW1099" s="12" t="s">
        <v>30</v>
      </c>
      <c r="AX1099" s="12" t="s">
        <v>73</v>
      </c>
      <c r="AY1099" s="152" t="s">
        <v>221</v>
      </c>
    </row>
    <row r="1100" spans="2:65" s="13" customFormat="1">
      <c r="B1100" s="157"/>
      <c r="D1100" s="151" t="s">
        <v>231</v>
      </c>
      <c r="E1100" s="158" t="s">
        <v>1</v>
      </c>
      <c r="F1100" s="159" t="s">
        <v>222</v>
      </c>
      <c r="H1100" s="160">
        <v>3</v>
      </c>
      <c r="I1100" s="161"/>
      <c r="L1100" s="157"/>
      <c r="M1100" s="162"/>
      <c r="T1100" s="163"/>
      <c r="AT1100" s="158" t="s">
        <v>231</v>
      </c>
      <c r="AU1100" s="158" t="s">
        <v>82</v>
      </c>
      <c r="AV1100" s="13" t="s">
        <v>82</v>
      </c>
      <c r="AW1100" s="13" t="s">
        <v>30</v>
      </c>
      <c r="AX1100" s="13" t="s">
        <v>73</v>
      </c>
      <c r="AY1100" s="158" t="s">
        <v>221</v>
      </c>
    </row>
    <row r="1101" spans="2:65" s="14" customFormat="1">
      <c r="B1101" s="164"/>
      <c r="D1101" s="151" t="s">
        <v>231</v>
      </c>
      <c r="E1101" s="165" t="s">
        <v>1</v>
      </c>
      <c r="F1101" s="166" t="s">
        <v>236</v>
      </c>
      <c r="H1101" s="167">
        <v>3</v>
      </c>
      <c r="I1101" s="168"/>
      <c r="L1101" s="164"/>
      <c r="M1101" s="191"/>
      <c r="N1101" s="192"/>
      <c r="O1101" s="192"/>
      <c r="P1101" s="192"/>
      <c r="Q1101" s="192"/>
      <c r="R1101" s="192"/>
      <c r="S1101" s="192"/>
      <c r="T1101" s="193"/>
      <c r="AT1101" s="165" t="s">
        <v>231</v>
      </c>
      <c r="AU1101" s="165" t="s">
        <v>82</v>
      </c>
      <c r="AV1101" s="14" t="s">
        <v>229</v>
      </c>
      <c r="AW1101" s="14" t="s">
        <v>30</v>
      </c>
      <c r="AX1101" s="14" t="s">
        <v>80</v>
      </c>
      <c r="AY1101" s="165" t="s">
        <v>221</v>
      </c>
    </row>
    <row r="1102" spans="2:65" s="1" customFormat="1" ht="6.95" customHeight="1">
      <c r="B1102" s="44"/>
      <c r="C1102" s="45"/>
      <c r="D1102" s="45"/>
      <c r="E1102" s="45"/>
      <c r="F1102" s="45"/>
      <c r="G1102" s="45"/>
      <c r="H1102" s="45"/>
      <c r="I1102" s="45"/>
      <c r="J1102" s="45"/>
      <c r="K1102" s="45"/>
      <c r="L1102" s="32"/>
    </row>
  </sheetData>
  <autoFilter ref="C139:K1101" xr:uid="{00000000-0009-0000-0000-000001000000}"/>
  <mergeCells count="12">
    <mergeCell ref="E132:H132"/>
    <mergeCell ref="L2:V2"/>
    <mergeCell ref="E85:H85"/>
    <mergeCell ref="E87:H87"/>
    <mergeCell ref="E89:H89"/>
    <mergeCell ref="E128:H128"/>
    <mergeCell ref="E130:H13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67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147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s="1" customFormat="1" ht="12" customHeight="1">
      <c r="B8" s="32"/>
      <c r="D8" s="27" t="s">
        <v>176</v>
      </c>
      <c r="L8" s="32"/>
    </row>
    <row r="9" spans="2:46" s="1" customFormat="1" ht="16.5" customHeight="1">
      <c r="B9" s="32"/>
      <c r="E9" s="240" t="s">
        <v>3287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15. 9. 2025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09"/>
      <c r="G18" s="209"/>
      <c r="H18" s="20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4"/>
      <c r="E27" s="213" t="s">
        <v>1</v>
      </c>
      <c r="F27" s="213"/>
      <c r="G27" s="213"/>
      <c r="H27" s="21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33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86">
        <f>ROUND((SUM(BE120:BE672)),  2)</f>
        <v>0</v>
      </c>
      <c r="I33" s="96">
        <v>0.21</v>
      </c>
      <c r="J33" s="86">
        <f>ROUND(((SUM(BE120:BE672))*I33),  2)</f>
        <v>0</v>
      </c>
      <c r="L33" s="32"/>
    </row>
    <row r="34" spans="2:12" s="1" customFormat="1" ht="14.45" customHeight="1">
      <c r="B34" s="32"/>
      <c r="E34" s="27" t="s">
        <v>39</v>
      </c>
      <c r="F34" s="86">
        <f>ROUND((SUM(BF120:BF672)),  2)</f>
        <v>0</v>
      </c>
      <c r="I34" s="96">
        <v>0.12</v>
      </c>
      <c r="J34" s="86">
        <f>ROUND(((SUM(BF120:BF672))*I34),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ROUND((SUM(BG120:BG672)),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ROUND((SUM(BH120:BH672)),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ROUND((SUM(BI120:BI672)),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176</v>
      </c>
      <c r="L86" s="32"/>
    </row>
    <row r="87" spans="2:47" s="1" customFormat="1" ht="16.5" customHeight="1">
      <c r="B87" s="32"/>
      <c r="E87" s="240" t="str">
        <f>E9</f>
        <v>D.1.01.4f - Vzduchotechnika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15. 9. 2025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182</v>
      </c>
      <c r="D94" s="97"/>
      <c r="E94" s="97"/>
      <c r="F94" s="97"/>
      <c r="G94" s="97"/>
      <c r="H94" s="97"/>
      <c r="I94" s="97"/>
      <c r="J94" s="106" t="s">
        <v>183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184</v>
      </c>
      <c r="J96" s="66">
        <f>J120</f>
        <v>0</v>
      </c>
      <c r="L96" s="32"/>
      <c r="AU96" s="17" t="s">
        <v>185</v>
      </c>
    </row>
    <row r="97" spans="2:12" s="8" customFormat="1" ht="24.95" customHeight="1">
      <c r="B97" s="108"/>
      <c r="D97" s="109" t="s">
        <v>3288</v>
      </c>
      <c r="E97" s="110"/>
      <c r="F97" s="110"/>
      <c r="G97" s="110"/>
      <c r="H97" s="110"/>
      <c r="I97" s="110"/>
      <c r="J97" s="111">
        <f>J121</f>
        <v>0</v>
      </c>
      <c r="L97" s="108"/>
    </row>
    <row r="98" spans="2:12" s="8" customFormat="1" ht="24.95" customHeight="1">
      <c r="B98" s="108"/>
      <c r="D98" s="109" t="s">
        <v>3289</v>
      </c>
      <c r="E98" s="110"/>
      <c r="F98" s="110"/>
      <c r="G98" s="110"/>
      <c r="H98" s="110"/>
      <c r="I98" s="110"/>
      <c r="J98" s="111">
        <f>J493</f>
        <v>0</v>
      </c>
      <c r="L98" s="108"/>
    </row>
    <row r="99" spans="2:12" s="8" customFormat="1" ht="24.95" customHeight="1">
      <c r="B99" s="108"/>
      <c r="D99" s="109" t="s">
        <v>3290</v>
      </c>
      <c r="E99" s="110"/>
      <c r="F99" s="110"/>
      <c r="G99" s="110"/>
      <c r="H99" s="110"/>
      <c r="I99" s="110"/>
      <c r="J99" s="111">
        <f>J600</f>
        <v>0</v>
      </c>
      <c r="L99" s="108"/>
    </row>
    <row r="100" spans="2:12" s="8" customFormat="1" ht="24.95" customHeight="1">
      <c r="B100" s="108"/>
      <c r="D100" s="109" t="s">
        <v>3291</v>
      </c>
      <c r="E100" s="110"/>
      <c r="F100" s="110"/>
      <c r="G100" s="110"/>
      <c r="H100" s="110"/>
      <c r="I100" s="110"/>
      <c r="J100" s="111">
        <f>J641</f>
        <v>0</v>
      </c>
      <c r="L100" s="108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206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44" t="str">
        <f>E7</f>
        <v>REKONSTRUKCE KORONÁRNÍ JEDNOTKY IKK - Fakultní nemocnice Brno</v>
      </c>
      <c r="F110" s="245"/>
      <c r="G110" s="245"/>
      <c r="H110" s="245"/>
      <c r="L110" s="32"/>
    </row>
    <row r="111" spans="2:12" s="1" customFormat="1" ht="12" customHeight="1">
      <c r="B111" s="32"/>
      <c r="C111" s="27" t="s">
        <v>176</v>
      </c>
      <c r="L111" s="32"/>
    </row>
    <row r="112" spans="2:12" s="1" customFormat="1" ht="16.5" customHeight="1">
      <c r="B112" s="32"/>
      <c r="E112" s="240" t="str">
        <f>E9</f>
        <v>D.1.01.4f - Vzduchotechnika</v>
      </c>
      <c r="F112" s="243"/>
      <c r="G112" s="243"/>
      <c r="H112" s="243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15. 9. 2025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 xml:space="preserve"> </v>
      </c>
      <c r="I116" s="27" t="s">
        <v>29</v>
      </c>
      <c r="J116" s="30" t="str">
        <f>E21</f>
        <v xml:space="preserve"> </v>
      </c>
      <c r="L116" s="32"/>
    </row>
    <row r="117" spans="2:65" s="1" customFormat="1" ht="15.2" customHeight="1">
      <c r="B117" s="32"/>
      <c r="C117" s="27" t="s">
        <v>27</v>
      </c>
      <c r="F117" s="25" t="str">
        <f>IF(E18="","",E18)</f>
        <v>Vyplň údaj</v>
      </c>
      <c r="I117" s="27" t="s">
        <v>31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6"/>
      <c r="C119" s="117" t="s">
        <v>207</v>
      </c>
      <c r="D119" s="118" t="s">
        <v>58</v>
      </c>
      <c r="E119" s="118" t="s">
        <v>54</v>
      </c>
      <c r="F119" s="118" t="s">
        <v>55</v>
      </c>
      <c r="G119" s="118" t="s">
        <v>208</v>
      </c>
      <c r="H119" s="118" t="s">
        <v>209</v>
      </c>
      <c r="I119" s="118" t="s">
        <v>210</v>
      </c>
      <c r="J119" s="118" t="s">
        <v>183</v>
      </c>
      <c r="K119" s="119" t="s">
        <v>211</v>
      </c>
      <c r="L119" s="116"/>
      <c r="M119" s="59" t="s">
        <v>1</v>
      </c>
      <c r="N119" s="60" t="s">
        <v>37</v>
      </c>
      <c r="O119" s="60" t="s">
        <v>212</v>
      </c>
      <c r="P119" s="60" t="s">
        <v>213</v>
      </c>
      <c r="Q119" s="60" t="s">
        <v>214</v>
      </c>
      <c r="R119" s="60" t="s">
        <v>215</v>
      </c>
      <c r="S119" s="60" t="s">
        <v>216</v>
      </c>
      <c r="T119" s="61" t="s">
        <v>217</v>
      </c>
    </row>
    <row r="120" spans="2:65" s="1" customFormat="1" ht="22.9" customHeight="1">
      <c r="B120" s="32"/>
      <c r="C120" s="64" t="s">
        <v>218</v>
      </c>
      <c r="J120" s="120">
        <f>BK120</f>
        <v>0</v>
      </c>
      <c r="L120" s="32"/>
      <c r="M120" s="62"/>
      <c r="N120" s="53"/>
      <c r="O120" s="53"/>
      <c r="P120" s="121">
        <f>P121+P493+P600+P641</f>
        <v>0</v>
      </c>
      <c r="Q120" s="53"/>
      <c r="R120" s="121">
        <f>R121+R493+R600+R641</f>
        <v>0</v>
      </c>
      <c r="S120" s="53"/>
      <c r="T120" s="122">
        <f>T121+T493+T600+T641</f>
        <v>0</v>
      </c>
      <c r="AT120" s="17" t="s">
        <v>72</v>
      </c>
      <c r="AU120" s="17" t="s">
        <v>185</v>
      </c>
      <c r="BK120" s="123">
        <f>BK121+BK493+BK600+BK641</f>
        <v>0</v>
      </c>
    </row>
    <row r="121" spans="2:65" s="11" customFormat="1" ht="25.9" customHeight="1">
      <c r="B121" s="124"/>
      <c r="D121" s="125" t="s">
        <v>72</v>
      </c>
      <c r="E121" s="126" t="s">
        <v>3292</v>
      </c>
      <c r="F121" s="126" t="s">
        <v>3293</v>
      </c>
      <c r="I121" s="127"/>
      <c r="J121" s="128">
        <f>BK121</f>
        <v>0</v>
      </c>
      <c r="L121" s="124"/>
      <c r="M121" s="129"/>
      <c r="P121" s="130">
        <f>SUM(P122:P492)</f>
        <v>0</v>
      </c>
      <c r="R121" s="130">
        <f>SUM(R122:R492)</f>
        <v>0</v>
      </c>
      <c r="T121" s="131">
        <f>SUM(T122:T492)</f>
        <v>0</v>
      </c>
      <c r="AR121" s="125" t="s">
        <v>80</v>
      </c>
      <c r="AT121" s="132" t="s">
        <v>72</v>
      </c>
      <c r="AU121" s="132" t="s">
        <v>73</v>
      </c>
      <c r="AY121" s="125" t="s">
        <v>221</v>
      </c>
      <c r="BK121" s="133">
        <f>SUM(BK122:BK492)</f>
        <v>0</v>
      </c>
    </row>
    <row r="122" spans="2:65" s="1" customFormat="1" ht="33" customHeight="1">
      <c r="B122" s="136"/>
      <c r="C122" s="137" t="s">
        <v>1161</v>
      </c>
      <c r="D122" s="137" t="s">
        <v>224</v>
      </c>
      <c r="E122" s="138" t="s">
        <v>3294</v>
      </c>
      <c r="F122" s="139" t="s">
        <v>3295</v>
      </c>
      <c r="G122" s="140" t="s">
        <v>730</v>
      </c>
      <c r="H122" s="141">
        <v>1</v>
      </c>
      <c r="I122" s="142"/>
      <c r="J122" s="143">
        <f>ROUND(I122*H122,2)</f>
        <v>0</v>
      </c>
      <c r="K122" s="139" t="s">
        <v>1</v>
      </c>
      <c r="L122" s="32"/>
      <c r="M122" s="144" t="s">
        <v>1</v>
      </c>
      <c r="N122" s="145" t="s">
        <v>38</v>
      </c>
      <c r="P122" s="146">
        <f>O122*H122</f>
        <v>0</v>
      </c>
      <c r="Q122" s="146">
        <v>0</v>
      </c>
      <c r="R122" s="146">
        <f>Q122*H122</f>
        <v>0</v>
      </c>
      <c r="S122" s="146">
        <v>0</v>
      </c>
      <c r="T122" s="147">
        <f>S122*H122</f>
        <v>0</v>
      </c>
      <c r="AR122" s="148" t="s">
        <v>229</v>
      </c>
      <c r="AT122" s="148" t="s">
        <v>224</v>
      </c>
      <c r="AU122" s="148" t="s">
        <v>80</v>
      </c>
      <c r="AY122" s="17" t="s">
        <v>221</v>
      </c>
      <c r="BE122" s="149">
        <f>IF(N122="základní",J122,0)</f>
        <v>0</v>
      </c>
      <c r="BF122" s="149">
        <f>IF(N122="snížená",J122,0)</f>
        <v>0</v>
      </c>
      <c r="BG122" s="149">
        <f>IF(N122="zákl. přenesená",J122,0)</f>
        <v>0</v>
      </c>
      <c r="BH122" s="149">
        <f>IF(N122="sníž. přenesená",J122,0)</f>
        <v>0</v>
      </c>
      <c r="BI122" s="149">
        <f>IF(N122="nulová",J122,0)</f>
        <v>0</v>
      </c>
      <c r="BJ122" s="17" t="s">
        <v>80</v>
      </c>
      <c r="BK122" s="149">
        <f>ROUND(I122*H122,2)</f>
        <v>0</v>
      </c>
      <c r="BL122" s="17" t="s">
        <v>229</v>
      </c>
      <c r="BM122" s="148" t="s">
        <v>3296</v>
      </c>
    </row>
    <row r="123" spans="2:65" s="1" customFormat="1">
      <c r="B123" s="32"/>
      <c r="D123" s="151" t="s">
        <v>272</v>
      </c>
      <c r="F123" s="181" t="s">
        <v>3297</v>
      </c>
      <c r="I123" s="182"/>
      <c r="L123" s="32"/>
      <c r="M123" s="183"/>
      <c r="T123" s="56"/>
      <c r="AT123" s="17" t="s">
        <v>272</v>
      </c>
      <c r="AU123" s="17" t="s">
        <v>80</v>
      </c>
    </row>
    <row r="124" spans="2:65" s="1" customFormat="1" ht="24.2" customHeight="1">
      <c r="B124" s="136"/>
      <c r="C124" s="137" t="s">
        <v>82</v>
      </c>
      <c r="D124" s="137" t="s">
        <v>224</v>
      </c>
      <c r="E124" s="138" t="s">
        <v>3298</v>
      </c>
      <c r="F124" s="139" t="s">
        <v>3299</v>
      </c>
      <c r="G124" s="140" t="s">
        <v>983</v>
      </c>
      <c r="H124" s="141">
        <v>1</v>
      </c>
      <c r="I124" s="142"/>
      <c r="J124" s="143">
        <f>ROUND(I124*H124,2)</f>
        <v>0</v>
      </c>
      <c r="K124" s="139" t="s">
        <v>1</v>
      </c>
      <c r="L124" s="32"/>
      <c r="M124" s="144" t="s">
        <v>1</v>
      </c>
      <c r="N124" s="145" t="s">
        <v>38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229</v>
      </c>
      <c r="AT124" s="148" t="s">
        <v>224</v>
      </c>
      <c r="AU124" s="148" t="s">
        <v>80</v>
      </c>
      <c r="AY124" s="17" t="s">
        <v>221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80</v>
      </c>
      <c r="BK124" s="149">
        <f>ROUND(I124*H124,2)</f>
        <v>0</v>
      </c>
      <c r="BL124" s="17" t="s">
        <v>229</v>
      </c>
      <c r="BM124" s="148" t="s">
        <v>82</v>
      </c>
    </row>
    <row r="125" spans="2:65" s="1" customFormat="1">
      <c r="B125" s="32"/>
      <c r="D125" s="151" t="s">
        <v>272</v>
      </c>
      <c r="F125" s="181" t="s">
        <v>3300</v>
      </c>
      <c r="I125" s="182"/>
      <c r="L125" s="32"/>
      <c r="M125" s="183"/>
      <c r="T125" s="56"/>
      <c r="AT125" s="17" t="s">
        <v>272</v>
      </c>
      <c r="AU125" s="17" t="s">
        <v>80</v>
      </c>
    </row>
    <row r="126" spans="2:65" s="13" customFormat="1">
      <c r="B126" s="157"/>
      <c r="D126" s="151" t="s">
        <v>231</v>
      </c>
      <c r="E126" s="158" t="s">
        <v>1</v>
      </c>
      <c r="F126" s="159" t="s">
        <v>80</v>
      </c>
      <c r="H126" s="160">
        <v>1</v>
      </c>
      <c r="I126" s="161"/>
      <c r="L126" s="157"/>
      <c r="M126" s="162"/>
      <c r="T126" s="163"/>
      <c r="AT126" s="158" t="s">
        <v>231</v>
      </c>
      <c r="AU126" s="158" t="s">
        <v>80</v>
      </c>
      <c r="AV126" s="13" t="s">
        <v>82</v>
      </c>
      <c r="AW126" s="13" t="s">
        <v>30</v>
      </c>
      <c r="AX126" s="13" t="s">
        <v>73</v>
      </c>
      <c r="AY126" s="158" t="s">
        <v>221</v>
      </c>
    </row>
    <row r="127" spans="2:65" s="14" customFormat="1">
      <c r="B127" s="164"/>
      <c r="D127" s="151" t="s">
        <v>231</v>
      </c>
      <c r="E127" s="165" t="s">
        <v>1</v>
      </c>
      <c r="F127" s="166" t="s">
        <v>3301</v>
      </c>
      <c r="H127" s="167">
        <v>1</v>
      </c>
      <c r="I127" s="168"/>
      <c r="L127" s="164"/>
      <c r="M127" s="169"/>
      <c r="T127" s="170"/>
      <c r="AT127" s="165" t="s">
        <v>231</v>
      </c>
      <c r="AU127" s="165" t="s">
        <v>80</v>
      </c>
      <c r="AV127" s="14" t="s">
        <v>229</v>
      </c>
      <c r="AW127" s="14" t="s">
        <v>30</v>
      </c>
      <c r="AX127" s="14" t="s">
        <v>73</v>
      </c>
      <c r="AY127" s="165" t="s">
        <v>221</v>
      </c>
    </row>
    <row r="128" spans="2:65" s="12" customFormat="1">
      <c r="B128" s="150"/>
      <c r="D128" s="151" t="s">
        <v>231</v>
      </c>
      <c r="E128" s="152" t="s">
        <v>1</v>
      </c>
      <c r="F128" s="153" t="s">
        <v>3302</v>
      </c>
      <c r="H128" s="152" t="s">
        <v>1</v>
      </c>
      <c r="I128" s="154"/>
      <c r="L128" s="150"/>
      <c r="M128" s="155"/>
      <c r="T128" s="156"/>
      <c r="AT128" s="152" t="s">
        <v>231</v>
      </c>
      <c r="AU128" s="152" t="s">
        <v>80</v>
      </c>
      <c r="AV128" s="12" t="s">
        <v>80</v>
      </c>
      <c r="AW128" s="12" t="s">
        <v>30</v>
      </c>
      <c r="AX128" s="12" t="s">
        <v>73</v>
      </c>
      <c r="AY128" s="152" t="s">
        <v>221</v>
      </c>
    </row>
    <row r="129" spans="2:65" s="13" customFormat="1">
      <c r="B129" s="157"/>
      <c r="D129" s="151" t="s">
        <v>231</v>
      </c>
      <c r="E129" s="158" t="s">
        <v>1</v>
      </c>
      <c r="F129" s="159" t="s">
        <v>80</v>
      </c>
      <c r="H129" s="160">
        <v>1</v>
      </c>
      <c r="I129" s="161"/>
      <c r="L129" s="157"/>
      <c r="M129" s="162"/>
      <c r="T129" s="163"/>
      <c r="AT129" s="158" t="s">
        <v>231</v>
      </c>
      <c r="AU129" s="158" t="s">
        <v>80</v>
      </c>
      <c r="AV129" s="13" t="s">
        <v>82</v>
      </c>
      <c r="AW129" s="13" t="s">
        <v>30</v>
      </c>
      <c r="AX129" s="13" t="s">
        <v>73</v>
      </c>
      <c r="AY129" s="158" t="s">
        <v>221</v>
      </c>
    </row>
    <row r="130" spans="2:65" s="14" customFormat="1">
      <c r="B130" s="164"/>
      <c r="D130" s="151" t="s">
        <v>231</v>
      </c>
      <c r="E130" s="165" t="s">
        <v>1</v>
      </c>
      <c r="F130" s="166" t="s">
        <v>3301</v>
      </c>
      <c r="H130" s="167">
        <v>1</v>
      </c>
      <c r="I130" s="168"/>
      <c r="L130" s="164"/>
      <c r="M130" s="169"/>
      <c r="T130" s="170"/>
      <c r="AT130" s="165" t="s">
        <v>231</v>
      </c>
      <c r="AU130" s="165" t="s">
        <v>80</v>
      </c>
      <c r="AV130" s="14" t="s">
        <v>229</v>
      </c>
      <c r="AW130" s="14" t="s">
        <v>30</v>
      </c>
      <c r="AX130" s="14" t="s">
        <v>80</v>
      </c>
      <c r="AY130" s="165" t="s">
        <v>221</v>
      </c>
    </row>
    <row r="131" spans="2:65" s="1" customFormat="1" ht="24.2" customHeight="1">
      <c r="B131" s="136"/>
      <c r="C131" s="137" t="s">
        <v>1177</v>
      </c>
      <c r="D131" s="137" t="s">
        <v>224</v>
      </c>
      <c r="E131" s="138" t="s">
        <v>3303</v>
      </c>
      <c r="F131" s="139" t="s">
        <v>3302</v>
      </c>
      <c r="G131" s="140" t="s">
        <v>1</v>
      </c>
      <c r="H131" s="141">
        <v>1</v>
      </c>
      <c r="I131" s="142"/>
      <c r="J131" s="143">
        <f>ROUND(I131*H131,2)</f>
        <v>0</v>
      </c>
      <c r="K131" s="139" t="s">
        <v>1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3304</v>
      </c>
    </row>
    <row r="132" spans="2:65" s="1" customFormat="1">
      <c r="B132" s="32"/>
      <c r="D132" s="151" t="s">
        <v>272</v>
      </c>
      <c r="F132" s="181" t="s">
        <v>3305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24.2" customHeight="1">
      <c r="B133" s="136"/>
      <c r="C133" s="137" t="s">
        <v>229</v>
      </c>
      <c r="D133" s="137" t="s">
        <v>224</v>
      </c>
      <c r="E133" s="138" t="s">
        <v>3306</v>
      </c>
      <c r="F133" s="139" t="s">
        <v>3307</v>
      </c>
      <c r="G133" s="140" t="s">
        <v>983</v>
      </c>
      <c r="H133" s="141">
        <v>1</v>
      </c>
      <c r="I133" s="142"/>
      <c r="J133" s="143">
        <f>ROUND(I133*H133,2)</f>
        <v>0</v>
      </c>
      <c r="K133" s="139" t="s">
        <v>1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229</v>
      </c>
    </row>
    <row r="134" spans="2:65" s="1" customFormat="1">
      <c r="B134" s="32"/>
      <c r="D134" s="151" t="s">
        <v>272</v>
      </c>
      <c r="F134" s="181" t="s">
        <v>3308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3" customFormat="1">
      <c r="B135" s="157"/>
      <c r="D135" s="151" t="s">
        <v>231</v>
      </c>
      <c r="E135" s="158" t="s">
        <v>1</v>
      </c>
      <c r="F135" s="159" t="s">
        <v>80</v>
      </c>
      <c r="H135" s="160">
        <v>1</v>
      </c>
      <c r="I135" s="161"/>
      <c r="L135" s="157"/>
      <c r="M135" s="162"/>
      <c r="T135" s="163"/>
      <c r="AT135" s="158" t="s">
        <v>231</v>
      </c>
      <c r="AU135" s="158" t="s">
        <v>80</v>
      </c>
      <c r="AV135" s="13" t="s">
        <v>82</v>
      </c>
      <c r="AW135" s="13" t="s">
        <v>30</v>
      </c>
      <c r="AX135" s="13" t="s">
        <v>73</v>
      </c>
      <c r="AY135" s="158" t="s">
        <v>221</v>
      </c>
    </row>
    <row r="136" spans="2:65" s="14" customFormat="1">
      <c r="B136" s="164"/>
      <c r="D136" s="151" t="s">
        <v>231</v>
      </c>
      <c r="E136" s="165" t="s">
        <v>1</v>
      </c>
      <c r="F136" s="166" t="s">
        <v>3301</v>
      </c>
      <c r="H136" s="167">
        <v>1</v>
      </c>
      <c r="I136" s="168"/>
      <c r="L136" s="164"/>
      <c r="M136" s="169"/>
      <c r="T136" s="170"/>
      <c r="AT136" s="165" t="s">
        <v>231</v>
      </c>
      <c r="AU136" s="165" t="s">
        <v>80</v>
      </c>
      <c r="AV136" s="14" t="s">
        <v>229</v>
      </c>
      <c r="AW136" s="14" t="s">
        <v>30</v>
      </c>
      <c r="AX136" s="14" t="s">
        <v>80</v>
      </c>
      <c r="AY136" s="165" t="s">
        <v>221</v>
      </c>
    </row>
    <row r="137" spans="2:65" s="1" customFormat="1" ht="16.5" customHeight="1">
      <c r="B137" s="136"/>
      <c r="C137" s="137" t="s">
        <v>253</v>
      </c>
      <c r="D137" s="137" t="s">
        <v>224</v>
      </c>
      <c r="E137" s="138" t="s">
        <v>3309</v>
      </c>
      <c r="F137" s="139" t="s">
        <v>3310</v>
      </c>
      <c r="G137" s="140" t="s">
        <v>2137</v>
      </c>
      <c r="H137" s="141">
        <v>2</v>
      </c>
      <c r="I137" s="142"/>
      <c r="J137" s="143">
        <f>ROUND(I137*H137,2)</f>
        <v>0</v>
      </c>
      <c r="K137" s="139" t="s">
        <v>1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229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229</v>
      </c>
      <c r="BM137" s="148" t="s">
        <v>266</v>
      </c>
    </row>
    <row r="138" spans="2:65" s="1" customFormat="1">
      <c r="B138" s="32"/>
      <c r="D138" s="151" t="s">
        <v>272</v>
      </c>
      <c r="F138" s="181" t="s">
        <v>3311</v>
      </c>
      <c r="I138" s="182"/>
      <c r="L138" s="32"/>
      <c r="M138" s="183"/>
      <c r="T138" s="56"/>
      <c r="AT138" s="17" t="s">
        <v>272</v>
      </c>
      <c r="AU138" s="17" t="s">
        <v>80</v>
      </c>
    </row>
    <row r="139" spans="2:65" s="13" customFormat="1">
      <c r="B139" s="157"/>
      <c r="D139" s="151" t="s">
        <v>231</v>
      </c>
      <c r="E139" s="158" t="s">
        <v>1</v>
      </c>
      <c r="F139" s="159" t="s">
        <v>82</v>
      </c>
      <c r="H139" s="160">
        <v>2</v>
      </c>
      <c r="I139" s="161"/>
      <c r="L139" s="157"/>
      <c r="M139" s="162"/>
      <c r="T139" s="163"/>
      <c r="AT139" s="158" t="s">
        <v>231</v>
      </c>
      <c r="AU139" s="158" t="s">
        <v>80</v>
      </c>
      <c r="AV139" s="13" t="s">
        <v>82</v>
      </c>
      <c r="AW139" s="13" t="s">
        <v>30</v>
      </c>
      <c r="AX139" s="13" t="s">
        <v>73</v>
      </c>
      <c r="AY139" s="158" t="s">
        <v>221</v>
      </c>
    </row>
    <row r="140" spans="2:65" s="14" customFormat="1">
      <c r="B140" s="164"/>
      <c r="D140" s="151" t="s">
        <v>231</v>
      </c>
      <c r="E140" s="165" t="s">
        <v>1</v>
      </c>
      <c r="F140" s="166" t="s">
        <v>3301</v>
      </c>
      <c r="H140" s="167">
        <v>2</v>
      </c>
      <c r="I140" s="168"/>
      <c r="L140" s="164"/>
      <c r="M140" s="169"/>
      <c r="T140" s="170"/>
      <c r="AT140" s="165" t="s">
        <v>231</v>
      </c>
      <c r="AU140" s="165" t="s">
        <v>80</v>
      </c>
      <c r="AV140" s="14" t="s">
        <v>229</v>
      </c>
      <c r="AW140" s="14" t="s">
        <v>30</v>
      </c>
      <c r="AX140" s="14" t="s">
        <v>80</v>
      </c>
      <c r="AY140" s="165" t="s">
        <v>221</v>
      </c>
    </row>
    <row r="141" spans="2:65" s="1" customFormat="1" ht="16.5" customHeight="1">
      <c r="B141" s="136"/>
      <c r="C141" s="137" t="s">
        <v>266</v>
      </c>
      <c r="D141" s="137" t="s">
        <v>224</v>
      </c>
      <c r="E141" s="138" t="s">
        <v>3312</v>
      </c>
      <c r="F141" s="139" t="s">
        <v>3313</v>
      </c>
      <c r="G141" s="140" t="s">
        <v>2137</v>
      </c>
      <c r="H141" s="141">
        <v>6</v>
      </c>
      <c r="I141" s="142"/>
      <c r="J141" s="143">
        <f>ROUND(I141*H141,2)</f>
        <v>0</v>
      </c>
      <c r="K141" s="139" t="s">
        <v>1</v>
      </c>
      <c r="L141" s="32"/>
      <c r="M141" s="144" t="s">
        <v>1</v>
      </c>
      <c r="N141" s="145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229</v>
      </c>
      <c r="AT141" s="148" t="s">
        <v>224</v>
      </c>
      <c r="AU141" s="148" t="s">
        <v>80</v>
      </c>
      <c r="AY141" s="17" t="s">
        <v>221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80</v>
      </c>
      <c r="BK141" s="149">
        <f>ROUND(I141*H141,2)</f>
        <v>0</v>
      </c>
      <c r="BL141" s="17" t="s">
        <v>229</v>
      </c>
      <c r="BM141" s="148" t="s">
        <v>270</v>
      </c>
    </row>
    <row r="142" spans="2:65" s="1" customFormat="1">
      <c r="B142" s="32"/>
      <c r="D142" s="151" t="s">
        <v>272</v>
      </c>
      <c r="F142" s="181" t="s">
        <v>3314</v>
      </c>
      <c r="I142" s="182"/>
      <c r="L142" s="32"/>
      <c r="M142" s="183"/>
      <c r="T142" s="56"/>
      <c r="AT142" s="17" t="s">
        <v>272</v>
      </c>
      <c r="AU142" s="17" t="s">
        <v>80</v>
      </c>
    </row>
    <row r="143" spans="2:65" s="13" customFormat="1">
      <c r="B143" s="157"/>
      <c r="D143" s="151" t="s">
        <v>231</v>
      </c>
      <c r="E143" s="158" t="s">
        <v>1</v>
      </c>
      <c r="F143" s="159" t="s">
        <v>266</v>
      </c>
      <c r="H143" s="160">
        <v>6</v>
      </c>
      <c r="I143" s="161"/>
      <c r="L143" s="157"/>
      <c r="M143" s="162"/>
      <c r="T143" s="163"/>
      <c r="AT143" s="158" t="s">
        <v>231</v>
      </c>
      <c r="AU143" s="158" t="s">
        <v>80</v>
      </c>
      <c r="AV143" s="13" t="s">
        <v>82</v>
      </c>
      <c r="AW143" s="13" t="s">
        <v>30</v>
      </c>
      <c r="AX143" s="13" t="s">
        <v>73</v>
      </c>
      <c r="AY143" s="158" t="s">
        <v>221</v>
      </c>
    </row>
    <row r="144" spans="2:65" s="14" customFormat="1">
      <c r="B144" s="164"/>
      <c r="D144" s="151" t="s">
        <v>231</v>
      </c>
      <c r="E144" s="165" t="s">
        <v>1</v>
      </c>
      <c r="F144" s="166" t="s">
        <v>3301</v>
      </c>
      <c r="H144" s="167">
        <v>6</v>
      </c>
      <c r="I144" s="168"/>
      <c r="L144" s="164"/>
      <c r="M144" s="169"/>
      <c r="T144" s="170"/>
      <c r="AT144" s="165" t="s">
        <v>231</v>
      </c>
      <c r="AU144" s="165" t="s">
        <v>80</v>
      </c>
      <c r="AV144" s="14" t="s">
        <v>229</v>
      </c>
      <c r="AW144" s="14" t="s">
        <v>30</v>
      </c>
      <c r="AX144" s="14" t="s">
        <v>80</v>
      </c>
      <c r="AY144" s="165" t="s">
        <v>221</v>
      </c>
    </row>
    <row r="145" spans="2:65" s="1" customFormat="1" ht="16.5" customHeight="1">
      <c r="B145" s="136"/>
      <c r="C145" s="137" t="s">
        <v>275</v>
      </c>
      <c r="D145" s="137" t="s">
        <v>224</v>
      </c>
      <c r="E145" s="138" t="s">
        <v>3315</v>
      </c>
      <c r="F145" s="139" t="s">
        <v>3316</v>
      </c>
      <c r="G145" s="140" t="s">
        <v>2137</v>
      </c>
      <c r="H145" s="141">
        <v>6</v>
      </c>
      <c r="I145" s="142"/>
      <c r="J145" s="143">
        <f>ROUND(I145*H145,2)</f>
        <v>0</v>
      </c>
      <c r="K145" s="139" t="s">
        <v>1</v>
      </c>
      <c r="L145" s="32"/>
      <c r="M145" s="144" t="s">
        <v>1</v>
      </c>
      <c r="N145" s="145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229</v>
      </c>
      <c r="AT145" s="148" t="s">
        <v>224</v>
      </c>
      <c r="AU145" s="148" t="s">
        <v>80</v>
      </c>
      <c r="AY145" s="17" t="s">
        <v>221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80</v>
      </c>
      <c r="BK145" s="149">
        <f>ROUND(I145*H145,2)</f>
        <v>0</v>
      </c>
      <c r="BL145" s="17" t="s">
        <v>229</v>
      </c>
      <c r="BM145" s="148" t="s">
        <v>304</v>
      </c>
    </row>
    <row r="146" spans="2:65" s="1" customFormat="1">
      <c r="B146" s="32"/>
      <c r="D146" s="151" t="s">
        <v>272</v>
      </c>
      <c r="F146" s="181" t="s">
        <v>3317</v>
      </c>
      <c r="I146" s="182"/>
      <c r="L146" s="32"/>
      <c r="M146" s="183"/>
      <c r="T146" s="56"/>
      <c r="AT146" s="17" t="s">
        <v>272</v>
      </c>
      <c r="AU146" s="17" t="s">
        <v>80</v>
      </c>
    </row>
    <row r="147" spans="2:65" s="13" customFormat="1">
      <c r="B147" s="157"/>
      <c r="D147" s="151" t="s">
        <v>231</v>
      </c>
      <c r="E147" s="158" t="s">
        <v>1</v>
      </c>
      <c r="F147" s="159" t="s">
        <v>266</v>
      </c>
      <c r="H147" s="160">
        <v>6</v>
      </c>
      <c r="I147" s="161"/>
      <c r="L147" s="157"/>
      <c r="M147" s="162"/>
      <c r="T147" s="163"/>
      <c r="AT147" s="158" t="s">
        <v>231</v>
      </c>
      <c r="AU147" s="158" t="s">
        <v>80</v>
      </c>
      <c r="AV147" s="13" t="s">
        <v>82</v>
      </c>
      <c r="AW147" s="13" t="s">
        <v>30</v>
      </c>
      <c r="AX147" s="13" t="s">
        <v>73</v>
      </c>
      <c r="AY147" s="158" t="s">
        <v>221</v>
      </c>
    </row>
    <row r="148" spans="2:65" s="14" customFormat="1">
      <c r="B148" s="164"/>
      <c r="D148" s="151" t="s">
        <v>231</v>
      </c>
      <c r="E148" s="165" t="s">
        <v>1</v>
      </c>
      <c r="F148" s="166" t="s">
        <v>3301</v>
      </c>
      <c r="H148" s="167">
        <v>6</v>
      </c>
      <c r="I148" s="168"/>
      <c r="L148" s="164"/>
      <c r="M148" s="169"/>
      <c r="T148" s="170"/>
      <c r="AT148" s="165" t="s">
        <v>231</v>
      </c>
      <c r="AU148" s="165" t="s">
        <v>80</v>
      </c>
      <c r="AV148" s="14" t="s">
        <v>229</v>
      </c>
      <c r="AW148" s="14" t="s">
        <v>30</v>
      </c>
      <c r="AX148" s="14" t="s">
        <v>80</v>
      </c>
      <c r="AY148" s="165" t="s">
        <v>221</v>
      </c>
    </row>
    <row r="149" spans="2:65" s="1" customFormat="1" ht="33" customHeight="1">
      <c r="B149" s="136"/>
      <c r="C149" s="137" t="s">
        <v>270</v>
      </c>
      <c r="D149" s="137" t="s">
        <v>224</v>
      </c>
      <c r="E149" s="138" t="s">
        <v>3318</v>
      </c>
      <c r="F149" s="139" t="s">
        <v>3319</v>
      </c>
      <c r="G149" s="140" t="s">
        <v>2137</v>
      </c>
      <c r="H149" s="141">
        <v>6</v>
      </c>
      <c r="I149" s="142"/>
      <c r="J149" s="143">
        <f>ROUND(I149*H149,2)</f>
        <v>0</v>
      </c>
      <c r="K149" s="139" t="s">
        <v>1</v>
      </c>
      <c r="L149" s="32"/>
      <c r="M149" s="144" t="s">
        <v>1</v>
      </c>
      <c r="N149" s="145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229</v>
      </c>
      <c r="AT149" s="148" t="s">
        <v>224</v>
      </c>
      <c r="AU149" s="148" t="s">
        <v>80</v>
      </c>
      <c r="AY149" s="17" t="s">
        <v>221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80</v>
      </c>
      <c r="BK149" s="149">
        <f>ROUND(I149*H149,2)</f>
        <v>0</v>
      </c>
      <c r="BL149" s="17" t="s">
        <v>229</v>
      </c>
      <c r="BM149" s="148" t="s">
        <v>8</v>
      </c>
    </row>
    <row r="150" spans="2:65" s="13" customFormat="1">
      <c r="B150" s="157"/>
      <c r="D150" s="151" t="s">
        <v>231</v>
      </c>
      <c r="E150" s="158" t="s">
        <v>1</v>
      </c>
      <c r="F150" s="159" t="s">
        <v>266</v>
      </c>
      <c r="H150" s="160">
        <v>6</v>
      </c>
      <c r="I150" s="161"/>
      <c r="L150" s="157"/>
      <c r="M150" s="162"/>
      <c r="T150" s="163"/>
      <c r="AT150" s="158" t="s">
        <v>231</v>
      </c>
      <c r="AU150" s="158" t="s">
        <v>80</v>
      </c>
      <c r="AV150" s="13" t="s">
        <v>82</v>
      </c>
      <c r="AW150" s="13" t="s">
        <v>30</v>
      </c>
      <c r="AX150" s="13" t="s">
        <v>73</v>
      </c>
      <c r="AY150" s="158" t="s">
        <v>221</v>
      </c>
    </row>
    <row r="151" spans="2:65" s="14" customFormat="1">
      <c r="B151" s="164"/>
      <c r="D151" s="151" t="s">
        <v>231</v>
      </c>
      <c r="E151" s="165" t="s">
        <v>1</v>
      </c>
      <c r="F151" s="166" t="s">
        <v>3301</v>
      </c>
      <c r="H151" s="167">
        <v>6</v>
      </c>
      <c r="I151" s="168"/>
      <c r="L151" s="164"/>
      <c r="M151" s="169"/>
      <c r="T151" s="170"/>
      <c r="AT151" s="165" t="s">
        <v>231</v>
      </c>
      <c r="AU151" s="165" t="s">
        <v>80</v>
      </c>
      <c r="AV151" s="14" t="s">
        <v>229</v>
      </c>
      <c r="AW151" s="14" t="s">
        <v>30</v>
      </c>
      <c r="AX151" s="14" t="s">
        <v>80</v>
      </c>
      <c r="AY151" s="165" t="s">
        <v>221</v>
      </c>
    </row>
    <row r="152" spans="2:65" s="1" customFormat="1" ht="16.5" customHeight="1">
      <c r="B152" s="136"/>
      <c r="C152" s="137" t="s">
        <v>294</v>
      </c>
      <c r="D152" s="137" t="s">
        <v>224</v>
      </c>
      <c r="E152" s="138" t="s">
        <v>3320</v>
      </c>
      <c r="F152" s="139" t="s">
        <v>3321</v>
      </c>
      <c r="G152" s="140" t="s">
        <v>2137</v>
      </c>
      <c r="H152" s="141">
        <v>6</v>
      </c>
      <c r="I152" s="142"/>
      <c r="J152" s="143">
        <f>ROUND(I152*H152,2)</f>
        <v>0</v>
      </c>
      <c r="K152" s="139" t="s">
        <v>1</v>
      </c>
      <c r="L152" s="32"/>
      <c r="M152" s="144" t="s">
        <v>1</v>
      </c>
      <c r="N152" s="145" t="s">
        <v>38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229</v>
      </c>
      <c r="AT152" s="148" t="s">
        <v>224</v>
      </c>
      <c r="AU152" s="148" t="s">
        <v>80</v>
      </c>
      <c r="AY152" s="17" t="s">
        <v>221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80</v>
      </c>
      <c r="BK152" s="149">
        <f>ROUND(I152*H152,2)</f>
        <v>0</v>
      </c>
      <c r="BL152" s="17" t="s">
        <v>229</v>
      </c>
      <c r="BM152" s="148" t="s">
        <v>322</v>
      </c>
    </row>
    <row r="153" spans="2:65" s="1" customFormat="1">
      <c r="B153" s="32"/>
      <c r="D153" s="151" t="s">
        <v>272</v>
      </c>
      <c r="F153" s="181" t="s">
        <v>3322</v>
      </c>
      <c r="I153" s="182"/>
      <c r="L153" s="32"/>
      <c r="M153" s="183"/>
      <c r="T153" s="56"/>
      <c r="AT153" s="17" t="s">
        <v>272</v>
      </c>
      <c r="AU153" s="17" t="s">
        <v>80</v>
      </c>
    </row>
    <row r="154" spans="2:65" s="13" customFormat="1">
      <c r="B154" s="157"/>
      <c r="D154" s="151" t="s">
        <v>231</v>
      </c>
      <c r="E154" s="158" t="s">
        <v>1</v>
      </c>
      <c r="F154" s="159" t="s">
        <v>266</v>
      </c>
      <c r="H154" s="160">
        <v>6</v>
      </c>
      <c r="I154" s="161"/>
      <c r="L154" s="157"/>
      <c r="M154" s="162"/>
      <c r="T154" s="163"/>
      <c r="AT154" s="158" t="s">
        <v>231</v>
      </c>
      <c r="AU154" s="158" t="s">
        <v>80</v>
      </c>
      <c r="AV154" s="13" t="s">
        <v>82</v>
      </c>
      <c r="AW154" s="13" t="s">
        <v>30</v>
      </c>
      <c r="AX154" s="13" t="s">
        <v>73</v>
      </c>
      <c r="AY154" s="158" t="s">
        <v>221</v>
      </c>
    </row>
    <row r="155" spans="2:65" s="14" customFormat="1">
      <c r="B155" s="164"/>
      <c r="D155" s="151" t="s">
        <v>231</v>
      </c>
      <c r="E155" s="165" t="s">
        <v>1</v>
      </c>
      <c r="F155" s="166" t="s">
        <v>3301</v>
      </c>
      <c r="H155" s="167">
        <v>6</v>
      </c>
      <c r="I155" s="168"/>
      <c r="L155" s="164"/>
      <c r="M155" s="169"/>
      <c r="T155" s="170"/>
      <c r="AT155" s="165" t="s">
        <v>231</v>
      </c>
      <c r="AU155" s="165" t="s">
        <v>80</v>
      </c>
      <c r="AV155" s="14" t="s">
        <v>229</v>
      </c>
      <c r="AW155" s="14" t="s">
        <v>30</v>
      </c>
      <c r="AX155" s="14" t="s">
        <v>80</v>
      </c>
      <c r="AY155" s="165" t="s">
        <v>221</v>
      </c>
    </row>
    <row r="156" spans="2:65" s="1" customFormat="1" ht="24.2" customHeight="1">
      <c r="B156" s="136"/>
      <c r="C156" s="137" t="s">
        <v>304</v>
      </c>
      <c r="D156" s="137" t="s">
        <v>224</v>
      </c>
      <c r="E156" s="138" t="s">
        <v>3323</v>
      </c>
      <c r="F156" s="139" t="s">
        <v>3324</v>
      </c>
      <c r="G156" s="140" t="s">
        <v>2065</v>
      </c>
      <c r="H156" s="141">
        <v>3</v>
      </c>
      <c r="I156" s="142"/>
      <c r="J156" s="143">
        <f>ROUND(I156*H156,2)</f>
        <v>0</v>
      </c>
      <c r="K156" s="139" t="s">
        <v>1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229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229</v>
      </c>
      <c r="BM156" s="148" t="s">
        <v>332</v>
      </c>
    </row>
    <row r="157" spans="2:65" s="13" customFormat="1">
      <c r="B157" s="157"/>
      <c r="D157" s="151" t="s">
        <v>231</v>
      </c>
      <c r="E157" s="158" t="s">
        <v>1</v>
      </c>
      <c r="F157" s="159" t="s">
        <v>222</v>
      </c>
      <c r="H157" s="160">
        <v>3</v>
      </c>
      <c r="I157" s="161"/>
      <c r="L157" s="157"/>
      <c r="M157" s="162"/>
      <c r="T157" s="163"/>
      <c r="AT157" s="158" t="s">
        <v>231</v>
      </c>
      <c r="AU157" s="158" t="s">
        <v>80</v>
      </c>
      <c r="AV157" s="13" t="s">
        <v>82</v>
      </c>
      <c r="AW157" s="13" t="s">
        <v>30</v>
      </c>
      <c r="AX157" s="13" t="s">
        <v>73</v>
      </c>
      <c r="AY157" s="158" t="s">
        <v>221</v>
      </c>
    </row>
    <row r="158" spans="2:65" s="14" customFormat="1">
      <c r="B158" s="164"/>
      <c r="D158" s="151" t="s">
        <v>231</v>
      </c>
      <c r="E158" s="165" t="s">
        <v>1</v>
      </c>
      <c r="F158" s="166" t="s">
        <v>3301</v>
      </c>
      <c r="H158" s="167">
        <v>3</v>
      </c>
      <c r="I158" s="168"/>
      <c r="L158" s="164"/>
      <c r="M158" s="169"/>
      <c r="T158" s="170"/>
      <c r="AT158" s="165" t="s">
        <v>231</v>
      </c>
      <c r="AU158" s="165" t="s">
        <v>80</v>
      </c>
      <c r="AV158" s="14" t="s">
        <v>229</v>
      </c>
      <c r="AW158" s="14" t="s">
        <v>30</v>
      </c>
      <c r="AX158" s="14" t="s">
        <v>80</v>
      </c>
      <c r="AY158" s="165" t="s">
        <v>221</v>
      </c>
    </row>
    <row r="159" spans="2:65" s="1" customFormat="1" ht="16.5" customHeight="1">
      <c r="B159" s="136"/>
      <c r="C159" s="137" t="s">
        <v>310</v>
      </c>
      <c r="D159" s="137" t="s">
        <v>224</v>
      </c>
      <c r="E159" s="138" t="s">
        <v>3325</v>
      </c>
      <c r="F159" s="139" t="s">
        <v>3326</v>
      </c>
      <c r="G159" s="140" t="s">
        <v>350</v>
      </c>
      <c r="H159" s="141">
        <v>450</v>
      </c>
      <c r="I159" s="142"/>
      <c r="J159" s="143">
        <f>ROUND(I159*H159,2)</f>
        <v>0</v>
      </c>
      <c r="K159" s="139" t="s">
        <v>1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229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229</v>
      </c>
      <c r="BM159" s="148" t="s">
        <v>340</v>
      </c>
    </row>
    <row r="160" spans="2:65" s="1" customFormat="1">
      <c r="B160" s="32"/>
      <c r="D160" s="151" t="s">
        <v>272</v>
      </c>
      <c r="F160" s="181" t="s">
        <v>3327</v>
      </c>
      <c r="I160" s="182"/>
      <c r="L160" s="32"/>
      <c r="M160" s="183"/>
      <c r="T160" s="56"/>
      <c r="AT160" s="17" t="s">
        <v>272</v>
      </c>
      <c r="AU160" s="17" t="s">
        <v>80</v>
      </c>
    </row>
    <row r="161" spans="2:65" s="13" customFormat="1">
      <c r="B161" s="157"/>
      <c r="D161" s="151" t="s">
        <v>231</v>
      </c>
      <c r="E161" s="158" t="s">
        <v>1</v>
      </c>
      <c r="F161" s="159" t="s">
        <v>3328</v>
      </c>
      <c r="H161" s="160">
        <v>450</v>
      </c>
      <c r="I161" s="161"/>
      <c r="L161" s="157"/>
      <c r="M161" s="162"/>
      <c r="T161" s="163"/>
      <c r="AT161" s="158" t="s">
        <v>231</v>
      </c>
      <c r="AU161" s="158" t="s">
        <v>80</v>
      </c>
      <c r="AV161" s="13" t="s">
        <v>82</v>
      </c>
      <c r="AW161" s="13" t="s">
        <v>30</v>
      </c>
      <c r="AX161" s="13" t="s">
        <v>73</v>
      </c>
      <c r="AY161" s="158" t="s">
        <v>221</v>
      </c>
    </row>
    <row r="162" spans="2:65" s="14" customFormat="1">
      <c r="B162" s="164"/>
      <c r="D162" s="151" t="s">
        <v>231</v>
      </c>
      <c r="E162" s="165" t="s">
        <v>1</v>
      </c>
      <c r="F162" s="166" t="s">
        <v>3301</v>
      </c>
      <c r="H162" s="167">
        <v>450</v>
      </c>
      <c r="I162" s="168"/>
      <c r="L162" s="164"/>
      <c r="M162" s="169"/>
      <c r="T162" s="170"/>
      <c r="AT162" s="165" t="s">
        <v>231</v>
      </c>
      <c r="AU162" s="165" t="s">
        <v>80</v>
      </c>
      <c r="AV162" s="14" t="s">
        <v>229</v>
      </c>
      <c r="AW162" s="14" t="s">
        <v>30</v>
      </c>
      <c r="AX162" s="14" t="s">
        <v>80</v>
      </c>
      <c r="AY162" s="165" t="s">
        <v>221</v>
      </c>
    </row>
    <row r="163" spans="2:65" s="1" customFormat="1" ht="16.5" customHeight="1">
      <c r="B163" s="136"/>
      <c r="C163" s="137" t="s">
        <v>8</v>
      </c>
      <c r="D163" s="137" t="s">
        <v>224</v>
      </c>
      <c r="E163" s="138" t="s">
        <v>3329</v>
      </c>
      <c r="F163" s="139" t="s">
        <v>3326</v>
      </c>
      <c r="G163" s="140" t="s">
        <v>350</v>
      </c>
      <c r="H163" s="141">
        <v>450</v>
      </c>
      <c r="I163" s="142"/>
      <c r="J163" s="143">
        <f>ROUND(I163*H163,2)</f>
        <v>0</v>
      </c>
      <c r="K163" s="139" t="s">
        <v>1</v>
      </c>
      <c r="L163" s="32"/>
      <c r="M163" s="144" t="s">
        <v>1</v>
      </c>
      <c r="N163" s="145" t="s">
        <v>38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229</v>
      </c>
      <c r="AT163" s="148" t="s">
        <v>224</v>
      </c>
      <c r="AU163" s="148" t="s">
        <v>80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229</v>
      </c>
      <c r="BM163" s="148" t="s">
        <v>353</v>
      </c>
    </row>
    <row r="164" spans="2:65" s="1" customFormat="1">
      <c r="B164" s="32"/>
      <c r="D164" s="151" t="s">
        <v>272</v>
      </c>
      <c r="F164" s="181" t="s">
        <v>3330</v>
      </c>
      <c r="I164" s="182"/>
      <c r="L164" s="32"/>
      <c r="M164" s="183"/>
      <c r="T164" s="56"/>
      <c r="AT164" s="17" t="s">
        <v>272</v>
      </c>
      <c r="AU164" s="17" t="s">
        <v>80</v>
      </c>
    </row>
    <row r="165" spans="2:65" s="13" customFormat="1">
      <c r="B165" s="157"/>
      <c r="D165" s="151" t="s">
        <v>231</v>
      </c>
      <c r="E165" s="158" t="s">
        <v>1</v>
      </c>
      <c r="F165" s="159" t="s">
        <v>3328</v>
      </c>
      <c r="H165" s="160">
        <v>450</v>
      </c>
      <c r="I165" s="161"/>
      <c r="L165" s="157"/>
      <c r="M165" s="162"/>
      <c r="T165" s="163"/>
      <c r="AT165" s="158" t="s">
        <v>231</v>
      </c>
      <c r="AU165" s="158" t="s">
        <v>80</v>
      </c>
      <c r="AV165" s="13" t="s">
        <v>82</v>
      </c>
      <c r="AW165" s="13" t="s">
        <v>30</v>
      </c>
      <c r="AX165" s="13" t="s">
        <v>73</v>
      </c>
      <c r="AY165" s="158" t="s">
        <v>221</v>
      </c>
    </row>
    <row r="166" spans="2:65" s="14" customFormat="1">
      <c r="B166" s="164"/>
      <c r="D166" s="151" t="s">
        <v>231</v>
      </c>
      <c r="E166" s="165" t="s">
        <v>1</v>
      </c>
      <c r="F166" s="166" t="s">
        <v>3301</v>
      </c>
      <c r="H166" s="167">
        <v>450</v>
      </c>
      <c r="I166" s="168"/>
      <c r="L166" s="164"/>
      <c r="M166" s="169"/>
      <c r="T166" s="170"/>
      <c r="AT166" s="165" t="s">
        <v>231</v>
      </c>
      <c r="AU166" s="165" t="s">
        <v>80</v>
      </c>
      <c r="AV166" s="14" t="s">
        <v>229</v>
      </c>
      <c r="AW166" s="14" t="s">
        <v>30</v>
      </c>
      <c r="AX166" s="14" t="s">
        <v>80</v>
      </c>
      <c r="AY166" s="165" t="s">
        <v>221</v>
      </c>
    </row>
    <row r="167" spans="2:65" s="1" customFormat="1" ht="16.5" customHeight="1">
      <c r="B167" s="136"/>
      <c r="C167" s="137" t="s">
        <v>318</v>
      </c>
      <c r="D167" s="137" t="s">
        <v>224</v>
      </c>
      <c r="E167" s="138" t="s">
        <v>3331</v>
      </c>
      <c r="F167" s="139" t="s">
        <v>3332</v>
      </c>
      <c r="G167" s="140" t="s">
        <v>2137</v>
      </c>
      <c r="H167" s="141">
        <v>1</v>
      </c>
      <c r="I167" s="142"/>
      <c r="J167" s="143">
        <f>ROUND(I167*H167,2)</f>
        <v>0</v>
      </c>
      <c r="K167" s="139" t="s">
        <v>1</v>
      </c>
      <c r="L167" s="32"/>
      <c r="M167" s="144" t="s">
        <v>1</v>
      </c>
      <c r="N167" s="145" t="s">
        <v>38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229</v>
      </c>
      <c r="AT167" s="148" t="s">
        <v>224</v>
      </c>
      <c r="AU167" s="148" t="s">
        <v>80</v>
      </c>
      <c r="AY167" s="17" t="s">
        <v>221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80</v>
      </c>
      <c r="BK167" s="149">
        <f>ROUND(I167*H167,2)</f>
        <v>0</v>
      </c>
      <c r="BL167" s="17" t="s">
        <v>229</v>
      </c>
      <c r="BM167" s="148" t="s">
        <v>369</v>
      </c>
    </row>
    <row r="168" spans="2:65" s="1" customFormat="1">
      <c r="B168" s="32"/>
      <c r="D168" s="151" t="s">
        <v>272</v>
      </c>
      <c r="F168" s="181" t="s">
        <v>3333</v>
      </c>
      <c r="I168" s="182"/>
      <c r="L168" s="32"/>
      <c r="M168" s="183"/>
      <c r="T168" s="56"/>
      <c r="AT168" s="17" t="s">
        <v>272</v>
      </c>
      <c r="AU168" s="17" t="s">
        <v>80</v>
      </c>
    </row>
    <row r="169" spans="2:65" s="13" customFormat="1">
      <c r="B169" s="157"/>
      <c r="D169" s="151" t="s">
        <v>231</v>
      </c>
      <c r="E169" s="158" t="s">
        <v>1</v>
      </c>
      <c r="F169" s="159" t="s">
        <v>80</v>
      </c>
      <c r="H169" s="160">
        <v>1</v>
      </c>
      <c r="I169" s="161"/>
      <c r="L169" s="157"/>
      <c r="M169" s="162"/>
      <c r="T169" s="163"/>
      <c r="AT169" s="158" t="s">
        <v>231</v>
      </c>
      <c r="AU169" s="158" t="s">
        <v>80</v>
      </c>
      <c r="AV169" s="13" t="s">
        <v>82</v>
      </c>
      <c r="AW169" s="13" t="s">
        <v>30</v>
      </c>
      <c r="AX169" s="13" t="s">
        <v>73</v>
      </c>
      <c r="AY169" s="158" t="s">
        <v>221</v>
      </c>
    </row>
    <row r="170" spans="2:65" s="14" customFormat="1">
      <c r="B170" s="164"/>
      <c r="D170" s="151" t="s">
        <v>231</v>
      </c>
      <c r="E170" s="165" t="s">
        <v>1</v>
      </c>
      <c r="F170" s="166" t="s">
        <v>3301</v>
      </c>
      <c r="H170" s="167">
        <v>1</v>
      </c>
      <c r="I170" s="168"/>
      <c r="L170" s="164"/>
      <c r="M170" s="169"/>
      <c r="T170" s="170"/>
      <c r="AT170" s="165" t="s">
        <v>231</v>
      </c>
      <c r="AU170" s="165" t="s">
        <v>80</v>
      </c>
      <c r="AV170" s="14" t="s">
        <v>229</v>
      </c>
      <c r="AW170" s="14" t="s">
        <v>30</v>
      </c>
      <c r="AX170" s="14" t="s">
        <v>80</v>
      </c>
      <c r="AY170" s="165" t="s">
        <v>221</v>
      </c>
    </row>
    <row r="171" spans="2:65" s="1" customFormat="1" ht="16.5" customHeight="1">
      <c r="B171" s="136"/>
      <c r="C171" s="137" t="s">
        <v>322</v>
      </c>
      <c r="D171" s="137" t="s">
        <v>224</v>
      </c>
      <c r="E171" s="138" t="s">
        <v>3334</v>
      </c>
      <c r="F171" s="139" t="s">
        <v>3335</v>
      </c>
      <c r="G171" s="140" t="s">
        <v>2137</v>
      </c>
      <c r="H171" s="141">
        <v>1</v>
      </c>
      <c r="I171" s="142"/>
      <c r="J171" s="143">
        <f>ROUND(I171*H171,2)</f>
        <v>0</v>
      </c>
      <c r="K171" s="139" t="s">
        <v>1</v>
      </c>
      <c r="L171" s="32"/>
      <c r="M171" s="144" t="s">
        <v>1</v>
      </c>
      <c r="N171" s="145" t="s">
        <v>38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229</v>
      </c>
      <c r="AT171" s="148" t="s">
        <v>224</v>
      </c>
      <c r="AU171" s="148" t="s">
        <v>80</v>
      </c>
      <c r="AY171" s="17" t="s">
        <v>221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80</v>
      </c>
      <c r="BK171" s="149">
        <f>ROUND(I171*H171,2)</f>
        <v>0</v>
      </c>
      <c r="BL171" s="17" t="s">
        <v>229</v>
      </c>
      <c r="BM171" s="148" t="s">
        <v>379</v>
      </c>
    </row>
    <row r="172" spans="2:65" s="1" customFormat="1">
      <c r="B172" s="32"/>
      <c r="D172" s="151" t="s">
        <v>272</v>
      </c>
      <c r="F172" s="181" t="s">
        <v>3336</v>
      </c>
      <c r="I172" s="182"/>
      <c r="L172" s="32"/>
      <c r="M172" s="183"/>
      <c r="T172" s="56"/>
      <c r="AT172" s="17" t="s">
        <v>272</v>
      </c>
      <c r="AU172" s="17" t="s">
        <v>80</v>
      </c>
    </row>
    <row r="173" spans="2:65" s="13" customFormat="1">
      <c r="B173" s="157"/>
      <c r="D173" s="151" t="s">
        <v>231</v>
      </c>
      <c r="E173" s="158" t="s">
        <v>1</v>
      </c>
      <c r="F173" s="159" t="s">
        <v>80</v>
      </c>
      <c r="H173" s="160">
        <v>1</v>
      </c>
      <c r="I173" s="161"/>
      <c r="L173" s="157"/>
      <c r="M173" s="162"/>
      <c r="T173" s="163"/>
      <c r="AT173" s="158" t="s">
        <v>231</v>
      </c>
      <c r="AU173" s="158" t="s">
        <v>80</v>
      </c>
      <c r="AV173" s="13" t="s">
        <v>82</v>
      </c>
      <c r="AW173" s="13" t="s">
        <v>30</v>
      </c>
      <c r="AX173" s="13" t="s">
        <v>73</v>
      </c>
      <c r="AY173" s="158" t="s">
        <v>221</v>
      </c>
    </row>
    <row r="174" spans="2:65" s="14" customFormat="1">
      <c r="B174" s="164"/>
      <c r="D174" s="151" t="s">
        <v>231</v>
      </c>
      <c r="E174" s="165" t="s">
        <v>1</v>
      </c>
      <c r="F174" s="166" t="s">
        <v>3301</v>
      </c>
      <c r="H174" s="167">
        <v>1</v>
      </c>
      <c r="I174" s="168"/>
      <c r="L174" s="164"/>
      <c r="M174" s="169"/>
      <c r="T174" s="170"/>
      <c r="AT174" s="165" t="s">
        <v>231</v>
      </c>
      <c r="AU174" s="165" t="s">
        <v>80</v>
      </c>
      <c r="AV174" s="14" t="s">
        <v>229</v>
      </c>
      <c r="AW174" s="14" t="s">
        <v>30</v>
      </c>
      <c r="AX174" s="14" t="s">
        <v>80</v>
      </c>
      <c r="AY174" s="165" t="s">
        <v>221</v>
      </c>
    </row>
    <row r="175" spans="2:65" s="1" customFormat="1" ht="16.5" customHeight="1">
      <c r="B175" s="136"/>
      <c r="C175" s="137" t="s">
        <v>328</v>
      </c>
      <c r="D175" s="137" t="s">
        <v>224</v>
      </c>
      <c r="E175" s="138" t="s">
        <v>3337</v>
      </c>
      <c r="F175" s="139" t="s">
        <v>3338</v>
      </c>
      <c r="G175" s="140" t="s">
        <v>2137</v>
      </c>
      <c r="H175" s="141">
        <v>1</v>
      </c>
      <c r="I175" s="142"/>
      <c r="J175" s="143">
        <f>ROUND(I175*H175,2)</f>
        <v>0</v>
      </c>
      <c r="K175" s="139" t="s">
        <v>1</v>
      </c>
      <c r="L175" s="32"/>
      <c r="M175" s="144" t="s">
        <v>1</v>
      </c>
      <c r="N175" s="145" t="s">
        <v>38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229</v>
      </c>
      <c r="AT175" s="148" t="s">
        <v>224</v>
      </c>
      <c r="AU175" s="148" t="s">
        <v>80</v>
      </c>
      <c r="AY175" s="17" t="s">
        <v>221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80</v>
      </c>
      <c r="BK175" s="149">
        <f>ROUND(I175*H175,2)</f>
        <v>0</v>
      </c>
      <c r="BL175" s="17" t="s">
        <v>229</v>
      </c>
      <c r="BM175" s="148" t="s">
        <v>391</v>
      </c>
    </row>
    <row r="176" spans="2:65" s="1" customFormat="1">
      <c r="B176" s="32"/>
      <c r="D176" s="151" t="s">
        <v>272</v>
      </c>
      <c r="F176" s="181" t="s">
        <v>3339</v>
      </c>
      <c r="I176" s="182"/>
      <c r="L176" s="32"/>
      <c r="M176" s="183"/>
      <c r="T176" s="56"/>
      <c r="AT176" s="17" t="s">
        <v>272</v>
      </c>
      <c r="AU176" s="17" t="s">
        <v>80</v>
      </c>
    </row>
    <row r="177" spans="2:65" s="13" customFormat="1">
      <c r="B177" s="157"/>
      <c r="D177" s="151" t="s">
        <v>231</v>
      </c>
      <c r="E177" s="158" t="s">
        <v>1</v>
      </c>
      <c r="F177" s="159" t="s">
        <v>80</v>
      </c>
      <c r="H177" s="160">
        <v>1</v>
      </c>
      <c r="I177" s="161"/>
      <c r="L177" s="157"/>
      <c r="M177" s="162"/>
      <c r="T177" s="163"/>
      <c r="AT177" s="158" t="s">
        <v>231</v>
      </c>
      <c r="AU177" s="158" t="s">
        <v>80</v>
      </c>
      <c r="AV177" s="13" t="s">
        <v>82</v>
      </c>
      <c r="AW177" s="13" t="s">
        <v>30</v>
      </c>
      <c r="AX177" s="13" t="s">
        <v>73</v>
      </c>
      <c r="AY177" s="158" t="s">
        <v>221</v>
      </c>
    </row>
    <row r="178" spans="2:65" s="14" customFormat="1">
      <c r="B178" s="164"/>
      <c r="D178" s="151" t="s">
        <v>231</v>
      </c>
      <c r="E178" s="165" t="s">
        <v>1</v>
      </c>
      <c r="F178" s="166" t="s">
        <v>3301</v>
      </c>
      <c r="H178" s="167">
        <v>1</v>
      </c>
      <c r="I178" s="168"/>
      <c r="L178" s="164"/>
      <c r="M178" s="169"/>
      <c r="T178" s="170"/>
      <c r="AT178" s="165" t="s">
        <v>231</v>
      </c>
      <c r="AU178" s="165" t="s">
        <v>80</v>
      </c>
      <c r="AV178" s="14" t="s">
        <v>229</v>
      </c>
      <c r="AW178" s="14" t="s">
        <v>30</v>
      </c>
      <c r="AX178" s="14" t="s">
        <v>80</v>
      </c>
      <c r="AY178" s="165" t="s">
        <v>221</v>
      </c>
    </row>
    <row r="179" spans="2:65" s="1" customFormat="1" ht="16.5" customHeight="1">
      <c r="B179" s="136"/>
      <c r="C179" s="137" t="s">
        <v>332</v>
      </c>
      <c r="D179" s="137" t="s">
        <v>224</v>
      </c>
      <c r="E179" s="138" t="s">
        <v>3340</v>
      </c>
      <c r="F179" s="139" t="s">
        <v>3341</v>
      </c>
      <c r="G179" s="140" t="s">
        <v>2137</v>
      </c>
      <c r="H179" s="141">
        <v>1</v>
      </c>
      <c r="I179" s="142"/>
      <c r="J179" s="143">
        <f>ROUND(I179*H179,2)</f>
        <v>0</v>
      </c>
      <c r="K179" s="139" t="s">
        <v>1</v>
      </c>
      <c r="L179" s="32"/>
      <c r="M179" s="144" t="s">
        <v>1</v>
      </c>
      <c r="N179" s="145" t="s">
        <v>38</v>
      </c>
      <c r="P179" s="146">
        <f>O179*H179</f>
        <v>0</v>
      </c>
      <c r="Q179" s="146">
        <v>0</v>
      </c>
      <c r="R179" s="146">
        <f>Q179*H179</f>
        <v>0</v>
      </c>
      <c r="S179" s="146">
        <v>0</v>
      </c>
      <c r="T179" s="147">
        <f>S179*H179</f>
        <v>0</v>
      </c>
      <c r="AR179" s="148" t="s">
        <v>229</v>
      </c>
      <c r="AT179" s="148" t="s">
        <v>224</v>
      </c>
      <c r="AU179" s="148" t="s">
        <v>80</v>
      </c>
      <c r="AY179" s="17" t="s">
        <v>221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80</v>
      </c>
      <c r="BK179" s="149">
        <f>ROUND(I179*H179,2)</f>
        <v>0</v>
      </c>
      <c r="BL179" s="17" t="s">
        <v>229</v>
      </c>
      <c r="BM179" s="148" t="s">
        <v>404</v>
      </c>
    </row>
    <row r="180" spans="2:65" s="1" customFormat="1">
      <c r="B180" s="32"/>
      <c r="D180" s="151" t="s">
        <v>272</v>
      </c>
      <c r="F180" s="181" t="s">
        <v>3342</v>
      </c>
      <c r="I180" s="182"/>
      <c r="L180" s="32"/>
      <c r="M180" s="183"/>
      <c r="T180" s="56"/>
      <c r="AT180" s="17" t="s">
        <v>272</v>
      </c>
      <c r="AU180" s="17" t="s">
        <v>80</v>
      </c>
    </row>
    <row r="181" spans="2:65" s="13" customFormat="1">
      <c r="B181" s="157"/>
      <c r="D181" s="151" t="s">
        <v>231</v>
      </c>
      <c r="E181" s="158" t="s">
        <v>1</v>
      </c>
      <c r="F181" s="159" t="s">
        <v>80</v>
      </c>
      <c r="H181" s="160">
        <v>1</v>
      </c>
      <c r="I181" s="161"/>
      <c r="L181" s="157"/>
      <c r="M181" s="162"/>
      <c r="T181" s="163"/>
      <c r="AT181" s="158" t="s">
        <v>231</v>
      </c>
      <c r="AU181" s="158" t="s">
        <v>80</v>
      </c>
      <c r="AV181" s="13" t="s">
        <v>82</v>
      </c>
      <c r="AW181" s="13" t="s">
        <v>30</v>
      </c>
      <c r="AX181" s="13" t="s">
        <v>73</v>
      </c>
      <c r="AY181" s="158" t="s">
        <v>221</v>
      </c>
    </row>
    <row r="182" spans="2:65" s="14" customFormat="1">
      <c r="B182" s="164"/>
      <c r="D182" s="151" t="s">
        <v>231</v>
      </c>
      <c r="E182" s="165" t="s">
        <v>1</v>
      </c>
      <c r="F182" s="166" t="s">
        <v>3301</v>
      </c>
      <c r="H182" s="167">
        <v>1</v>
      </c>
      <c r="I182" s="168"/>
      <c r="L182" s="164"/>
      <c r="M182" s="169"/>
      <c r="T182" s="170"/>
      <c r="AT182" s="165" t="s">
        <v>231</v>
      </c>
      <c r="AU182" s="165" t="s">
        <v>80</v>
      </c>
      <c r="AV182" s="14" t="s">
        <v>229</v>
      </c>
      <c r="AW182" s="14" t="s">
        <v>30</v>
      </c>
      <c r="AX182" s="14" t="s">
        <v>80</v>
      </c>
      <c r="AY182" s="165" t="s">
        <v>221</v>
      </c>
    </row>
    <row r="183" spans="2:65" s="1" customFormat="1" ht="16.5" customHeight="1">
      <c r="B183" s="136"/>
      <c r="C183" s="137" t="s">
        <v>336</v>
      </c>
      <c r="D183" s="137" t="s">
        <v>224</v>
      </c>
      <c r="E183" s="138" t="s">
        <v>3343</v>
      </c>
      <c r="F183" s="139" t="s">
        <v>3344</v>
      </c>
      <c r="G183" s="140" t="s">
        <v>2137</v>
      </c>
      <c r="H183" s="141">
        <v>1</v>
      </c>
      <c r="I183" s="142"/>
      <c r="J183" s="143">
        <f>ROUND(I183*H183,2)</f>
        <v>0</v>
      </c>
      <c r="K183" s="139" t="s">
        <v>1</v>
      </c>
      <c r="L183" s="32"/>
      <c r="M183" s="144" t="s">
        <v>1</v>
      </c>
      <c r="N183" s="145" t="s">
        <v>38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229</v>
      </c>
      <c r="AT183" s="148" t="s">
        <v>224</v>
      </c>
      <c r="AU183" s="148" t="s">
        <v>80</v>
      </c>
      <c r="AY183" s="17" t="s">
        <v>221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80</v>
      </c>
      <c r="BK183" s="149">
        <f>ROUND(I183*H183,2)</f>
        <v>0</v>
      </c>
      <c r="BL183" s="17" t="s">
        <v>229</v>
      </c>
      <c r="BM183" s="148" t="s">
        <v>445</v>
      </c>
    </row>
    <row r="184" spans="2:65" s="1" customFormat="1">
      <c r="B184" s="32"/>
      <c r="D184" s="151" t="s">
        <v>272</v>
      </c>
      <c r="F184" s="181" t="s">
        <v>3345</v>
      </c>
      <c r="I184" s="182"/>
      <c r="L184" s="32"/>
      <c r="M184" s="183"/>
      <c r="T184" s="56"/>
      <c r="AT184" s="17" t="s">
        <v>272</v>
      </c>
      <c r="AU184" s="17" t="s">
        <v>80</v>
      </c>
    </row>
    <row r="185" spans="2:65" s="13" customFormat="1">
      <c r="B185" s="157"/>
      <c r="D185" s="151" t="s">
        <v>231</v>
      </c>
      <c r="E185" s="158" t="s">
        <v>1</v>
      </c>
      <c r="F185" s="159" t="s">
        <v>80</v>
      </c>
      <c r="H185" s="160">
        <v>1</v>
      </c>
      <c r="I185" s="161"/>
      <c r="L185" s="157"/>
      <c r="M185" s="162"/>
      <c r="T185" s="163"/>
      <c r="AT185" s="158" t="s">
        <v>231</v>
      </c>
      <c r="AU185" s="158" t="s">
        <v>80</v>
      </c>
      <c r="AV185" s="13" t="s">
        <v>82</v>
      </c>
      <c r="AW185" s="13" t="s">
        <v>30</v>
      </c>
      <c r="AX185" s="13" t="s">
        <v>73</v>
      </c>
      <c r="AY185" s="158" t="s">
        <v>221</v>
      </c>
    </row>
    <row r="186" spans="2:65" s="14" customFormat="1">
      <c r="B186" s="164"/>
      <c r="D186" s="151" t="s">
        <v>231</v>
      </c>
      <c r="E186" s="165" t="s">
        <v>1</v>
      </c>
      <c r="F186" s="166" t="s">
        <v>3301</v>
      </c>
      <c r="H186" s="167">
        <v>1</v>
      </c>
      <c r="I186" s="168"/>
      <c r="L186" s="164"/>
      <c r="M186" s="169"/>
      <c r="T186" s="170"/>
      <c r="AT186" s="165" t="s">
        <v>231</v>
      </c>
      <c r="AU186" s="165" t="s">
        <v>80</v>
      </c>
      <c r="AV186" s="14" t="s">
        <v>229</v>
      </c>
      <c r="AW186" s="14" t="s">
        <v>30</v>
      </c>
      <c r="AX186" s="14" t="s">
        <v>80</v>
      </c>
      <c r="AY186" s="165" t="s">
        <v>221</v>
      </c>
    </row>
    <row r="187" spans="2:65" s="1" customFormat="1" ht="16.5" customHeight="1">
      <c r="B187" s="136"/>
      <c r="C187" s="137" t="s">
        <v>340</v>
      </c>
      <c r="D187" s="137" t="s">
        <v>224</v>
      </c>
      <c r="E187" s="138" t="s">
        <v>3346</v>
      </c>
      <c r="F187" s="139" t="s">
        <v>3341</v>
      </c>
      <c r="G187" s="140" t="s">
        <v>2137</v>
      </c>
      <c r="H187" s="141">
        <v>1</v>
      </c>
      <c r="I187" s="142"/>
      <c r="J187" s="143">
        <f>ROUND(I187*H187,2)</f>
        <v>0</v>
      </c>
      <c r="K187" s="139" t="s">
        <v>1</v>
      </c>
      <c r="L187" s="32"/>
      <c r="M187" s="144" t="s">
        <v>1</v>
      </c>
      <c r="N187" s="145" t="s">
        <v>38</v>
      </c>
      <c r="P187" s="146">
        <f>O187*H187</f>
        <v>0</v>
      </c>
      <c r="Q187" s="146">
        <v>0</v>
      </c>
      <c r="R187" s="146">
        <f>Q187*H187</f>
        <v>0</v>
      </c>
      <c r="S187" s="146">
        <v>0</v>
      </c>
      <c r="T187" s="147">
        <f>S187*H187</f>
        <v>0</v>
      </c>
      <c r="AR187" s="148" t="s">
        <v>229</v>
      </c>
      <c r="AT187" s="148" t="s">
        <v>224</v>
      </c>
      <c r="AU187" s="148" t="s">
        <v>80</v>
      </c>
      <c r="AY187" s="17" t="s">
        <v>221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80</v>
      </c>
      <c r="BK187" s="149">
        <f>ROUND(I187*H187,2)</f>
        <v>0</v>
      </c>
      <c r="BL187" s="17" t="s">
        <v>229</v>
      </c>
      <c r="BM187" s="148" t="s">
        <v>460</v>
      </c>
    </row>
    <row r="188" spans="2:65" s="1" customFormat="1">
      <c r="B188" s="32"/>
      <c r="D188" s="151" t="s">
        <v>272</v>
      </c>
      <c r="F188" s="181" t="s">
        <v>3347</v>
      </c>
      <c r="I188" s="182"/>
      <c r="L188" s="32"/>
      <c r="M188" s="183"/>
      <c r="T188" s="56"/>
      <c r="AT188" s="17" t="s">
        <v>272</v>
      </c>
      <c r="AU188" s="17" t="s">
        <v>80</v>
      </c>
    </row>
    <row r="189" spans="2:65" s="13" customFormat="1">
      <c r="B189" s="157"/>
      <c r="D189" s="151" t="s">
        <v>231</v>
      </c>
      <c r="E189" s="158" t="s">
        <v>1</v>
      </c>
      <c r="F189" s="159" t="s">
        <v>80</v>
      </c>
      <c r="H189" s="160">
        <v>1</v>
      </c>
      <c r="I189" s="161"/>
      <c r="L189" s="157"/>
      <c r="M189" s="162"/>
      <c r="T189" s="163"/>
      <c r="AT189" s="158" t="s">
        <v>231</v>
      </c>
      <c r="AU189" s="158" t="s">
        <v>80</v>
      </c>
      <c r="AV189" s="13" t="s">
        <v>82</v>
      </c>
      <c r="AW189" s="13" t="s">
        <v>30</v>
      </c>
      <c r="AX189" s="13" t="s">
        <v>73</v>
      </c>
      <c r="AY189" s="158" t="s">
        <v>221</v>
      </c>
    </row>
    <row r="190" spans="2:65" s="14" customFormat="1">
      <c r="B190" s="164"/>
      <c r="D190" s="151" t="s">
        <v>231</v>
      </c>
      <c r="E190" s="165" t="s">
        <v>1</v>
      </c>
      <c r="F190" s="166" t="s">
        <v>3301</v>
      </c>
      <c r="H190" s="167">
        <v>1</v>
      </c>
      <c r="I190" s="168"/>
      <c r="L190" s="164"/>
      <c r="M190" s="169"/>
      <c r="T190" s="170"/>
      <c r="AT190" s="165" t="s">
        <v>231</v>
      </c>
      <c r="AU190" s="165" t="s">
        <v>80</v>
      </c>
      <c r="AV190" s="14" t="s">
        <v>229</v>
      </c>
      <c r="AW190" s="14" t="s">
        <v>30</v>
      </c>
      <c r="AX190" s="14" t="s">
        <v>80</v>
      </c>
      <c r="AY190" s="165" t="s">
        <v>221</v>
      </c>
    </row>
    <row r="191" spans="2:65" s="1" customFormat="1" ht="16.5" customHeight="1">
      <c r="B191" s="136"/>
      <c r="C191" s="137" t="s">
        <v>347</v>
      </c>
      <c r="D191" s="137" t="s">
        <v>224</v>
      </c>
      <c r="E191" s="138" t="s">
        <v>3348</v>
      </c>
      <c r="F191" s="139" t="s">
        <v>3341</v>
      </c>
      <c r="G191" s="140" t="s">
        <v>2137</v>
      </c>
      <c r="H191" s="141">
        <v>1</v>
      </c>
      <c r="I191" s="142"/>
      <c r="J191" s="143">
        <f>ROUND(I191*H191,2)</f>
        <v>0</v>
      </c>
      <c r="K191" s="139" t="s">
        <v>1</v>
      </c>
      <c r="L191" s="32"/>
      <c r="M191" s="144" t="s">
        <v>1</v>
      </c>
      <c r="N191" s="145" t="s">
        <v>38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229</v>
      </c>
      <c r="AT191" s="148" t="s">
        <v>224</v>
      </c>
      <c r="AU191" s="148" t="s">
        <v>80</v>
      </c>
      <c r="AY191" s="17" t="s">
        <v>221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80</v>
      </c>
      <c r="BK191" s="149">
        <f>ROUND(I191*H191,2)</f>
        <v>0</v>
      </c>
      <c r="BL191" s="17" t="s">
        <v>229</v>
      </c>
      <c r="BM191" s="148" t="s">
        <v>470</v>
      </c>
    </row>
    <row r="192" spans="2:65" s="1" customFormat="1">
      <c r="B192" s="32"/>
      <c r="D192" s="151" t="s">
        <v>272</v>
      </c>
      <c r="F192" s="181" t="s">
        <v>3349</v>
      </c>
      <c r="I192" s="182"/>
      <c r="L192" s="32"/>
      <c r="M192" s="183"/>
      <c r="T192" s="56"/>
      <c r="AT192" s="17" t="s">
        <v>272</v>
      </c>
      <c r="AU192" s="17" t="s">
        <v>80</v>
      </c>
    </row>
    <row r="193" spans="2:65" s="13" customFormat="1">
      <c r="B193" s="157"/>
      <c r="D193" s="151" t="s">
        <v>231</v>
      </c>
      <c r="E193" s="158" t="s">
        <v>1</v>
      </c>
      <c r="F193" s="159" t="s">
        <v>80</v>
      </c>
      <c r="H193" s="160">
        <v>1</v>
      </c>
      <c r="I193" s="161"/>
      <c r="L193" s="157"/>
      <c r="M193" s="162"/>
      <c r="T193" s="163"/>
      <c r="AT193" s="158" t="s">
        <v>231</v>
      </c>
      <c r="AU193" s="158" t="s">
        <v>80</v>
      </c>
      <c r="AV193" s="13" t="s">
        <v>82</v>
      </c>
      <c r="AW193" s="13" t="s">
        <v>30</v>
      </c>
      <c r="AX193" s="13" t="s">
        <v>73</v>
      </c>
      <c r="AY193" s="158" t="s">
        <v>221</v>
      </c>
    </row>
    <row r="194" spans="2:65" s="14" customFormat="1">
      <c r="B194" s="164"/>
      <c r="D194" s="151" t="s">
        <v>231</v>
      </c>
      <c r="E194" s="165" t="s">
        <v>1</v>
      </c>
      <c r="F194" s="166" t="s">
        <v>3301</v>
      </c>
      <c r="H194" s="167">
        <v>1</v>
      </c>
      <c r="I194" s="168"/>
      <c r="L194" s="164"/>
      <c r="M194" s="169"/>
      <c r="T194" s="170"/>
      <c r="AT194" s="165" t="s">
        <v>231</v>
      </c>
      <c r="AU194" s="165" t="s">
        <v>80</v>
      </c>
      <c r="AV194" s="14" t="s">
        <v>229</v>
      </c>
      <c r="AW194" s="14" t="s">
        <v>30</v>
      </c>
      <c r="AX194" s="14" t="s">
        <v>80</v>
      </c>
      <c r="AY194" s="165" t="s">
        <v>221</v>
      </c>
    </row>
    <row r="195" spans="2:65" s="1" customFormat="1" ht="16.5" customHeight="1">
      <c r="B195" s="136"/>
      <c r="C195" s="137" t="s">
        <v>353</v>
      </c>
      <c r="D195" s="137" t="s">
        <v>224</v>
      </c>
      <c r="E195" s="138" t="s">
        <v>3350</v>
      </c>
      <c r="F195" s="139" t="s">
        <v>3341</v>
      </c>
      <c r="G195" s="140" t="s">
        <v>2137</v>
      </c>
      <c r="H195" s="141">
        <v>1</v>
      </c>
      <c r="I195" s="142"/>
      <c r="J195" s="143">
        <f>ROUND(I195*H195,2)</f>
        <v>0</v>
      </c>
      <c r="K195" s="139" t="s">
        <v>1</v>
      </c>
      <c r="L195" s="32"/>
      <c r="M195" s="144" t="s">
        <v>1</v>
      </c>
      <c r="N195" s="145" t="s">
        <v>38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229</v>
      </c>
      <c r="AT195" s="148" t="s">
        <v>224</v>
      </c>
      <c r="AU195" s="148" t="s">
        <v>80</v>
      </c>
      <c r="AY195" s="17" t="s">
        <v>221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80</v>
      </c>
      <c r="BK195" s="149">
        <f>ROUND(I195*H195,2)</f>
        <v>0</v>
      </c>
      <c r="BL195" s="17" t="s">
        <v>229</v>
      </c>
      <c r="BM195" s="148" t="s">
        <v>512</v>
      </c>
    </row>
    <row r="196" spans="2:65" s="1" customFormat="1">
      <c r="B196" s="32"/>
      <c r="D196" s="151" t="s">
        <v>272</v>
      </c>
      <c r="F196" s="181" t="s">
        <v>3351</v>
      </c>
      <c r="I196" s="182"/>
      <c r="L196" s="32"/>
      <c r="M196" s="183"/>
      <c r="T196" s="56"/>
      <c r="AT196" s="17" t="s">
        <v>272</v>
      </c>
      <c r="AU196" s="17" t="s">
        <v>80</v>
      </c>
    </row>
    <row r="197" spans="2:65" s="13" customFormat="1">
      <c r="B197" s="157"/>
      <c r="D197" s="151" t="s">
        <v>231</v>
      </c>
      <c r="E197" s="158" t="s">
        <v>1</v>
      </c>
      <c r="F197" s="159" t="s">
        <v>80</v>
      </c>
      <c r="H197" s="160">
        <v>1</v>
      </c>
      <c r="I197" s="161"/>
      <c r="L197" s="157"/>
      <c r="M197" s="162"/>
      <c r="T197" s="163"/>
      <c r="AT197" s="158" t="s">
        <v>231</v>
      </c>
      <c r="AU197" s="158" t="s">
        <v>80</v>
      </c>
      <c r="AV197" s="13" t="s">
        <v>82</v>
      </c>
      <c r="AW197" s="13" t="s">
        <v>30</v>
      </c>
      <c r="AX197" s="13" t="s">
        <v>73</v>
      </c>
      <c r="AY197" s="158" t="s">
        <v>221</v>
      </c>
    </row>
    <row r="198" spans="2:65" s="14" customFormat="1">
      <c r="B198" s="164"/>
      <c r="D198" s="151" t="s">
        <v>231</v>
      </c>
      <c r="E198" s="165" t="s">
        <v>1</v>
      </c>
      <c r="F198" s="166" t="s">
        <v>3301</v>
      </c>
      <c r="H198" s="167">
        <v>1</v>
      </c>
      <c r="I198" s="168"/>
      <c r="L198" s="164"/>
      <c r="M198" s="169"/>
      <c r="T198" s="170"/>
      <c r="AT198" s="165" t="s">
        <v>231</v>
      </c>
      <c r="AU198" s="165" t="s">
        <v>80</v>
      </c>
      <c r="AV198" s="14" t="s">
        <v>229</v>
      </c>
      <c r="AW198" s="14" t="s">
        <v>30</v>
      </c>
      <c r="AX198" s="14" t="s">
        <v>80</v>
      </c>
      <c r="AY198" s="165" t="s">
        <v>221</v>
      </c>
    </row>
    <row r="199" spans="2:65" s="1" customFormat="1" ht="16.5" customHeight="1">
      <c r="B199" s="136"/>
      <c r="C199" s="137" t="s">
        <v>7</v>
      </c>
      <c r="D199" s="137" t="s">
        <v>224</v>
      </c>
      <c r="E199" s="138" t="s">
        <v>3352</v>
      </c>
      <c r="F199" s="139" t="s">
        <v>3344</v>
      </c>
      <c r="G199" s="140" t="s">
        <v>2137</v>
      </c>
      <c r="H199" s="141">
        <v>1</v>
      </c>
      <c r="I199" s="142"/>
      <c r="J199" s="143">
        <f>ROUND(I199*H199,2)</f>
        <v>0</v>
      </c>
      <c r="K199" s="139" t="s">
        <v>1</v>
      </c>
      <c r="L199" s="32"/>
      <c r="M199" s="144" t="s">
        <v>1</v>
      </c>
      <c r="N199" s="145" t="s">
        <v>38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AR199" s="148" t="s">
        <v>229</v>
      </c>
      <c r="AT199" s="148" t="s">
        <v>224</v>
      </c>
      <c r="AU199" s="148" t="s">
        <v>80</v>
      </c>
      <c r="AY199" s="17" t="s">
        <v>221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80</v>
      </c>
      <c r="BK199" s="149">
        <f>ROUND(I199*H199,2)</f>
        <v>0</v>
      </c>
      <c r="BL199" s="17" t="s">
        <v>229</v>
      </c>
      <c r="BM199" s="148" t="s">
        <v>523</v>
      </c>
    </row>
    <row r="200" spans="2:65" s="1" customFormat="1">
      <c r="B200" s="32"/>
      <c r="D200" s="151" t="s">
        <v>272</v>
      </c>
      <c r="F200" s="181" t="s">
        <v>3353</v>
      </c>
      <c r="I200" s="182"/>
      <c r="L200" s="32"/>
      <c r="M200" s="183"/>
      <c r="T200" s="56"/>
      <c r="AT200" s="17" t="s">
        <v>272</v>
      </c>
      <c r="AU200" s="17" t="s">
        <v>80</v>
      </c>
    </row>
    <row r="201" spans="2:65" s="13" customFormat="1">
      <c r="B201" s="157"/>
      <c r="D201" s="151" t="s">
        <v>231</v>
      </c>
      <c r="E201" s="158" t="s">
        <v>1</v>
      </c>
      <c r="F201" s="159" t="s">
        <v>80</v>
      </c>
      <c r="H201" s="160">
        <v>1</v>
      </c>
      <c r="I201" s="161"/>
      <c r="L201" s="157"/>
      <c r="M201" s="162"/>
      <c r="T201" s="163"/>
      <c r="AT201" s="158" t="s">
        <v>231</v>
      </c>
      <c r="AU201" s="158" t="s">
        <v>80</v>
      </c>
      <c r="AV201" s="13" t="s">
        <v>82</v>
      </c>
      <c r="AW201" s="13" t="s">
        <v>30</v>
      </c>
      <c r="AX201" s="13" t="s">
        <v>73</v>
      </c>
      <c r="AY201" s="158" t="s">
        <v>221</v>
      </c>
    </row>
    <row r="202" spans="2:65" s="14" customFormat="1">
      <c r="B202" s="164"/>
      <c r="D202" s="151" t="s">
        <v>231</v>
      </c>
      <c r="E202" s="165" t="s">
        <v>1</v>
      </c>
      <c r="F202" s="166" t="s">
        <v>3301</v>
      </c>
      <c r="H202" s="167">
        <v>1</v>
      </c>
      <c r="I202" s="168"/>
      <c r="L202" s="164"/>
      <c r="M202" s="169"/>
      <c r="T202" s="170"/>
      <c r="AT202" s="165" t="s">
        <v>231</v>
      </c>
      <c r="AU202" s="165" t="s">
        <v>80</v>
      </c>
      <c r="AV202" s="14" t="s">
        <v>229</v>
      </c>
      <c r="AW202" s="14" t="s">
        <v>30</v>
      </c>
      <c r="AX202" s="14" t="s">
        <v>80</v>
      </c>
      <c r="AY202" s="165" t="s">
        <v>221</v>
      </c>
    </row>
    <row r="203" spans="2:65" s="1" customFormat="1" ht="16.5" customHeight="1">
      <c r="B203" s="136"/>
      <c r="C203" s="137" t="s">
        <v>369</v>
      </c>
      <c r="D203" s="137" t="s">
        <v>224</v>
      </c>
      <c r="E203" s="138" t="s">
        <v>3354</v>
      </c>
      <c r="F203" s="139" t="s">
        <v>3355</v>
      </c>
      <c r="G203" s="140" t="s">
        <v>2137</v>
      </c>
      <c r="H203" s="141">
        <v>1</v>
      </c>
      <c r="I203" s="142"/>
      <c r="J203" s="143">
        <f>ROUND(I203*H203,2)</f>
        <v>0</v>
      </c>
      <c r="K203" s="139" t="s">
        <v>1</v>
      </c>
      <c r="L203" s="32"/>
      <c r="M203" s="144" t="s">
        <v>1</v>
      </c>
      <c r="N203" s="145" t="s">
        <v>38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229</v>
      </c>
      <c r="AT203" s="148" t="s">
        <v>224</v>
      </c>
      <c r="AU203" s="148" t="s">
        <v>80</v>
      </c>
      <c r="AY203" s="17" t="s">
        <v>221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80</v>
      </c>
      <c r="BK203" s="149">
        <f>ROUND(I203*H203,2)</f>
        <v>0</v>
      </c>
      <c r="BL203" s="17" t="s">
        <v>229</v>
      </c>
      <c r="BM203" s="148" t="s">
        <v>562</v>
      </c>
    </row>
    <row r="204" spans="2:65" s="1" customFormat="1">
      <c r="B204" s="32"/>
      <c r="D204" s="151" t="s">
        <v>272</v>
      </c>
      <c r="F204" s="181" t="s">
        <v>3356</v>
      </c>
      <c r="I204" s="182"/>
      <c r="L204" s="32"/>
      <c r="M204" s="183"/>
      <c r="T204" s="56"/>
      <c r="AT204" s="17" t="s">
        <v>272</v>
      </c>
      <c r="AU204" s="17" t="s">
        <v>80</v>
      </c>
    </row>
    <row r="205" spans="2:65" s="13" customFormat="1">
      <c r="B205" s="157"/>
      <c r="D205" s="151" t="s">
        <v>231</v>
      </c>
      <c r="E205" s="158" t="s">
        <v>1</v>
      </c>
      <c r="F205" s="159" t="s">
        <v>80</v>
      </c>
      <c r="H205" s="160">
        <v>1</v>
      </c>
      <c r="I205" s="161"/>
      <c r="L205" s="157"/>
      <c r="M205" s="162"/>
      <c r="T205" s="163"/>
      <c r="AT205" s="158" t="s">
        <v>231</v>
      </c>
      <c r="AU205" s="158" t="s">
        <v>80</v>
      </c>
      <c r="AV205" s="13" t="s">
        <v>82</v>
      </c>
      <c r="AW205" s="13" t="s">
        <v>30</v>
      </c>
      <c r="AX205" s="13" t="s">
        <v>73</v>
      </c>
      <c r="AY205" s="158" t="s">
        <v>221</v>
      </c>
    </row>
    <row r="206" spans="2:65" s="14" customFormat="1">
      <c r="B206" s="164"/>
      <c r="D206" s="151" t="s">
        <v>231</v>
      </c>
      <c r="E206" s="165" t="s">
        <v>1</v>
      </c>
      <c r="F206" s="166" t="s">
        <v>3301</v>
      </c>
      <c r="H206" s="167">
        <v>1</v>
      </c>
      <c r="I206" s="168"/>
      <c r="L206" s="164"/>
      <c r="M206" s="169"/>
      <c r="T206" s="170"/>
      <c r="AT206" s="165" t="s">
        <v>231</v>
      </c>
      <c r="AU206" s="165" t="s">
        <v>80</v>
      </c>
      <c r="AV206" s="14" t="s">
        <v>229</v>
      </c>
      <c r="AW206" s="14" t="s">
        <v>30</v>
      </c>
      <c r="AX206" s="14" t="s">
        <v>80</v>
      </c>
      <c r="AY206" s="165" t="s">
        <v>221</v>
      </c>
    </row>
    <row r="207" spans="2:65" s="1" customFormat="1" ht="16.5" customHeight="1">
      <c r="B207" s="136"/>
      <c r="C207" s="137" t="s">
        <v>375</v>
      </c>
      <c r="D207" s="137" t="s">
        <v>224</v>
      </c>
      <c r="E207" s="138" t="s">
        <v>3357</v>
      </c>
      <c r="F207" s="139" t="s">
        <v>3355</v>
      </c>
      <c r="G207" s="140" t="s">
        <v>2137</v>
      </c>
      <c r="H207" s="141">
        <v>1</v>
      </c>
      <c r="I207" s="142"/>
      <c r="J207" s="143">
        <f>ROUND(I207*H207,2)</f>
        <v>0</v>
      </c>
      <c r="K207" s="139" t="s">
        <v>1</v>
      </c>
      <c r="L207" s="32"/>
      <c r="M207" s="144" t="s">
        <v>1</v>
      </c>
      <c r="N207" s="145" t="s">
        <v>38</v>
      </c>
      <c r="P207" s="146">
        <f>O207*H207</f>
        <v>0</v>
      </c>
      <c r="Q207" s="146">
        <v>0</v>
      </c>
      <c r="R207" s="146">
        <f>Q207*H207</f>
        <v>0</v>
      </c>
      <c r="S207" s="146">
        <v>0</v>
      </c>
      <c r="T207" s="147">
        <f>S207*H207</f>
        <v>0</v>
      </c>
      <c r="AR207" s="148" t="s">
        <v>229</v>
      </c>
      <c r="AT207" s="148" t="s">
        <v>224</v>
      </c>
      <c r="AU207" s="148" t="s">
        <v>80</v>
      </c>
      <c r="AY207" s="17" t="s">
        <v>221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80</v>
      </c>
      <c r="BK207" s="149">
        <f>ROUND(I207*H207,2)</f>
        <v>0</v>
      </c>
      <c r="BL207" s="17" t="s">
        <v>229</v>
      </c>
      <c r="BM207" s="148" t="s">
        <v>573</v>
      </c>
    </row>
    <row r="208" spans="2:65" s="1" customFormat="1">
      <c r="B208" s="32"/>
      <c r="D208" s="151" t="s">
        <v>272</v>
      </c>
      <c r="F208" s="181" t="s">
        <v>3358</v>
      </c>
      <c r="I208" s="182"/>
      <c r="L208" s="32"/>
      <c r="M208" s="183"/>
      <c r="T208" s="56"/>
      <c r="AT208" s="17" t="s">
        <v>272</v>
      </c>
      <c r="AU208" s="17" t="s">
        <v>80</v>
      </c>
    </row>
    <row r="209" spans="2:65" s="13" customFormat="1">
      <c r="B209" s="157"/>
      <c r="D209" s="151" t="s">
        <v>231</v>
      </c>
      <c r="E209" s="158" t="s">
        <v>1</v>
      </c>
      <c r="F209" s="159" t="s">
        <v>80</v>
      </c>
      <c r="H209" s="160">
        <v>1</v>
      </c>
      <c r="I209" s="161"/>
      <c r="L209" s="157"/>
      <c r="M209" s="162"/>
      <c r="T209" s="163"/>
      <c r="AT209" s="158" t="s">
        <v>231</v>
      </c>
      <c r="AU209" s="158" t="s">
        <v>80</v>
      </c>
      <c r="AV209" s="13" t="s">
        <v>82</v>
      </c>
      <c r="AW209" s="13" t="s">
        <v>30</v>
      </c>
      <c r="AX209" s="13" t="s">
        <v>73</v>
      </c>
      <c r="AY209" s="158" t="s">
        <v>221</v>
      </c>
    </row>
    <row r="210" spans="2:65" s="14" customFormat="1">
      <c r="B210" s="164"/>
      <c r="D210" s="151" t="s">
        <v>231</v>
      </c>
      <c r="E210" s="165" t="s">
        <v>1</v>
      </c>
      <c r="F210" s="166" t="s">
        <v>3301</v>
      </c>
      <c r="H210" s="167">
        <v>1</v>
      </c>
      <c r="I210" s="168"/>
      <c r="L210" s="164"/>
      <c r="M210" s="169"/>
      <c r="T210" s="170"/>
      <c r="AT210" s="165" t="s">
        <v>231</v>
      </c>
      <c r="AU210" s="165" t="s">
        <v>80</v>
      </c>
      <c r="AV210" s="14" t="s">
        <v>229</v>
      </c>
      <c r="AW210" s="14" t="s">
        <v>30</v>
      </c>
      <c r="AX210" s="14" t="s">
        <v>80</v>
      </c>
      <c r="AY210" s="165" t="s">
        <v>221</v>
      </c>
    </row>
    <row r="211" spans="2:65" s="1" customFormat="1" ht="16.5" customHeight="1">
      <c r="B211" s="136"/>
      <c r="C211" s="137" t="s">
        <v>379</v>
      </c>
      <c r="D211" s="137" t="s">
        <v>224</v>
      </c>
      <c r="E211" s="138" t="s">
        <v>3359</v>
      </c>
      <c r="F211" s="139" t="s">
        <v>3344</v>
      </c>
      <c r="G211" s="140" t="s">
        <v>2137</v>
      </c>
      <c r="H211" s="141">
        <v>1</v>
      </c>
      <c r="I211" s="142"/>
      <c r="J211" s="143">
        <f>ROUND(I211*H211,2)</f>
        <v>0</v>
      </c>
      <c r="K211" s="139" t="s">
        <v>1</v>
      </c>
      <c r="L211" s="32"/>
      <c r="M211" s="144" t="s">
        <v>1</v>
      </c>
      <c r="N211" s="145" t="s">
        <v>38</v>
      </c>
      <c r="P211" s="146">
        <f>O211*H211</f>
        <v>0</v>
      </c>
      <c r="Q211" s="146">
        <v>0</v>
      </c>
      <c r="R211" s="146">
        <f>Q211*H211</f>
        <v>0</v>
      </c>
      <c r="S211" s="146">
        <v>0</v>
      </c>
      <c r="T211" s="147">
        <f>S211*H211</f>
        <v>0</v>
      </c>
      <c r="AR211" s="148" t="s">
        <v>229</v>
      </c>
      <c r="AT211" s="148" t="s">
        <v>224</v>
      </c>
      <c r="AU211" s="148" t="s">
        <v>80</v>
      </c>
      <c r="AY211" s="17" t="s">
        <v>221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80</v>
      </c>
      <c r="BK211" s="149">
        <f>ROUND(I211*H211,2)</f>
        <v>0</v>
      </c>
      <c r="BL211" s="17" t="s">
        <v>229</v>
      </c>
      <c r="BM211" s="148" t="s">
        <v>605</v>
      </c>
    </row>
    <row r="212" spans="2:65" s="1" customFormat="1">
      <c r="B212" s="32"/>
      <c r="D212" s="151" t="s">
        <v>272</v>
      </c>
      <c r="F212" s="181" t="s">
        <v>3360</v>
      </c>
      <c r="I212" s="182"/>
      <c r="L212" s="32"/>
      <c r="M212" s="183"/>
      <c r="T212" s="56"/>
      <c r="AT212" s="17" t="s">
        <v>272</v>
      </c>
      <c r="AU212" s="17" t="s">
        <v>80</v>
      </c>
    </row>
    <row r="213" spans="2:65" s="13" customFormat="1">
      <c r="B213" s="157"/>
      <c r="D213" s="151" t="s">
        <v>231</v>
      </c>
      <c r="E213" s="158" t="s">
        <v>1</v>
      </c>
      <c r="F213" s="159" t="s">
        <v>80</v>
      </c>
      <c r="H213" s="160">
        <v>1</v>
      </c>
      <c r="I213" s="161"/>
      <c r="L213" s="157"/>
      <c r="M213" s="162"/>
      <c r="T213" s="163"/>
      <c r="AT213" s="158" t="s">
        <v>231</v>
      </c>
      <c r="AU213" s="158" t="s">
        <v>80</v>
      </c>
      <c r="AV213" s="13" t="s">
        <v>82</v>
      </c>
      <c r="AW213" s="13" t="s">
        <v>30</v>
      </c>
      <c r="AX213" s="13" t="s">
        <v>73</v>
      </c>
      <c r="AY213" s="158" t="s">
        <v>221</v>
      </c>
    </row>
    <row r="214" spans="2:65" s="14" customFormat="1">
      <c r="B214" s="164"/>
      <c r="D214" s="151" t="s">
        <v>231</v>
      </c>
      <c r="E214" s="165" t="s">
        <v>1</v>
      </c>
      <c r="F214" s="166" t="s">
        <v>3301</v>
      </c>
      <c r="H214" s="167">
        <v>1</v>
      </c>
      <c r="I214" s="168"/>
      <c r="L214" s="164"/>
      <c r="M214" s="169"/>
      <c r="T214" s="170"/>
      <c r="AT214" s="165" t="s">
        <v>231</v>
      </c>
      <c r="AU214" s="165" t="s">
        <v>80</v>
      </c>
      <c r="AV214" s="14" t="s">
        <v>229</v>
      </c>
      <c r="AW214" s="14" t="s">
        <v>30</v>
      </c>
      <c r="AX214" s="14" t="s">
        <v>80</v>
      </c>
      <c r="AY214" s="165" t="s">
        <v>221</v>
      </c>
    </row>
    <row r="215" spans="2:65" s="1" customFormat="1" ht="33" customHeight="1">
      <c r="B215" s="136"/>
      <c r="C215" s="137" t="s">
        <v>384</v>
      </c>
      <c r="D215" s="137" t="s">
        <v>224</v>
      </c>
      <c r="E215" s="138" t="s">
        <v>3361</v>
      </c>
      <c r="F215" s="139" t="s">
        <v>3362</v>
      </c>
      <c r="G215" s="140" t="s">
        <v>2137</v>
      </c>
      <c r="H215" s="141">
        <v>1</v>
      </c>
      <c r="I215" s="142"/>
      <c r="J215" s="143">
        <f>ROUND(I215*H215,2)</f>
        <v>0</v>
      </c>
      <c r="K215" s="139" t="s">
        <v>1</v>
      </c>
      <c r="L215" s="32"/>
      <c r="M215" s="144" t="s">
        <v>1</v>
      </c>
      <c r="N215" s="145" t="s">
        <v>38</v>
      </c>
      <c r="P215" s="146">
        <f>O215*H215</f>
        <v>0</v>
      </c>
      <c r="Q215" s="146">
        <v>0</v>
      </c>
      <c r="R215" s="146">
        <f>Q215*H215</f>
        <v>0</v>
      </c>
      <c r="S215" s="146">
        <v>0</v>
      </c>
      <c r="T215" s="147">
        <f>S215*H215</f>
        <v>0</v>
      </c>
      <c r="AR215" s="148" t="s">
        <v>229</v>
      </c>
      <c r="AT215" s="148" t="s">
        <v>224</v>
      </c>
      <c r="AU215" s="148" t="s">
        <v>80</v>
      </c>
      <c r="AY215" s="17" t="s">
        <v>221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80</v>
      </c>
      <c r="BK215" s="149">
        <f>ROUND(I215*H215,2)</f>
        <v>0</v>
      </c>
      <c r="BL215" s="17" t="s">
        <v>229</v>
      </c>
      <c r="BM215" s="148" t="s">
        <v>632</v>
      </c>
    </row>
    <row r="216" spans="2:65" s="1" customFormat="1">
      <c r="B216" s="32"/>
      <c r="D216" s="151" t="s">
        <v>272</v>
      </c>
      <c r="F216" s="181" t="s">
        <v>3363</v>
      </c>
      <c r="I216" s="182"/>
      <c r="L216" s="32"/>
      <c r="M216" s="183"/>
      <c r="T216" s="56"/>
      <c r="AT216" s="17" t="s">
        <v>272</v>
      </c>
      <c r="AU216" s="17" t="s">
        <v>80</v>
      </c>
    </row>
    <row r="217" spans="2:65" s="13" customFormat="1">
      <c r="B217" s="157"/>
      <c r="D217" s="151" t="s">
        <v>231</v>
      </c>
      <c r="E217" s="158" t="s">
        <v>1</v>
      </c>
      <c r="F217" s="159" t="s">
        <v>80</v>
      </c>
      <c r="H217" s="160">
        <v>1</v>
      </c>
      <c r="I217" s="161"/>
      <c r="L217" s="157"/>
      <c r="M217" s="162"/>
      <c r="T217" s="163"/>
      <c r="AT217" s="158" t="s">
        <v>231</v>
      </c>
      <c r="AU217" s="158" t="s">
        <v>80</v>
      </c>
      <c r="AV217" s="13" t="s">
        <v>82</v>
      </c>
      <c r="AW217" s="13" t="s">
        <v>30</v>
      </c>
      <c r="AX217" s="13" t="s">
        <v>73</v>
      </c>
      <c r="AY217" s="158" t="s">
        <v>221</v>
      </c>
    </row>
    <row r="218" spans="2:65" s="14" customFormat="1">
      <c r="B218" s="164"/>
      <c r="D218" s="151" t="s">
        <v>231</v>
      </c>
      <c r="E218" s="165" t="s">
        <v>1</v>
      </c>
      <c r="F218" s="166" t="s">
        <v>3301</v>
      </c>
      <c r="H218" s="167">
        <v>1</v>
      </c>
      <c r="I218" s="168"/>
      <c r="L218" s="164"/>
      <c r="M218" s="169"/>
      <c r="T218" s="170"/>
      <c r="AT218" s="165" t="s">
        <v>231</v>
      </c>
      <c r="AU218" s="165" t="s">
        <v>80</v>
      </c>
      <c r="AV218" s="14" t="s">
        <v>229</v>
      </c>
      <c r="AW218" s="14" t="s">
        <v>30</v>
      </c>
      <c r="AX218" s="14" t="s">
        <v>80</v>
      </c>
      <c r="AY218" s="165" t="s">
        <v>221</v>
      </c>
    </row>
    <row r="219" spans="2:65" s="1" customFormat="1" ht="33" customHeight="1">
      <c r="B219" s="136"/>
      <c r="C219" s="137" t="s">
        <v>391</v>
      </c>
      <c r="D219" s="137" t="s">
        <v>224</v>
      </c>
      <c r="E219" s="138" t="s">
        <v>3364</v>
      </c>
      <c r="F219" s="139" t="s">
        <v>3362</v>
      </c>
      <c r="G219" s="140" t="s">
        <v>2137</v>
      </c>
      <c r="H219" s="141">
        <v>1</v>
      </c>
      <c r="I219" s="142"/>
      <c r="J219" s="143">
        <f>ROUND(I219*H219,2)</f>
        <v>0</v>
      </c>
      <c r="K219" s="139" t="s">
        <v>1</v>
      </c>
      <c r="L219" s="32"/>
      <c r="M219" s="144" t="s">
        <v>1</v>
      </c>
      <c r="N219" s="145" t="s">
        <v>38</v>
      </c>
      <c r="P219" s="146">
        <f>O219*H219</f>
        <v>0</v>
      </c>
      <c r="Q219" s="146">
        <v>0</v>
      </c>
      <c r="R219" s="146">
        <f>Q219*H219</f>
        <v>0</v>
      </c>
      <c r="S219" s="146">
        <v>0</v>
      </c>
      <c r="T219" s="147">
        <f>S219*H219</f>
        <v>0</v>
      </c>
      <c r="AR219" s="148" t="s">
        <v>229</v>
      </c>
      <c r="AT219" s="148" t="s">
        <v>224</v>
      </c>
      <c r="AU219" s="148" t="s">
        <v>80</v>
      </c>
      <c r="AY219" s="17" t="s">
        <v>221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80</v>
      </c>
      <c r="BK219" s="149">
        <f>ROUND(I219*H219,2)</f>
        <v>0</v>
      </c>
      <c r="BL219" s="17" t="s">
        <v>229</v>
      </c>
      <c r="BM219" s="148" t="s">
        <v>658</v>
      </c>
    </row>
    <row r="220" spans="2:65" s="1" customFormat="1">
      <c r="B220" s="32"/>
      <c r="D220" s="151" t="s">
        <v>272</v>
      </c>
      <c r="F220" s="181" t="s">
        <v>3365</v>
      </c>
      <c r="I220" s="182"/>
      <c r="L220" s="32"/>
      <c r="M220" s="183"/>
      <c r="T220" s="56"/>
      <c r="AT220" s="17" t="s">
        <v>272</v>
      </c>
      <c r="AU220" s="17" t="s">
        <v>80</v>
      </c>
    </row>
    <row r="221" spans="2:65" s="13" customFormat="1">
      <c r="B221" s="157"/>
      <c r="D221" s="151" t="s">
        <v>231</v>
      </c>
      <c r="E221" s="158" t="s">
        <v>1</v>
      </c>
      <c r="F221" s="159" t="s">
        <v>80</v>
      </c>
      <c r="H221" s="160">
        <v>1</v>
      </c>
      <c r="I221" s="161"/>
      <c r="L221" s="157"/>
      <c r="M221" s="162"/>
      <c r="T221" s="163"/>
      <c r="AT221" s="158" t="s">
        <v>231</v>
      </c>
      <c r="AU221" s="158" t="s">
        <v>80</v>
      </c>
      <c r="AV221" s="13" t="s">
        <v>82</v>
      </c>
      <c r="AW221" s="13" t="s">
        <v>30</v>
      </c>
      <c r="AX221" s="13" t="s">
        <v>73</v>
      </c>
      <c r="AY221" s="158" t="s">
        <v>221</v>
      </c>
    </row>
    <row r="222" spans="2:65" s="14" customFormat="1">
      <c r="B222" s="164"/>
      <c r="D222" s="151" t="s">
        <v>231</v>
      </c>
      <c r="E222" s="165" t="s">
        <v>1</v>
      </c>
      <c r="F222" s="166" t="s">
        <v>3301</v>
      </c>
      <c r="H222" s="167">
        <v>1</v>
      </c>
      <c r="I222" s="168"/>
      <c r="L222" s="164"/>
      <c r="M222" s="169"/>
      <c r="T222" s="170"/>
      <c r="AT222" s="165" t="s">
        <v>231</v>
      </c>
      <c r="AU222" s="165" t="s">
        <v>80</v>
      </c>
      <c r="AV222" s="14" t="s">
        <v>229</v>
      </c>
      <c r="AW222" s="14" t="s">
        <v>30</v>
      </c>
      <c r="AX222" s="14" t="s">
        <v>80</v>
      </c>
      <c r="AY222" s="165" t="s">
        <v>221</v>
      </c>
    </row>
    <row r="223" spans="2:65" s="1" customFormat="1" ht="33" customHeight="1">
      <c r="B223" s="136"/>
      <c r="C223" s="137" t="s">
        <v>398</v>
      </c>
      <c r="D223" s="137" t="s">
        <v>224</v>
      </c>
      <c r="E223" s="138" t="s">
        <v>3366</v>
      </c>
      <c r="F223" s="139" t="s">
        <v>3367</v>
      </c>
      <c r="G223" s="140" t="s">
        <v>2137</v>
      </c>
      <c r="H223" s="141">
        <v>1</v>
      </c>
      <c r="I223" s="142"/>
      <c r="J223" s="143">
        <f>ROUND(I223*H223,2)</f>
        <v>0</v>
      </c>
      <c r="K223" s="139" t="s">
        <v>1</v>
      </c>
      <c r="L223" s="32"/>
      <c r="M223" s="144" t="s">
        <v>1</v>
      </c>
      <c r="N223" s="145" t="s">
        <v>38</v>
      </c>
      <c r="P223" s="146">
        <f>O223*H223</f>
        <v>0</v>
      </c>
      <c r="Q223" s="146">
        <v>0</v>
      </c>
      <c r="R223" s="146">
        <f>Q223*H223</f>
        <v>0</v>
      </c>
      <c r="S223" s="146">
        <v>0</v>
      </c>
      <c r="T223" s="147">
        <f>S223*H223</f>
        <v>0</v>
      </c>
      <c r="AR223" s="148" t="s">
        <v>229</v>
      </c>
      <c r="AT223" s="148" t="s">
        <v>224</v>
      </c>
      <c r="AU223" s="148" t="s">
        <v>80</v>
      </c>
      <c r="AY223" s="17" t="s">
        <v>221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80</v>
      </c>
      <c r="BK223" s="149">
        <f>ROUND(I223*H223,2)</f>
        <v>0</v>
      </c>
      <c r="BL223" s="17" t="s">
        <v>229</v>
      </c>
      <c r="BM223" s="148" t="s">
        <v>680</v>
      </c>
    </row>
    <row r="224" spans="2:65" s="1" customFormat="1">
      <c r="B224" s="32"/>
      <c r="D224" s="151" t="s">
        <v>272</v>
      </c>
      <c r="F224" s="181" t="s">
        <v>3368</v>
      </c>
      <c r="I224" s="182"/>
      <c r="L224" s="32"/>
      <c r="M224" s="183"/>
      <c r="T224" s="56"/>
      <c r="AT224" s="17" t="s">
        <v>272</v>
      </c>
      <c r="AU224" s="17" t="s">
        <v>80</v>
      </c>
    </row>
    <row r="225" spans="2:65" s="13" customFormat="1">
      <c r="B225" s="157"/>
      <c r="D225" s="151" t="s">
        <v>231</v>
      </c>
      <c r="E225" s="158" t="s">
        <v>1</v>
      </c>
      <c r="F225" s="159" t="s">
        <v>80</v>
      </c>
      <c r="H225" s="160">
        <v>1</v>
      </c>
      <c r="I225" s="161"/>
      <c r="L225" s="157"/>
      <c r="M225" s="162"/>
      <c r="T225" s="163"/>
      <c r="AT225" s="158" t="s">
        <v>231</v>
      </c>
      <c r="AU225" s="158" t="s">
        <v>80</v>
      </c>
      <c r="AV225" s="13" t="s">
        <v>82</v>
      </c>
      <c r="AW225" s="13" t="s">
        <v>30</v>
      </c>
      <c r="AX225" s="13" t="s">
        <v>73</v>
      </c>
      <c r="AY225" s="158" t="s">
        <v>221</v>
      </c>
    </row>
    <row r="226" spans="2:65" s="14" customFormat="1">
      <c r="B226" s="164"/>
      <c r="D226" s="151" t="s">
        <v>231</v>
      </c>
      <c r="E226" s="165" t="s">
        <v>1</v>
      </c>
      <c r="F226" s="166" t="s">
        <v>3301</v>
      </c>
      <c r="H226" s="167">
        <v>1</v>
      </c>
      <c r="I226" s="168"/>
      <c r="L226" s="164"/>
      <c r="M226" s="169"/>
      <c r="T226" s="170"/>
      <c r="AT226" s="165" t="s">
        <v>231</v>
      </c>
      <c r="AU226" s="165" t="s">
        <v>80</v>
      </c>
      <c r="AV226" s="14" t="s">
        <v>229</v>
      </c>
      <c r="AW226" s="14" t="s">
        <v>30</v>
      </c>
      <c r="AX226" s="14" t="s">
        <v>80</v>
      </c>
      <c r="AY226" s="165" t="s">
        <v>221</v>
      </c>
    </row>
    <row r="227" spans="2:65" s="1" customFormat="1" ht="33" customHeight="1">
      <c r="B227" s="136"/>
      <c r="C227" s="137" t="s">
        <v>404</v>
      </c>
      <c r="D227" s="137" t="s">
        <v>224</v>
      </c>
      <c r="E227" s="138" t="s">
        <v>3369</v>
      </c>
      <c r="F227" s="139" t="s">
        <v>3367</v>
      </c>
      <c r="G227" s="140" t="s">
        <v>2137</v>
      </c>
      <c r="H227" s="141">
        <v>1</v>
      </c>
      <c r="I227" s="142"/>
      <c r="J227" s="143">
        <f>ROUND(I227*H227,2)</f>
        <v>0</v>
      </c>
      <c r="K227" s="139" t="s">
        <v>1</v>
      </c>
      <c r="L227" s="32"/>
      <c r="M227" s="144" t="s">
        <v>1</v>
      </c>
      <c r="N227" s="145" t="s">
        <v>38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229</v>
      </c>
      <c r="AT227" s="148" t="s">
        <v>224</v>
      </c>
      <c r="AU227" s="148" t="s">
        <v>80</v>
      </c>
      <c r="AY227" s="17" t="s">
        <v>221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7" t="s">
        <v>80</v>
      </c>
      <c r="BK227" s="149">
        <f>ROUND(I227*H227,2)</f>
        <v>0</v>
      </c>
      <c r="BL227" s="17" t="s">
        <v>229</v>
      </c>
      <c r="BM227" s="148" t="s">
        <v>714</v>
      </c>
    </row>
    <row r="228" spans="2:65" s="1" customFormat="1">
      <c r="B228" s="32"/>
      <c r="D228" s="151" t="s">
        <v>272</v>
      </c>
      <c r="F228" s="181" t="s">
        <v>3370</v>
      </c>
      <c r="I228" s="182"/>
      <c r="L228" s="32"/>
      <c r="M228" s="183"/>
      <c r="T228" s="56"/>
      <c r="AT228" s="17" t="s">
        <v>272</v>
      </c>
      <c r="AU228" s="17" t="s">
        <v>80</v>
      </c>
    </row>
    <row r="229" spans="2:65" s="13" customFormat="1">
      <c r="B229" s="157"/>
      <c r="D229" s="151" t="s">
        <v>231</v>
      </c>
      <c r="E229" s="158" t="s">
        <v>1</v>
      </c>
      <c r="F229" s="159" t="s">
        <v>80</v>
      </c>
      <c r="H229" s="160">
        <v>1</v>
      </c>
      <c r="I229" s="161"/>
      <c r="L229" s="157"/>
      <c r="M229" s="162"/>
      <c r="T229" s="163"/>
      <c r="AT229" s="158" t="s">
        <v>231</v>
      </c>
      <c r="AU229" s="158" t="s">
        <v>80</v>
      </c>
      <c r="AV229" s="13" t="s">
        <v>82</v>
      </c>
      <c r="AW229" s="13" t="s">
        <v>30</v>
      </c>
      <c r="AX229" s="13" t="s">
        <v>73</v>
      </c>
      <c r="AY229" s="158" t="s">
        <v>221</v>
      </c>
    </row>
    <row r="230" spans="2:65" s="14" customFormat="1">
      <c r="B230" s="164"/>
      <c r="D230" s="151" t="s">
        <v>231</v>
      </c>
      <c r="E230" s="165" t="s">
        <v>1</v>
      </c>
      <c r="F230" s="166" t="s">
        <v>3301</v>
      </c>
      <c r="H230" s="167">
        <v>1</v>
      </c>
      <c r="I230" s="168"/>
      <c r="L230" s="164"/>
      <c r="M230" s="169"/>
      <c r="T230" s="170"/>
      <c r="AT230" s="165" t="s">
        <v>231</v>
      </c>
      <c r="AU230" s="165" t="s">
        <v>80</v>
      </c>
      <c r="AV230" s="14" t="s">
        <v>229</v>
      </c>
      <c r="AW230" s="14" t="s">
        <v>30</v>
      </c>
      <c r="AX230" s="14" t="s">
        <v>80</v>
      </c>
      <c r="AY230" s="165" t="s">
        <v>221</v>
      </c>
    </row>
    <row r="231" spans="2:65" s="1" customFormat="1" ht="16.5" customHeight="1">
      <c r="B231" s="136"/>
      <c r="C231" s="137" t="s">
        <v>440</v>
      </c>
      <c r="D231" s="137" t="s">
        <v>224</v>
      </c>
      <c r="E231" s="138" t="s">
        <v>3371</v>
      </c>
      <c r="F231" s="139" t="s">
        <v>3372</v>
      </c>
      <c r="G231" s="140" t="s">
        <v>2137</v>
      </c>
      <c r="H231" s="141">
        <v>1</v>
      </c>
      <c r="I231" s="142"/>
      <c r="J231" s="143">
        <f>ROUND(I231*H231,2)</f>
        <v>0</v>
      </c>
      <c r="K231" s="139" t="s">
        <v>1</v>
      </c>
      <c r="L231" s="32"/>
      <c r="M231" s="144" t="s">
        <v>1</v>
      </c>
      <c r="N231" s="145" t="s">
        <v>38</v>
      </c>
      <c r="P231" s="146">
        <f>O231*H231</f>
        <v>0</v>
      </c>
      <c r="Q231" s="146">
        <v>0</v>
      </c>
      <c r="R231" s="146">
        <f>Q231*H231</f>
        <v>0</v>
      </c>
      <c r="S231" s="146">
        <v>0</v>
      </c>
      <c r="T231" s="147">
        <f>S231*H231</f>
        <v>0</v>
      </c>
      <c r="AR231" s="148" t="s">
        <v>229</v>
      </c>
      <c r="AT231" s="148" t="s">
        <v>224</v>
      </c>
      <c r="AU231" s="148" t="s">
        <v>80</v>
      </c>
      <c r="AY231" s="17" t="s">
        <v>221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7" t="s">
        <v>80</v>
      </c>
      <c r="BK231" s="149">
        <f>ROUND(I231*H231,2)</f>
        <v>0</v>
      </c>
      <c r="BL231" s="17" t="s">
        <v>229</v>
      </c>
      <c r="BM231" s="148" t="s">
        <v>727</v>
      </c>
    </row>
    <row r="232" spans="2:65" s="1" customFormat="1">
      <c r="B232" s="32"/>
      <c r="D232" s="151" t="s">
        <v>272</v>
      </c>
      <c r="F232" s="181" t="s">
        <v>3373</v>
      </c>
      <c r="I232" s="182"/>
      <c r="L232" s="32"/>
      <c r="M232" s="183"/>
      <c r="T232" s="56"/>
      <c r="AT232" s="17" t="s">
        <v>272</v>
      </c>
      <c r="AU232" s="17" t="s">
        <v>80</v>
      </c>
    </row>
    <row r="233" spans="2:65" s="13" customFormat="1">
      <c r="B233" s="157"/>
      <c r="D233" s="151" t="s">
        <v>231</v>
      </c>
      <c r="E233" s="158" t="s">
        <v>1</v>
      </c>
      <c r="F233" s="159" t="s">
        <v>80</v>
      </c>
      <c r="H233" s="160">
        <v>1</v>
      </c>
      <c r="I233" s="161"/>
      <c r="L233" s="157"/>
      <c r="M233" s="162"/>
      <c r="T233" s="163"/>
      <c r="AT233" s="158" t="s">
        <v>231</v>
      </c>
      <c r="AU233" s="158" t="s">
        <v>80</v>
      </c>
      <c r="AV233" s="13" t="s">
        <v>82</v>
      </c>
      <c r="AW233" s="13" t="s">
        <v>30</v>
      </c>
      <c r="AX233" s="13" t="s">
        <v>73</v>
      </c>
      <c r="AY233" s="158" t="s">
        <v>221</v>
      </c>
    </row>
    <row r="234" spans="2:65" s="14" customFormat="1">
      <c r="B234" s="164"/>
      <c r="D234" s="151" t="s">
        <v>231</v>
      </c>
      <c r="E234" s="165" t="s">
        <v>1</v>
      </c>
      <c r="F234" s="166" t="s">
        <v>3301</v>
      </c>
      <c r="H234" s="167">
        <v>1</v>
      </c>
      <c r="I234" s="168"/>
      <c r="L234" s="164"/>
      <c r="M234" s="169"/>
      <c r="T234" s="170"/>
      <c r="AT234" s="165" t="s">
        <v>231</v>
      </c>
      <c r="AU234" s="165" t="s">
        <v>80</v>
      </c>
      <c r="AV234" s="14" t="s">
        <v>229</v>
      </c>
      <c r="AW234" s="14" t="s">
        <v>30</v>
      </c>
      <c r="AX234" s="14" t="s">
        <v>80</v>
      </c>
      <c r="AY234" s="165" t="s">
        <v>221</v>
      </c>
    </row>
    <row r="235" spans="2:65" s="1" customFormat="1" ht="21.75" customHeight="1">
      <c r="B235" s="136"/>
      <c r="C235" s="137" t="s">
        <v>445</v>
      </c>
      <c r="D235" s="137" t="s">
        <v>224</v>
      </c>
      <c r="E235" s="138" t="s">
        <v>3374</v>
      </c>
      <c r="F235" s="139" t="s">
        <v>3375</v>
      </c>
      <c r="G235" s="140" t="s">
        <v>2137</v>
      </c>
      <c r="H235" s="141">
        <v>5</v>
      </c>
      <c r="I235" s="142"/>
      <c r="J235" s="143">
        <f>ROUND(I235*H235,2)</f>
        <v>0</v>
      </c>
      <c r="K235" s="139" t="s">
        <v>1</v>
      </c>
      <c r="L235" s="32"/>
      <c r="M235" s="144" t="s">
        <v>1</v>
      </c>
      <c r="N235" s="145" t="s">
        <v>38</v>
      </c>
      <c r="P235" s="146">
        <f>O235*H235</f>
        <v>0</v>
      </c>
      <c r="Q235" s="146">
        <v>0</v>
      </c>
      <c r="R235" s="146">
        <f>Q235*H235</f>
        <v>0</v>
      </c>
      <c r="S235" s="146">
        <v>0</v>
      </c>
      <c r="T235" s="147">
        <f>S235*H235</f>
        <v>0</v>
      </c>
      <c r="AR235" s="148" t="s">
        <v>229</v>
      </c>
      <c r="AT235" s="148" t="s">
        <v>224</v>
      </c>
      <c r="AU235" s="148" t="s">
        <v>80</v>
      </c>
      <c r="AY235" s="17" t="s">
        <v>221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7" t="s">
        <v>80</v>
      </c>
      <c r="BK235" s="149">
        <f>ROUND(I235*H235,2)</f>
        <v>0</v>
      </c>
      <c r="BL235" s="17" t="s">
        <v>229</v>
      </c>
      <c r="BM235" s="148" t="s">
        <v>738</v>
      </c>
    </row>
    <row r="236" spans="2:65" s="1" customFormat="1">
      <c r="B236" s="32"/>
      <c r="D236" s="151" t="s">
        <v>272</v>
      </c>
      <c r="F236" s="181" t="s">
        <v>3376</v>
      </c>
      <c r="I236" s="182"/>
      <c r="L236" s="32"/>
      <c r="M236" s="183"/>
      <c r="T236" s="56"/>
      <c r="AT236" s="17" t="s">
        <v>272</v>
      </c>
      <c r="AU236" s="17" t="s">
        <v>80</v>
      </c>
    </row>
    <row r="237" spans="2:65" s="13" customFormat="1">
      <c r="B237" s="157"/>
      <c r="D237" s="151" t="s">
        <v>231</v>
      </c>
      <c r="E237" s="158" t="s">
        <v>1</v>
      </c>
      <c r="F237" s="159" t="s">
        <v>253</v>
      </c>
      <c r="H237" s="160">
        <v>5</v>
      </c>
      <c r="I237" s="161"/>
      <c r="L237" s="157"/>
      <c r="M237" s="162"/>
      <c r="T237" s="163"/>
      <c r="AT237" s="158" t="s">
        <v>231</v>
      </c>
      <c r="AU237" s="158" t="s">
        <v>80</v>
      </c>
      <c r="AV237" s="13" t="s">
        <v>82</v>
      </c>
      <c r="AW237" s="13" t="s">
        <v>30</v>
      </c>
      <c r="AX237" s="13" t="s">
        <v>73</v>
      </c>
      <c r="AY237" s="158" t="s">
        <v>221</v>
      </c>
    </row>
    <row r="238" spans="2:65" s="14" customFormat="1">
      <c r="B238" s="164"/>
      <c r="D238" s="151" t="s">
        <v>231</v>
      </c>
      <c r="E238" s="165" t="s">
        <v>1</v>
      </c>
      <c r="F238" s="166" t="s">
        <v>3301</v>
      </c>
      <c r="H238" s="167">
        <v>5</v>
      </c>
      <c r="I238" s="168"/>
      <c r="L238" s="164"/>
      <c r="M238" s="169"/>
      <c r="T238" s="170"/>
      <c r="AT238" s="165" t="s">
        <v>231</v>
      </c>
      <c r="AU238" s="165" t="s">
        <v>80</v>
      </c>
      <c r="AV238" s="14" t="s">
        <v>229</v>
      </c>
      <c r="AW238" s="14" t="s">
        <v>30</v>
      </c>
      <c r="AX238" s="14" t="s">
        <v>80</v>
      </c>
      <c r="AY238" s="165" t="s">
        <v>221</v>
      </c>
    </row>
    <row r="239" spans="2:65" s="1" customFormat="1" ht="21.75" customHeight="1">
      <c r="B239" s="136"/>
      <c r="C239" s="137" t="s">
        <v>452</v>
      </c>
      <c r="D239" s="137" t="s">
        <v>224</v>
      </c>
      <c r="E239" s="138" t="s">
        <v>3377</v>
      </c>
      <c r="F239" s="139" t="s">
        <v>3375</v>
      </c>
      <c r="G239" s="140" t="s">
        <v>2137</v>
      </c>
      <c r="H239" s="141">
        <v>10</v>
      </c>
      <c r="I239" s="142"/>
      <c r="J239" s="143">
        <f>ROUND(I239*H239,2)</f>
        <v>0</v>
      </c>
      <c r="K239" s="139" t="s">
        <v>1</v>
      </c>
      <c r="L239" s="32"/>
      <c r="M239" s="144" t="s">
        <v>1</v>
      </c>
      <c r="N239" s="145" t="s">
        <v>38</v>
      </c>
      <c r="P239" s="146">
        <f>O239*H239</f>
        <v>0</v>
      </c>
      <c r="Q239" s="146">
        <v>0</v>
      </c>
      <c r="R239" s="146">
        <f>Q239*H239</f>
        <v>0</v>
      </c>
      <c r="S239" s="146">
        <v>0</v>
      </c>
      <c r="T239" s="147">
        <f>S239*H239</f>
        <v>0</v>
      </c>
      <c r="AR239" s="148" t="s">
        <v>229</v>
      </c>
      <c r="AT239" s="148" t="s">
        <v>224</v>
      </c>
      <c r="AU239" s="148" t="s">
        <v>80</v>
      </c>
      <c r="AY239" s="17" t="s">
        <v>221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7" t="s">
        <v>80</v>
      </c>
      <c r="BK239" s="149">
        <f>ROUND(I239*H239,2)</f>
        <v>0</v>
      </c>
      <c r="BL239" s="17" t="s">
        <v>229</v>
      </c>
      <c r="BM239" s="148" t="s">
        <v>746</v>
      </c>
    </row>
    <row r="240" spans="2:65" s="1" customFormat="1">
      <c r="B240" s="32"/>
      <c r="D240" s="151" t="s">
        <v>272</v>
      </c>
      <c r="F240" s="181" t="s">
        <v>3378</v>
      </c>
      <c r="I240" s="182"/>
      <c r="L240" s="32"/>
      <c r="M240" s="183"/>
      <c r="T240" s="56"/>
      <c r="AT240" s="17" t="s">
        <v>272</v>
      </c>
      <c r="AU240" s="17" t="s">
        <v>80</v>
      </c>
    </row>
    <row r="241" spans="2:65" s="13" customFormat="1">
      <c r="B241" s="157"/>
      <c r="D241" s="151" t="s">
        <v>231</v>
      </c>
      <c r="E241" s="158" t="s">
        <v>1</v>
      </c>
      <c r="F241" s="159" t="s">
        <v>304</v>
      </c>
      <c r="H241" s="160">
        <v>10</v>
      </c>
      <c r="I241" s="161"/>
      <c r="L241" s="157"/>
      <c r="M241" s="162"/>
      <c r="T241" s="163"/>
      <c r="AT241" s="158" t="s">
        <v>231</v>
      </c>
      <c r="AU241" s="158" t="s">
        <v>80</v>
      </c>
      <c r="AV241" s="13" t="s">
        <v>82</v>
      </c>
      <c r="AW241" s="13" t="s">
        <v>30</v>
      </c>
      <c r="AX241" s="13" t="s">
        <v>73</v>
      </c>
      <c r="AY241" s="158" t="s">
        <v>221</v>
      </c>
    </row>
    <row r="242" spans="2:65" s="14" customFormat="1">
      <c r="B242" s="164"/>
      <c r="D242" s="151" t="s">
        <v>231</v>
      </c>
      <c r="E242" s="165" t="s">
        <v>1</v>
      </c>
      <c r="F242" s="166" t="s">
        <v>3301</v>
      </c>
      <c r="H242" s="167">
        <v>10</v>
      </c>
      <c r="I242" s="168"/>
      <c r="L242" s="164"/>
      <c r="M242" s="169"/>
      <c r="T242" s="170"/>
      <c r="AT242" s="165" t="s">
        <v>231</v>
      </c>
      <c r="AU242" s="165" t="s">
        <v>80</v>
      </c>
      <c r="AV242" s="14" t="s">
        <v>229</v>
      </c>
      <c r="AW242" s="14" t="s">
        <v>30</v>
      </c>
      <c r="AX242" s="14" t="s">
        <v>80</v>
      </c>
      <c r="AY242" s="165" t="s">
        <v>221</v>
      </c>
    </row>
    <row r="243" spans="2:65" s="1" customFormat="1" ht="16.5" customHeight="1">
      <c r="B243" s="136"/>
      <c r="C243" s="137" t="s">
        <v>460</v>
      </c>
      <c r="D243" s="137" t="s">
        <v>224</v>
      </c>
      <c r="E243" s="138" t="s">
        <v>3379</v>
      </c>
      <c r="F243" s="139" t="s">
        <v>3380</v>
      </c>
      <c r="G243" s="140" t="s">
        <v>983</v>
      </c>
      <c r="H243" s="141">
        <v>1</v>
      </c>
      <c r="I243" s="142"/>
      <c r="J243" s="143">
        <f>ROUND(I243*H243,2)</f>
        <v>0</v>
      </c>
      <c r="K243" s="139" t="s">
        <v>1</v>
      </c>
      <c r="L243" s="32"/>
      <c r="M243" s="144" t="s">
        <v>1</v>
      </c>
      <c r="N243" s="145" t="s">
        <v>38</v>
      </c>
      <c r="P243" s="146">
        <f>O243*H243</f>
        <v>0</v>
      </c>
      <c r="Q243" s="146">
        <v>0</v>
      </c>
      <c r="R243" s="146">
        <f>Q243*H243</f>
        <v>0</v>
      </c>
      <c r="S243" s="146">
        <v>0</v>
      </c>
      <c r="T243" s="147">
        <f>S243*H243</f>
        <v>0</v>
      </c>
      <c r="AR243" s="148" t="s">
        <v>229</v>
      </c>
      <c r="AT243" s="148" t="s">
        <v>224</v>
      </c>
      <c r="AU243" s="148" t="s">
        <v>80</v>
      </c>
      <c r="AY243" s="17" t="s">
        <v>221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7" t="s">
        <v>80</v>
      </c>
      <c r="BK243" s="149">
        <f>ROUND(I243*H243,2)</f>
        <v>0</v>
      </c>
      <c r="BL243" s="17" t="s">
        <v>229</v>
      </c>
      <c r="BM243" s="148" t="s">
        <v>754</v>
      </c>
    </row>
    <row r="244" spans="2:65" s="1" customFormat="1">
      <c r="B244" s="32"/>
      <c r="D244" s="151" t="s">
        <v>272</v>
      </c>
      <c r="F244" s="181" t="s">
        <v>3381</v>
      </c>
      <c r="I244" s="182"/>
      <c r="L244" s="32"/>
      <c r="M244" s="183"/>
      <c r="T244" s="56"/>
      <c r="AT244" s="17" t="s">
        <v>272</v>
      </c>
      <c r="AU244" s="17" t="s">
        <v>80</v>
      </c>
    </row>
    <row r="245" spans="2:65" s="13" customFormat="1">
      <c r="B245" s="157"/>
      <c r="D245" s="151" t="s">
        <v>231</v>
      </c>
      <c r="E245" s="158" t="s">
        <v>1</v>
      </c>
      <c r="F245" s="159" t="s">
        <v>80</v>
      </c>
      <c r="H245" s="160">
        <v>1</v>
      </c>
      <c r="I245" s="161"/>
      <c r="L245" s="157"/>
      <c r="M245" s="162"/>
      <c r="T245" s="163"/>
      <c r="AT245" s="158" t="s">
        <v>231</v>
      </c>
      <c r="AU245" s="158" t="s">
        <v>80</v>
      </c>
      <c r="AV245" s="13" t="s">
        <v>82</v>
      </c>
      <c r="AW245" s="13" t="s">
        <v>30</v>
      </c>
      <c r="AX245" s="13" t="s">
        <v>73</v>
      </c>
      <c r="AY245" s="158" t="s">
        <v>221</v>
      </c>
    </row>
    <row r="246" spans="2:65" s="14" customFormat="1">
      <c r="B246" s="164"/>
      <c r="D246" s="151" t="s">
        <v>231</v>
      </c>
      <c r="E246" s="165" t="s">
        <v>1</v>
      </c>
      <c r="F246" s="166" t="s">
        <v>3301</v>
      </c>
      <c r="H246" s="167">
        <v>1</v>
      </c>
      <c r="I246" s="168"/>
      <c r="L246" s="164"/>
      <c r="M246" s="169"/>
      <c r="T246" s="170"/>
      <c r="AT246" s="165" t="s">
        <v>231</v>
      </c>
      <c r="AU246" s="165" t="s">
        <v>80</v>
      </c>
      <c r="AV246" s="14" t="s">
        <v>229</v>
      </c>
      <c r="AW246" s="14" t="s">
        <v>30</v>
      </c>
      <c r="AX246" s="14" t="s">
        <v>80</v>
      </c>
      <c r="AY246" s="165" t="s">
        <v>221</v>
      </c>
    </row>
    <row r="247" spans="2:65" s="1" customFormat="1" ht="21.75" customHeight="1">
      <c r="B247" s="136"/>
      <c r="C247" s="137" t="s">
        <v>464</v>
      </c>
      <c r="D247" s="137" t="s">
        <v>224</v>
      </c>
      <c r="E247" s="138" t="s">
        <v>3382</v>
      </c>
      <c r="F247" s="139" t="s">
        <v>3375</v>
      </c>
      <c r="G247" s="140" t="s">
        <v>2137</v>
      </c>
      <c r="H247" s="141">
        <v>2</v>
      </c>
      <c r="I247" s="142"/>
      <c r="J247" s="143">
        <f>ROUND(I247*H247,2)</f>
        <v>0</v>
      </c>
      <c r="K247" s="139" t="s">
        <v>1</v>
      </c>
      <c r="L247" s="32"/>
      <c r="M247" s="144" t="s">
        <v>1</v>
      </c>
      <c r="N247" s="145" t="s">
        <v>38</v>
      </c>
      <c r="P247" s="146">
        <f>O247*H247</f>
        <v>0</v>
      </c>
      <c r="Q247" s="146">
        <v>0</v>
      </c>
      <c r="R247" s="146">
        <f>Q247*H247</f>
        <v>0</v>
      </c>
      <c r="S247" s="146">
        <v>0</v>
      </c>
      <c r="T247" s="147">
        <f>S247*H247</f>
        <v>0</v>
      </c>
      <c r="AR247" s="148" t="s">
        <v>229</v>
      </c>
      <c r="AT247" s="148" t="s">
        <v>224</v>
      </c>
      <c r="AU247" s="148" t="s">
        <v>80</v>
      </c>
      <c r="AY247" s="17" t="s">
        <v>221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7" t="s">
        <v>80</v>
      </c>
      <c r="BK247" s="149">
        <f>ROUND(I247*H247,2)</f>
        <v>0</v>
      </c>
      <c r="BL247" s="17" t="s">
        <v>229</v>
      </c>
      <c r="BM247" s="148" t="s">
        <v>358</v>
      </c>
    </row>
    <row r="248" spans="2:65" s="1" customFormat="1">
      <c r="B248" s="32"/>
      <c r="D248" s="151" t="s">
        <v>272</v>
      </c>
      <c r="F248" s="181" t="s">
        <v>3383</v>
      </c>
      <c r="I248" s="182"/>
      <c r="L248" s="32"/>
      <c r="M248" s="183"/>
      <c r="T248" s="56"/>
      <c r="AT248" s="17" t="s">
        <v>272</v>
      </c>
      <c r="AU248" s="17" t="s">
        <v>80</v>
      </c>
    </row>
    <row r="249" spans="2:65" s="13" customFormat="1">
      <c r="B249" s="157"/>
      <c r="D249" s="151" t="s">
        <v>231</v>
      </c>
      <c r="E249" s="158" t="s">
        <v>1</v>
      </c>
      <c r="F249" s="159" t="s">
        <v>82</v>
      </c>
      <c r="H249" s="160">
        <v>2</v>
      </c>
      <c r="I249" s="161"/>
      <c r="L249" s="157"/>
      <c r="M249" s="162"/>
      <c r="T249" s="163"/>
      <c r="AT249" s="158" t="s">
        <v>231</v>
      </c>
      <c r="AU249" s="158" t="s">
        <v>80</v>
      </c>
      <c r="AV249" s="13" t="s">
        <v>82</v>
      </c>
      <c r="AW249" s="13" t="s">
        <v>30</v>
      </c>
      <c r="AX249" s="13" t="s">
        <v>73</v>
      </c>
      <c r="AY249" s="158" t="s">
        <v>221</v>
      </c>
    </row>
    <row r="250" spans="2:65" s="14" customFormat="1">
      <c r="B250" s="164"/>
      <c r="D250" s="151" t="s">
        <v>231</v>
      </c>
      <c r="E250" s="165" t="s">
        <v>1</v>
      </c>
      <c r="F250" s="166" t="s">
        <v>3301</v>
      </c>
      <c r="H250" s="167">
        <v>2</v>
      </c>
      <c r="I250" s="168"/>
      <c r="L250" s="164"/>
      <c r="M250" s="169"/>
      <c r="T250" s="170"/>
      <c r="AT250" s="165" t="s">
        <v>231</v>
      </c>
      <c r="AU250" s="165" t="s">
        <v>80</v>
      </c>
      <c r="AV250" s="14" t="s">
        <v>229</v>
      </c>
      <c r="AW250" s="14" t="s">
        <v>30</v>
      </c>
      <c r="AX250" s="14" t="s">
        <v>80</v>
      </c>
      <c r="AY250" s="165" t="s">
        <v>221</v>
      </c>
    </row>
    <row r="251" spans="2:65" s="1" customFormat="1" ht="21.75" customHeight="1">
      <c r="B251" s="136"/>
      <c r="C251" s="137" t="s">
        <v>470</v>
      </c>
      <c r="D251" s="137" t="s">
        <v>224</v>
      </c>
      <c r="E251" s="138" t="s">
        <v>3384</v>
      </c>
      <c r="F251" s="139" t="s">
        <v>3375</v>
      </c>
      <c r="G251" s="140" t="s">
        <v>2137</v>
      </c>
      <c r="H251" s="141">
        <v>1</v>
      </c>
      <c r="I251" s="142"/>
      <c r="J251" s="143">
        <f>ROUND(I251*H251,2)</f>
        <v>0</v>
      </c>
      <c r="K251" s="139" t="s">
        <v>1</v>
      </c>
      <c r="L251" s="32"/>
      <c r="M251" s="144" t="s">
        <v>1</v>
      </c>
      <c r="N251" s="145" t="s">
        <v>38</v>
      </c>
      <c r="P251" s="146">
        <f>O251*H251</f>
        <v>0</v>
      </c>
      <c r="Q251" s="146">
        <v>0</v>
      </c>
      <c r="R251" s="146">
        <f>Q251*H251</f>
        <v>0</v>
      </c>
      <c r="S251" s="146">
        <v>0</v>
      </c>
      <c r="T251" s="147">
        <f>S251*H251</f>
        <v>0</v>
      </c>
      <c r="AR251" s="148" t="s">
        <v>229</v>
      </c>
      <c r="AT251" s="148" t="s">
        <v>224</v>
      </c>
      <c r="AU251" s="148" t="s">
        <v>80</v>
      </c>
      <c r="AY251" s="17" t="s">
        <v>221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7" t="s">
        <v>80</v>
      </c>
      <c r="BK251" s="149">
        <f>ROUND(I251*H251,2)</f>
        <v>0</v>
      </c>
      <c r="BL251" s="17" t="s">
        <v>229</v>
      </c>
      <c r="BM251" s="148" t="s">
        <v>767</v>
      </c>
    </row>
    <row r="252" spans="2:65" s="1" customFormat="1">
      <c r="B252" s="32"/>
      <c r="D252" s="151" t="s">
        <v>272</v>
      </c>
      <c r="F252" s="181" t="s">
        <v>3385</v>
      </c>
      <c r="I252" s="182"/>
      <c r="L252" s="32"/>
      <c r="M252" s="183"/>
      <c r="T252" s="56"/>
      <c r="AT252" s="17" t="s">
        <v>272</v>
      </c>
      <c r="AU252" s="17" t="s">
        <v>80</v>
      </c>
    </row>
    <row r="253" spans="2:65" s="13" customFormat="1">
      <c r="B253" s="157"/>
      <c r="D253" s="151" t="s">
        <v>231</v>
      </c>
      <c r="E253" s="158" t="s">
        <v>1</v>
      </c>
      <c r="F253" s="159" t="s">
        <v>80</v>
      </c>
      <c r="H253" s="160">
        <v>1</v>
      </c>
      <c r="I253" s="161"/>
      <c r="L253" s="157"/>
      <c r="M253" s="162"/>
      <c r="T253" s="163"/>
      <c r="AT253" s="158" t="s">
        <v>231</v>
      </c>
      <c r="AU253" s="158" t="s">
        <v>80</v>
      </c>
      <c r="AV253" s="13" t="s">
        <v>82</v>
      </c>
      <c r="AW253" s="13" t="s">
        <v>30</v>
      </c>
      <c r="AX253" s="13" t="s">
        <v>73</v>
      </c>
      <c r="AY253" s="158" t="s">
        <v>221</v>
      </c>
    </row>
    <row r="254" spans="2:65" s="14" customFormat="1">
      <c r="B254" s="164"/>
      <c r="D254" s="151" t="s">
        <v>231</v>
      </c>
      <c r="E254" s="165" t="s">
        <v>1</v>
      </c>
      <c r="F254" s="166" t="s">
        <v>3301</v>
      </c>
      <c r="H254" s="167">
        <v>1</v>
      </c>
      <c r="I254" s="168"/>
      <c r="L254" s="164"/>
      <c r="M254" s="169"/>
      <c r="T254" s="170"/>
      <c r="AT254" s="165" t="s">
        <v>231</v>
      </c>
      <c r="AU254" s="165" t="s">
        <v>80</v>
      </c>
      <c r="AV254" s="14" t="s">
        <v>229</v>
      </c>
      <c r="AW254" s="14" t="s">
        <v>30</v>
      </c>
      <c r="AX254" s="14" t="s">
        <v>80</v>
      </c>
      <c r="AY254" s="165" t="s">
        <v>221</v>
      </c>
    </row>
    <row r="255" spans="2:65" s="1" customFormat="1" ht="21.75" customHeight="1">
      <c r="B255" s="136"/>
      <c r="C255" s="137" t="s">
        <v>478</v>
      </c>
      <c r="D255" s="137" t="s">
        <v>224</v>
      </c>
      <c r="E255" s="138" t="s">
        <v>3386</v>
      </c>
      <c r="F255" s="139" t="s">
        <v>3375</v>
      </c>
      <c r="G255" s="140" t="s">
        <v>2137</v>
      </c>
      <c r="H255" s="141">
        <v>6</v>
      </c>
      <c r="I255" s="142"/>
      <c r="J255" s="143">
        <f>ROUND(I255*H255,2)</f>
        <v>0</v>
      </c>
      <c r="K255" s="139" t="s">
        <v>1</v>
      </c>
      <c r="L255" s="32"/>
      <c r="M255" s="144" t="s">
        <v>1</v>
      </c>
      <c r="N255" s="145" t="s">
        <v>38</v>
      </c>
      <c r="P255" s="146">
        <f>O255*H255</f>
        <v>0</v>
      </c>
      <c r="Q255" s="146">
        <v>0</v>
      </c>
      <c r="R255" s="146">
        <f>Q255*H255</f>
        <v>0</v>
      </c>
      <c r="S255" s="146">
        <v>0</v>
      </c>
      <c r="T255" s="147">
        <f>S255*H255</f>
        <v>0</v>
      </c>
      <c r="AR255" s="148" t="s">
        <v>229</v>
      </c>
      <c r="AT255" s="148" t="s">
        <v>224</v>
      </c>
      <c r="AU255" s="148" t="s">
        <v>80</v>
      </c>
      <c r="AY255" s="17" t="s">
        <v>221</v>
      </c>
      <c r="BE255" s="149">
        <f>IF(N255="základní",J255,0)</f>
        <v>0</v>
      </c>
      <c r="BF255" s="149">
        <f>IF(N255="snížená",J255,0)</f>
        <v>0</v>
      </c>
      <c r="BG255" s="149">
        <f>IF(N255="zákl. přenesená",J255,0)</f>
        <v>0</v>
      </c>
      <c r="BH255" s="149">
        <f>IF(N255="sníž. přenesená",J255,0)</f>
        <v>0</v>
      </c>
      <c r="BI255" s="149">
        <f>IF(N255="nulová",J255,0)</f>
        <v>0</v>
      </c>
      <c r="BJ255" s="17" t="s">
        <v>80</v>
      </c>
      <c r="BK255" s="149">
        <f>ROUND(I255*H255,2)</f>
        <v>0</v>
      </c>
      <c r="BL255" s="17" t="s">
        <v>229</v>
      </c>
      <c r="BM255" s="148" t="s">
        <v>775</v>
      </c>
    </row>
    <row r="256" spans="2:65" s="1" customFormat="1">
      <c r="B256" s="32"/>
      <c r="D256" s="151" t="s">
        <v>272</v>
      </c>
      <c r="F256" s="181" t="s">
        <v>3387</v>
      </c>
      <c r="I256" s="182"/>
      <c r="L256" s="32"/>
      <c r="M256" s="183"/>
      <c r="T256" s="56"/>
      <c r="AT256" s="17" t="s">
        <v>272</v>
      </c>
      <c r="AU256" s="17" t="s">
        <v>80</v>
      </c>
    </row>
    <row r="257" spans="2:65" s="13" customFormat="1">
      <c r="B257" s="157"/>
      <c r="D257" s="151" t="s">
        <v>231</v>
      </c>
      <c r="E257" s="158" t="s">
        <v>1</v>
      </c>
      <c r="F257" s="159" t="s">
        <v>266</v>
      </c>
      <c r="H257" s="160">
        <v>6</v>
      </c>
      <c r="I257" s="161"/>
      <c r="L257" s="157"/>
      <c r="M257" s="162"/>
      <c r="T257" s="163"/>
      <c r="AT257" s="158" t="s">
        <v>231</v>
      </c>
      <c r="AU257" s="158" t="s">
        <v>80</v>
      </c>
      <c r="AV257" s="13" t="s">
        <v>82</v>
      </c>
      <c r="AW257" s="13" t="s">
        <v>30</v>
      </c>
      <c r="AX257" s="13" t="s">
        <v>73</v>
      </c>
      <c r="AY257" s="158" t="s">
        <v>221</v>
      </c>
    </row>
    <row r="258" spans="2:65" s="14" customFormat="1">
      <c r="B258" s="164"/>
      <c r="D258" s="151" t="s">
        <v>231</v>
      </c>
      <c r="E258" s="165" t="s">
        <v>1</v>
      </c>
      <c r="F258" s="166" t="s">
        <v>3301</v>
      </c>
      <c r="H258" s="167">
        <v>6</v>
      </c>
      <c r="I258" s="168"/>
      <c r="L258" s="164"/>
      <c r="M258" s="169"/>
      <c r="T258" s="170"/>
      <c r="AT258" s="165" t="s">
        <v>231</v>
      </c>
      <c r="AU258" s="165" t="s">
        <v>80</v>
      </c>
      <c r="AV258" s="14" t="s">
        <v>229</v>
      </c>
      <c r="AW258" s="14" t="s">
        <v>30</v>
      </c>
      <c r="AX258" s="14" t="s">
        <v>80</v>
      </c>
      <c r="AY258" s="165" t="s">
        <v>221</v>
      </c>
    </row>
    <row r="259" spans="2:65" s="1" customFormat="1" ht="21.75" customHeight="1">
      <c r="B259" s="136"/>
      <c r="C259" s="137" t="s">
        <v>512</v>
      </c>
      <c r="D259" s="137" t="s">
        <v>224</v>
      </c>
      <c r="E259" s="138" t="s">
        <v>3388</v>
      </c>
      <c r="F259" s="139" t="s">
        <v>3375</v>
      </c>
      <c r="G259" s="140" t="s">
        <v>2137</v>
      </c>
      <c r="H259" s="141">
        <v>1</v>
      </c>
      <c r="I259" s="142"/>
      <c r="J259" s="143">
        <f>ROUND(I259*H259,2)</f>
        <v>0</v>
      </c>
      <c r="K259" s="139" t="s">
        <v>1</v>
      </c>
      <c r="L259" s="32"/>
      <c r="M259" s="144" t="s">
        <v>1</v>
      </c>
      <c r="N259" s="145" t="s">
        <v>38</v>
      </c>
      <c r="P259" s="146">
        <f>O259*H259</f>
        <v>0</v>
      </c>
      <c r="Q259" s="146">
        <v>0</v>
      </c>
      <c r="R259" s="146">
        <f>Q259*H259</f>
        <v>0</v>
      </c>
      <c r="S259" s="146">
        <v>0</v>
      </c>
      <c r="T259" s="147">
        <f>S259*H259</f>
        <v>0</v>
      </c>
      <c r="AR259" s="148" t="s">
        <v>229</v>
      </c>
      <c r="AT259" s="148" t="s">
        <v>224</v>
      </c>
      <c r="AU259" s="148" t="s">
        <v>80</v>
      </c>
      <c r="AY259" s="17" t="s">
        <v>221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7" t="s">
        <v>80</v>
      </c>
      <c r="BK259" s="149">
        <f>ROUND(I259*H259,2)</f>
        <v>0</v>
      </c>
      <c r="BL259" s="17" t="s">
        <v>229</v>
      </c>
      <c r="BM259" s="148" t="s">
        <v>783</v>
      </c>
    </row>
    <row r="260" spans="2:65" s="1" customFormat="1">
      <c r="B260" s="32"/>
      <c r="D260" s="151" t="s">
        <v>272</v>
      </c>
      <c r="F260" s="181" t="s">
        <v>3389</v>
      </c>
      <c r="I260" s="182"/>
      <c r="L260" s="32"/>
      <c r="M260" s="183"/>
      <c r="T260" s="56"/>
      <c r="AT260" s="17" t="s">
        <v>272</v>
      </c>
      <c r="AU260" s="17" t="s">
        <v>80</v>
      </c>
    </row>
    <row r="261" spans="2:65" s="13" customFormat="1">
      <c r="B261" s="157"/>
      <c r="D261" s="151" t="s">
        <v>231</v>
      </c>
      <c r="E261" s="158" t="s">
        <v>1</v>
      </c>
      <c r="F261" s="159" t="s">
        <v>80</v>
      </c>
      <c r="H261" s="160">
        <v>1</v>
      </c>
      <c r="I261" s="161"/>
      <c r="L261" s="157"/>
      <c r="M261" s="162"/>
      <c r="T261" s="163"/>
      <c r="AT261" s="158" t="s">
        <v>231</v>
      </c>
      <c r="AU261" s="158" t="s">
        <v>80</v>
      </c>
      <c r="AV261" s="13" t="s">
        <v>82</v>
      </c>
      <c r="AW261" s="13" t="s">
        <v>30</v>
      </c>
      <c r="AX261" s="13" t="s">
        <v>73</v>
      </c>
      <c r="AY261" s="158" t="s">
        <v>221</v>
      </c>
    </row>
    <row r="262" spans="2:65" s="14" customFormat="1">
      <c r="B262" s="164"/>
      <c r="D262" s="151" t="s">
        <v>231</v>
      </c>
      <c r="E262" s="165" t="s">
        <v>1</v>
      </c>
      <c r="F262" s="166" t="s">
        <v>3301</v>
      </c>
      <c r="H262" s="167">
        <v>1</v>
      </c>
      <c r="I262" s="168"/>
      <c r="L262" s="164"/>
      <c r="M262" s="169"/>
      <c r="T262" s="170"/>
      <c r="AT262" s="165" t="s">
        <v>231</v>
      </c>
      <c r="AU262" s="165" t="s">
        <v>80</v>
      </c>
      <c r="AV262" s="14" t="s">
        <v>229</v>
      </c>
      <c r="AW262" s="14" t="s">
        <v>30</v>
      </c>
      <c r="AX262" s="14" t="s">
        <v>80</v>
      </c>
      <c r="AY262" s="165" t="s">
        <v>221</v>
      </c>
    </row>
    <row r="263" spans="2:65" s="1" customFormat="1" ht="21.75" customHeight="1">
      <c r="B263" s="136"/>
      <c r="C263" s="137" t="s">
        <v>517</v>
      </c>
      <c r="D263" s="137" t="s">
        <v>224</v>
      </c>
      <c r="E263" s="138" t="s">
        <v>3390</v>
      </c>
      <c r="F263" s="139" t="s">
        <v>3375</v>
      </c>
      <c r="G263" s="140" t="s">
        <v>2137</v>
      </c>
      <c r="H263" s="141">
        <v>1</v>
      </c>
      <c r="I263" s="142"/>
      <c r="J263" s="143">
        <f>ROUND(I263*H263,2)</f>
        <v>0</v>
      </c>
      <c r="K263" s="139" t="s">
        <v>1</v>
      </c>
      <c r="L263" s="32"/>
      <c r="M263" s="144" t="s">
        <v>1</v>
      </c>
      <c r="N263" s="145" t="s">
        <v>38</v>
      </c>
      <c r="P263" s="146">
        <f>O263*H263</f>
        <v>0</v>
      </c>
      <c r="Q263" s="146">
        <v>0</v>
      </c>
      <c r="R263" s="146">
        <f>Q263*H263</f>
        <v>0</v>
      </c>
      <c r="S263" s="146">
        <v>0</v>
      </c>
      <c r="T263" s="147">
        <f>S263*H263</f>
        <v>0</v>
      </c>
      <c r="AR263" s="148" t="s">
        <v>229</v>
      </c>
      <c r="AT263" s="148" t="s">
        <v>224</v>
      </c>
      <c r="AU263" s="148" t="s">
        <v>80</v>
      </c>
      <c r="AY263" s="17" t="s">
        <v>221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7" t="s">
        <v>80</v>
      </c>
      <c r="BK263" s="149">
        <f>ROUND(I263*H263,2)</f>
        <v>0</v>
      </c>
      <c r="BL263" s="17" t="s">
        <v>229</v>
      </c>
      <c r="BM263" s="148" t="s">
        <v>791</v>
      </c>
    </row>
    <row r="264" spans="2:65" s="1" customFormat="1">
      <c r="B264" s="32"/>
      <c r="D264" s="151" t="s">
        <v>272</v>
      </c>
      <c r="F264" s="181" t="s">
        <v>3391</v>
      </c>
      <c r="I264" s="182"/>
      <c r="L264" s="32"/>
      <c r="M264" s="183"/>
      <c r="T264" s="56"/>
      <c r="AT264" s="17" t="s">
        <v>272</v>
      </c>
      <c r="AU264" s="17" t="s">
        <v>80</v>
      </c>
    </row>
    <row r="265" spans="2:65" s="13" customFormat="1">
      <c r="B265" s="157"/>
      <c r="D265" s="151" t="s">
        <v>231</v>
      </c>
      <c r="E265" s="158" t="s">
        <v>1</v>
      </c>
      <c r="F265" s="159" t="s">
        <v>80</v>
      </c>
      <c r="H265" s="160">
        <v>1</v>
      </c>
      <c r="I265" s="161"/>
      <c r="L265" s="157"/>
      <c r="M265" s="162"/>
      <c r="T265" s="163"/>
      <c r="AT265" s="158" t="s">
        <v>231</v>
      </c>
      <c r="AU265" s="158" t="s">
        <v>80</v>
      </c>
      <c r="AV265" s="13" t="s">
        <v>82</v>
      </c>
      <c r="AW265" s="13" t="s">
        <v>30</v>
      </c>
      <c r="AX265" s="13" t="s">
        <v>73</v>
      </c>
      <c r="AY265" s="158" t="s">
        <v>221</v>
      </c>
    </row>
    <row r="266" spans="2:65" s="14" customFormat="1">
      <c r="B266" s="164"/>
      <c r="D266" s="151" t="s">
        <v>231</v>
      </c>
      <c r="E266" s="165" t="s">
        <v>1</v>
      </c>
      <c r="F266" s="166" t="s">
        <v>3301</v>
      </c>
      <c r="H266" s="167">
        <v>1</v>
      </c>
      <c r="I266" s="168"/>
      <c r="L266" s="164"/>
      <c r="M266" s="169"/>
      <c r="T266" s="170"/>
      <c r="AT266" s="165" t="s">
        <v>231</v>
      </c>
      <c r="AU266" s="165" t="s">
        <v>80</v>
      </c>
      <c r="AV266" s="14" t="s">
        <v>229</v>
      </c>
      <c r="AW266" s="14" t="s">
        <v>30</v>
      </c>
      <c r="AX266" s="14" t="s">
        <v>80</v>
      </c>
      <c r="AY266" s="165" t="s">
        <v>221</v>
      </c>
    </row>
    <row r="267" spans="2:65" s="1" customFormat="1" ht="21.75" customHeight="1">
      <c r="B267" s="136"/>
      <c r="C267" s="137" t="s">
        <v>523</v>
      </c>
      <c r="D267" s="137" t="s">
        <v>224</v>
      </c>
      <c r="E267" s="138" t="s">
        <v>3392</v>
      </c>
      <c r="F267" s="139" t="s">
        <v>3375</v>
      </c>
      <c r="G267" s="140" t="s">
        <v>2137</v>
      </c>
      <c r="H267" s="141">
        <v>1</v>
      </c>
      <c r="I267" s="142"/>
      <c r="J267" s="143">
        <f>ROUND(I267*H267,2)</f>
        <v>0</v>
      </c>
      <c r="K267" s="139" t="s">
        <v>1</v>
      </c>
      <c r="L267" s="32"/>
      <c r="M267" s="144" t="s">
        <v>1</v>
      </c>
      <c r="N267" s="145" t="s">
        <v>38</v>
      </c>
      <c r="P267" s="146">
        <f>O267*H267</f>
        <v>0</v>
      </c>
      <c r="Q267" s="146">
        <v>0</v>
      </c>
      <c r="R267" s="146">
        <f>Q267*H267</f>
        <v>0</v>
      </c>
      <c r="S267" s="146">
        <v>0</v>
      </c>
      <c r="T267" s="147">
        <f>S267*H267</f>
        <v>0</v>
      </c>
      <c r="AR267" s="148" t="s">
        <v>229</v>
      </c>
      <c r="AT267" s="148" t="s">
        <v>224</v>
      </c>
      <c r="AU267" s="148" t="s">
        <v>80</v>
      </c>
      <c r="AY267" s="17" t="s">
        <v>221</v>
      </c>
      <c r="BE267" s="149">
        <f>IF(N267="základní",J267,0)</f>
        <v>0</v>
      </c>
      <c r="BF267" s="149">
        <f>IF(N267="snížená",J267,0)</f>
        <v>0</v>
      </c>
      <c r="BG267" s="149">
        <f>IF(N267="zákl. přenesená",J267,0)</f>
        <v>0</v>
      </c>
      <c r="BH267" s="149">
        <f>IF(N267="sníž. přenesená",J267,0)</f>
        <v>0</v>
      </c>
      <c r="BI267" s="149">
        <f>IF(N267="nulová",J267,0)</f>
        <v>0</v>
      </c>
      <c r="BJ267" s="17" t="s">
        <v>80</v>
      </c>
      <c r="BK267" s="149">
        <f>ROUND(I267*H267,2)</f>
        <v>0</v>
      </c>
      <c r="BL267" s="17" t="s">
        <v>229</v>
      </c>
      <c r="BM267" s="148" t="s">
        <v>799</v>
      </c>
    </row>
    <row r="268" spans="2:65" s="1" customFormat="1">
      <c r="B268" s="32"/>
      <c r="D268" s="151" t="s">
        <v>272</v>
      </c>
      <c r="F268" s="181" t="s">
        <v>3393</v>
      </c>
      <c r="I268" s="182"/>
      <c r="L268" s="32"/>
      <c r="M268" s="183"/>
      <c r="T268" s="56"/>
      <c r="AT268" s="17" t="s">
        <v>272</v>
      </c>
      <c r="AU268" s="17" t="s">
        <v>80</v>
      </c>
    </row>
    <row r="269" spans="2:65" s="13" customFormat="1">
      <c r="B269" s="157"/>
      <c r="D269" s="151" t="s">
        <v>231</v>
      </c>
      <c r="E269" s="158" t="s">
        <v>1</v>
      </c>
      <c r="F269" s="159" t="s">
        <v>80</v>
      </c>
      <c r="H269" s="160">
        <v>1</v>
      </c>
      <c r="I269" s="161"/>
      <c r="L269" s="157"/>
      <c r="M269" s="162"/>
      <c r="T269" s="163"/>
      <c r="AT269" s="158" t="s">
        <v>231</v>
      </c>
      <c r="AU269" s="158" t="s">
        <v>80</v>
      </c>
      <c r="AV269" s="13" t="s">
        <v>82</v>
      </c>
      <c r="AW269" s="13" t="s">
        <v>30</v>
      </c>
      <c r="AX269" s="13" t="s">
        <v>73</v>
      </c>
      <c r="AY269" s="158" t="s">
        <v>221</v>
      </c>
    </row>
    <row r="270" spans="2:65" s="14" customFormat="1">
      <c r="B270" s="164"/>
      <c r="D270" s="151" t="s">
        <v>231</v>
      </c>
      <c r="E270" s="165" t="s">
        <v>1</v>
      </c>
      <c r="F270" s="166" t="s">
        <v>3301</v>
      </c>
      <c r="H270" s="167">
        <v>1</v>
      </c>
      <c r="I270" s="168"/>
      <c r="L270" s="164"/>
      <c r="M270" s="169"/>
      <c r="T270" s="170"/>
      <c r="AT270" s="165" t="s">
        <v>231</v>
      </c>
      <c r="AU270" s="165" t="s">
        <v>80</v>
      </c>
      <c r="AV270" s="14" t="s">
        <v>229</v>
      </c>
      <c r="AW270" s="14" t="s">
        <v>30</v>
      </c>
      <c r="AX270" s="14" t="s">
        <v>80</v>
      </c>
      <c r="AY270" s="165" t="s">
        <v>221</v>
      </c>
    </row>
    <row r="271" spans="2:65" s="1" customFormat="1" ht="16.5" customHeight="1">
      <c r="B271" s="136"/>
      <c r="C271" s="137" t="s">
        <v>539</v>
      </c>
      <c r="D271" s="137" t="s">
        <v>224</v>
      </c>
      <c r="E271" s="138" t="s">
        <v>3394</v>
      </c>
      <c r="F271" s="139" t="s">
        <v>3395</v>
      </c>
      <c r="G271" s="140" t="s">
        <v>2137</v>
      </c>
      <c r="H271" s="141">
        <v>4</v>
      </c>
      <c r="I271" s="142"/>
      <c r="J271" s="143">
        <f>ROUND(I271*H271,2)</f>
        <v>0</v>
      </c>
      <c r="K271" s="139" t="s">
        <v>1</v>
      </c>
      <c r="L271" s="32"/>
      <c r="M271" s="144" t="s">
        <v>1</v>
      </c>
      <c r="N271" s="145" t="s">
        <v>38</v>
      </c>
      <c r="P271" s="146">
        <f>O271*H271</f>
        <v>0</v>
      </c>
      <c r="Q271" s="146">
        <v>0</v>
      </c>
      <c r="R271" s="146">
        <f>Q271*H271</f>
        <v>0</v>
      </c>
      <c r="S271" s="146">
        <v>0</v>
      </c>
      <c r="T271" s="147">
        <f>S271*H271</f>
        <v>0</v>
      </c>
      <c r="AR271" s="148" t="s">
        <v>229</v>
      </c>
      <c r="AT271" s="148" t="s">
        <v>224</v>
      </c>
      <c r="AU271" s="148" t="s">
        <v>80</v>
      </c>
      <c r="AY271" s="17" t="s">
        <v>221</v>
      </c>
      <c r="BE271" s="149">
        <f>IF(N271="základní",J271,0)</f>
        <v>0</v>
      </c>
      <c r="BF271" s="149">
        <f>IF(N271="snížená",J271,0)</f>
        <v>0</v>
      </c>
      <c r="BG271" s="149">
        <f>IF(N271="zákl. přenesená",J271,0)</f>
        <v>0</v>
      </c>
      <c r="BH271" s="149">
        <f>IF(N271="sníž. přenesená",J271,0)</f>
        <v>0</v>
      </c>
      <c r="BI271" s="149">
        <f>IF(N271="nulová",J271,0)</f>
        <v>0</v>
      </c>
      <c r="BJ271" s="17" t="s">
        <v>80</v>
      </c>
      <c r="BK271" s="149">
        <f>ROUND(I271*H271,2)</f>
        <v>0</v>
      </c>
      <c r="BL271" s="17" t="s">
        <v>229</v>
      </c>
      <c r="BM271" s="148" t="s">
        <v>807</v>
      </c>
    </row>
    <row r="272" spans="2:65" s="1" customFormat="1">
      <c r="B272" s="32"/>
      <c r="D272" s="151" t="s">
        <v>272</v>
      </c>
      <c r="F272" s="181" t="s">
        <v>3396</v>
      </c>
      <c r="I272" s="182"/>
      <c r="L272" s="32"/>
      <c r="M272" s="183"/>
      <c r="T272" s="56"/>
      <c r="AT272" s="17" t="s">
        <v>272</v>
      </c>
      <c r="AU272" s="17" t="s">
        <v>80</v>
      </c>
    </row>
    <row r="273" spans="2:65" s="13" customFormat="1">
      <c r="B273" s="157"/>
      <c r="D273" s="151" t="s">
        <v>231</v>
      </c>
      <c r="E273" s="158" t="s">
        <v>1</v>
      </c>
      <c r="F273" s="159" t="s">
        <v>229</v>
      </c>
      <c r="H273" s="160">
        <v>4</v>
      </c>
      <c r="I273" s="161"/>
      <c r="L273" s="157"/>
      <c r="M273" s="162"/>
      <c r="T273" s="163"/>
      <c r="AT273" s="158" t="s">
        <v>231</v>
      </c>
      <c r="AU273" s="158" t="s">
        <v>80</v>
      </c>
      <c r="AV273" s="13" t="s">
        <v>82</v>
      </c>
      <c r="AW273" s="13" t="s">
        <v>30</v>
      </c>
      <c r="AX273" s="13" t="s">
        <v>73</v>
      </c>
      <c r="AY273" s="158" t="s">
        <v>221</v>
      </c>
    </row>
    <row r="274" spans="2:65" s="14" customFormat="1">
      <c r="B274" s="164"/>
      <c r="D274" s="151" t="s">
        <v>231</v>
      </c>
      <c r="E274" s="165" t="s">
        <v>1</v>
      </c>
      <c r="F274" s="166" t="s">
        <v>3301</v>
      </c>
      <c r="H274" s="167">
        <v>4</v>
      </c>
      <c r="I274" s="168"/>
      <c r="L274" s="164"/>
      <c r="M274" s="169"/>
      <c r="T274" s="170"/>
      <c r="AT274" s="165" t="s">
        <v>231</v>
      </c>
      <c r="AU274" s="165" t="s">
        <v>80</v>
      </c>
      <c r="AV274" s="14" t="s">
        <v>229</v>
      </c>
      <c r="AW274" s="14" t="s">
        <v>30</v>
      </c>
      <c r="AX274" s="14" t="s">
        <v>80</v>
      </c>
      <c r="AY274" s="165" t="s">
        <v>221</v>
      </c>
    </row>
    <row r="275" spans="2:65" s="1" customFormat="1" ht="16.5" customHeight="1">
      <c r="B275" s="136"/>
      <c r="C275" s="137" t="s">
        <v>562</v>
      </c>
      <c r="D275" s="137" t="s">
        <v>224</v>
      </c>
      <c r="E275" s="138" t="s">
        <v>3397</v>
      </c>
      <c r="F275" s="139" t="s">
        <v>3398</v>
      </c>
      <c r="G275" s="140" t="s">
        <v>2137</v>
      </c>
      <c r="H275" s="141">
        <v>1</v>
      </c>
      <c r="I275" s="142"/>
      <c r="J275" s="143">
        <f>ROUND(I275*H275,2)</f>
        <v>0</v>
      </c>
      <c r="K275" s="139" t="s">
        <v>1</v>
      </c>
      <c r="L275" s="32"/>
      <c r="M275" s="144" t="s">
        <v>1</v>
      </c>
      <c r="N275" s="145" t="s">
        <v>38</v>
      </c>
      <c r="P275" s="146">
        <f>O275*H275</f>
        <v>0</v>
      </c>
      <c r="Q275" s="146">
        <v>0</v>
      </c>
      <c r="R275" s="146">
        <f>Q275*H275</f>
        <v>0</v>
      </c>
      <c r="S275" s="146">
        <v>0</v>
      </c>
      <c r="T275" s="147">
        <f>S275*H275</f>
        <v>0</v>
      </c>
      <c r="AR275" s="148" t="s">
        <v>229</v>
      </c>
      <c r="AT275" s="148" t="s">
        <v>224</v>
      </c>
      <c r="AU275" s="148" t="s">
        <v>80</v>
      </c>
      <c r="AY275" s="17" t="s">
        <v>221</v>
      </c>
      <c r="BE275" s="149">
        <f>IF(N275="základní",J275,0)</f>
        <v>0</v>
      </c>
      <c r="BF275" s="149">
        <f>IF(N275="snížená",J275,0)</f>
        <v>0</v>
      </c>
      <c r="BG275" s="149">
        <f>IF(N275="zákl. přenesená",J275,0)</f>
        <v>0</v>
      </c>
      <c r="BH275" s="149">
        <f>IF(N275="sníž. přenesená",J275,0)</f>
        <v>0</v>
      </c>
      <c r="BI275" s="149">
        <f>IF(N275="nulová",J275,0)</f>
        <v>0</v>
      </c>
      <c r="BJ275" s="17" t="s">
        <v>80</v>
      </c>
      <c r="BK275" s="149">
        <f>ROUND(I275*H275,2)</f>
        <v>0</v>
      </c>
      <c r="BL275" s="17" t="s">
        <v>229</v>
      </c>
      <c r="BM275" s="148" t="s">
        <v>815</v>
      </c>
    </row>
    <row r="276" spans="2:65" s="1" customFormat="1">
      <c r="B276" s="32"/>
      <c r="D276" s="151" t="s">
        <v>272</v>
      </c>
      <c r="F276" s="181" t="s">
        <v>3399</v>
      </c>
      <c r="I276" s="182"/>
      <c r="L276" s="32"/>
      <c r="M276" s="183"/>
      <c r="T276" s="56"/>
      <c r="AT276" s="17" t="s">
        <v>272</v>
      </c>
      <c r="AU276" s="17" t="s">
        <v>80</v>
      </c>
    </row>
    <row r="277" spans="2:65" s="13" customFormat="1">
      <c r="B277" s="157"/>
      <c r="D277" s="151" t="s">
        <v>231</v>
      </c>
      <c r="E277" s="158" t="s">
        <v>1</v>
      </c>
      <c r="F277" s="159" t="s">
        <v>80</v>
      </c>
      <c r="H277" s="160">
        <v>1</v>
      </c>
      <c r="I277" s="161"/>
      <c r="L277" s="157"/>
      <c r="M277" s="162"/>
      <c r="T277" s="163"/>
      <c r="AT277" s="158" t="s">
        <v>231</v>
      </c>
      <c r="AU277" s="158" t="s">
        <v>80</v>
      </c>
      <c r="AV277" s="13" t="s">
        <v>82</v>
      </c>
      <c r="AW277" s="13" t="s">
        <v>30</v>
      </c>
      <c r="AX277" s="13" t="s">
        <v>73</v>
      </c>
      <c r="AY277" s="158" t="s">
        <v>221</v>
      </c>
    </row>
    <row r="278" spans="2:65" s="14" customFormat="1">
      <c r="B278" s="164"/>
      <c r="D278" s="151" t="s">
        <v>231</v>
      </c>
      <c r="E278" s="165" t="s">
        <v>1</v>
      </c>
      <c r="F278" s="166" t="s">
        <v>3301</v>
      </c>
      <c r="H278" s="167">
        <v>1</v>
      </c>
      <c r="I278" s="168"/>
      <c r="L278" s="164"/>
      <c r="M278" s="169"/>
      <c r="T278" s="170"/>
      <c r="AT278" s="165" t="s">
        <v>231</v>
      </c>
      <c r="AU278" s="165" t="s">
        <v>80</v>
      </c>
      <c r="AV278" s="14" t="s">
        <v>229</v>
      </c>
      <c r="AW278" s="14" t="s">
        <v>30</v>
      </c>
      <c r="AX278" s="14" t="s">
        <v>80</v>
      </c>
      <c r="AY278" s="165" t="s">
        <v>221</v>
      </c>
    </row>
    <row r="279" spans="2:65" s="1" customFormat="1" ht="16.5" customHeight="1">
      <c r="B279" s="136"/>
      <c r="C279" s="137" t="s">
        <v>568</v>
      </c>
      <c r="D279" s="137" t="s">
        <v>224</v>
      </c>
      <c r="E279" s="138" t="s">
        <v>3400</v>
      </c>
      <c r="F279" s="139" t="s">
        <v>3401</v>
      </c>
      <c r="G279" s="140" t="s">
        <v>2137</v>
      </c>
      <c r="H279" s="141">
        <v>1</v>
      </c>
      <c r="I279" s="142"/>
      <c r="J279" s="143">
        <f>ROUND(I279*H279,2)</f>
        <v>0</v>
      </c>
      <c r="K279" s="139" t="s">
        <v>1</v>
      </c>
      <c r="L279" s="32"/>
      <c r="M279" s="144" t="s">
        <v>1</v>
      </c>
      <c r="N279" s="145" t="s">
        <v>38</v>
      </c>
      <c r="P279" s="146">
        <f>O279*H279</f>
        <v>0</v>
      </c>
      <c r="Q279" s="146">
        <v>0</v>
      </c>
      <c r="R279" s="146">
        <f>Q279*H279</f>
        <v>0</v>
      </c>
      <c r="S279" s="146">
        <v>0</v>
      </c>
      <c r="T279" s="147">
        <f>S279*H279</f>
        <v>0</v>
      </c>
      <c r="AR279" s="148" t="s">
        <v>229</v>
      </c>
      <c r="AT279" s="148" t="s">
        <v>224</v>
      </c>
      <c r="AU279" s="148" t="s">
        <v>80</v>
      </c>
      <c r="AY279" s="17" t="s">
        <v>221</v>
      </c>
      <c r="BE279" s="149">
        <f>IF(N279="základní",J279,0)</f>
        <v>0</v>
      </c>
      <c r="BF279" s="149">
        <f>IF(N279="snížená",J279,0)</f>
        <v>0</v>
      </c>
      <c r="BG279" s="149">
        <f>IF(N279="zákl. přenesená",J279,0)</f>
        <v>0</v>
      </c>
      <c r="BH279" s="149">
        <f>IF(N279="sníž. přenesená",J279,0)</f>
        <v>0</v>
      </c>
      <c r="BI279" s="149">
        <f>IF(N279="nulová",J279,0)</f>
        <v>0</v>
      </c>
      <c r="BJ279" s="17" t="s">
        <v>80</v>
      </c>
      <c r="BK279" s="149">
        <f>ROUND(I279*H279,2)</f>
        <v>0</v>
      </c>
      <c r="BL279" s="17" t="s">
        <v>229</v>
      </c>
      <c r="BM279" s="148" t="s">
        <v>823</v>
      </c>
    </row>
    <row r="280" spans="2:65" s="1" customFormat="1">
      <c r="B280" s="32"/>
      <c r="D280" s="151" t="s">
        <v>272</v>
      </c>
      <c r="F280" s="181" t="s">
        <v>3402</v>
      </c>
      <c r="I280" s="182"/>
      <c r="L280" s="32"/>
      <c r="M280" s="183"/>
      <c r="T280" s="56"/>
      <c r="AT280" s="17" t="s">
        <v>272</v>
      </c>
      <c r="AU280" s="17" t="s">
        <v>80</v>
      </c>
    </row>
    <row r="281" spans="2:65" s="13" customFormat="1">
      <c r="B281" s="157"/>
      <c r="D281" s="151" t="s">
        <v>231</v>
      </c>
      <c r="E281" s="158" t="s">
        <v>1</v>
      </c>
      <c r="F281" s="159" t="s">
        <v>80</v>
      </c>
      <c r="H281" s="160">
        <v>1</v>
      </c>
      <c r="I281" s="161"/>
      <c r="L281" s="157"/>
      <c r="M281" s="162"/>
      <c r="T281" s="163"/>
      <c r="AT281" s="158" t="s">
        <v>231</v>
      </c>
      <c r="AU281" s="158" t="s">
        <v>80</v>
      </c>
      <c r="AV281" s="13" t="s">
        <v>82</v>
      </c>
      <c r="AW281" s="13" t="s">
        <v>30</v>
      </c>
      <c r="AX281" s="13" t="s">
        <v>73</v>
      </c>
      <c r="AY281" s="158" t="s">
        <v>221</v>
      </c>
    </row>
    <row r="282" spans="2:65" s="14" customFormat="1">
      <c r="B282" s="164"/>
      <c r="D282" s="151" t="s">
        <v>231</v>
      </c>
      <c r="E282" s="165" t="s">
        <v>1</v>
      </c>
      <c r="F282" s="166" t="s">
        <v>3301</v>
      </c>
      <c r="H282" s="167">
        <v>1</v>
      </c>
      <c r="I282" s="168"/>
      <c r="L282" s="164"/>
      <c r="M282" s="169"/>
      <c r="T282" s="170"/>
      <c r="AT282" s="165" t="s">
        <v>231</v>
      </c>
      <c r="AU282" s="165" t="s">
        <v>80</v>
      </c>
      <c r="AV282" s="14" t="s">
        <v>229</v>
      </c>
      <c r="AW282" s="14" t="s">
        <v>30</v>
      </c>
      <c r="AX282" s="14" t="s">
        <v>80</v>
      </c>
      <c r="AY282" s="165" t="s">
        <v>221</v>
      </c>
    </row>
    <row r="283" spans="2:65" s="1" customFormat="1" ht="16.5" customHeight="1">
      <c r="B283" s="136"/>
      <c r="C283" s="137" t="s">
        <v>573</v>
      </c>
      <c r="D283" s="137" t="s">
        <v>224</v>
      </c>
      <c r="E283" s="138" t="s">
        <v>3403</v>
      </c>
      <c r="F283" s="139" t="s">
        <v>3404</v>
      </c>
      <c r="G283" s="140" t="s">
        <v>2137</v>
      </c>
      <c r="H283" s="141">
        <v>5</v>
      </c>
      <c r="I283" s="142"/>
      <c r="J283" s="143">
        <f>ROUND(I283*H283,2)</f>
        <v>0</v>
      </c>
      <c r="K283" s="139" t="s">
        <v>1</v>
      </c>
      <c r="L283" s="32"/>
      <c r="M283" s="144" t="s">
        <v>1</v>
      </c>
      <c r="N283" s="145" t="s">
        <v>38</v>
      </c>
      <c r="P283" s="146">
        <f>O283*H283</f>
        <v>0</v>
      </c>
      <c r="Q283" s="146">
        <v>0</v>
      </c>
      <c r="R283" s="146">
        <f>Q283*H283</f>
        <v>0</v>
      </c>
      <c r="S283" s="146">
        <v>0</v>
      </c>
      <c r="T283" s="147">
        <f>S283*H283</f>
        <v>0</v>
      </c>
      <c r="AR283" s="148" t="s">
        <v>229</v>
      </c>
      <c r="AT283" s="148" t="s">
        <v>224</v>
      </c>
      <c r="AU283" s="148" t="s">
        <v>80</v>
      </c>
      <c r="AY283" s="17" t="s">
        <v>221</v>
      </c>
      <c r="BE283" s="149">
        <f>IF(N283="základní",J283,0)</f>
        <v>0</v>
      </c>
      <c r="BF283" s="149">
        <f>IF(N283="snížená",J283,0)</f>
        <v>0</v>
      </c>
      <c r="BG283" s="149">
        <f>IF(N283="zákl. přenesená",J283,0)</f>
        <v>0</v>
      </c>
      <c r="BH283" s="149">
        <f>IF(N283="sníž. přenesená",J283,0)</f>
        <v>0</v>
      </c>
      <c r="BI283" s="149">
        <f>IF(N283="nulová",J283,0)</f>
        <v>0</v>
      </c>
      <c r="BJ283" s="17" t="s">
        <v>80</v>
      </c>
      <c r="BK283" s="149">
        <f>ROUND(I283*H283,2)</f>
        <v>0</v>
      </c>
      <c r="BL283" s="17" t="s">
        <v>229</v>
      </c>
      <c r="BM283" s="148" t="s">
        <v>831</v>
      </c>
    </row>
    <row r="284" spans="2:65" s="1" customFormat="1">
      <c r="B284" s="32"/>
      <c r="D284" s="151" t="s">
        <v>272</v>
      </c>
      <c r="F284" s="181" t="s">
        <v>3405</v>
      </c>
      <c r="I284" s="182"/>
      <c r="L284" s="32"/>
      <c r="M284" s="183"/>
      <c r="T284" s="56"/>
      <c r="AT284" s="17" t="s">
        <v>272</v>
      </c>
      <c r="AU284" s="17" t="s">
        <v>80</v>
      </c>
    </row>
    <row r="285" spans="2:65" s="13" customFormat="1">
      <c r="B285" s="157"/>
      <c r="D285" s="151" t="s">
        <v>231</v>
      </c>
      <c r="E285" s="158" t="s">
        <v>1</v>
      </c>
      <c r="F285" s="159" t="s">
        <v>253</v>
      </c>
      <c r="H285" s="160">
        <v>5</v>
      </c>
      <c r="I285" s="161"/>
      <c r="L285" s="157"/>
      <c r="M285" s="162"/>
      <c r="T285" s="163"/>
      <c r="AT285" s="158" t="s">
        <v>231</v>
      </c>
      <c r="AU285" s="158" t="s">
        <v>80</v>
      </c>
      <c r="AV285" s="13" t="s">
        <v>82</v>
      </c>
      <c r="AW285" s="13" t="s">
        <v>30</v>
      </c>
      <c r="AX285" s="13" t="s">
        <v>73</v>
      </c>
      <c r="AY285" s="158" t="s">
        <v>221</v>
      </c>
    </row>
    <row r="286" spans="2:65" s="14" customFormat="1">
      <c r="B286" s="164"/>
      <c r="D286" s="151" t="s">
        <v>231</v>
      </c>
      <c r="E286" s="165" t="s">
        <v>1</v>
      </c>
      <c r="F286" s="166" t="s">
        <v>3301</v>
      </c>
      <c r="H286" s="167">
        <v>5</v>
      </c>
      <c r="I286" s="168"/>
      <c r="L286" s="164"/>
      <c r="M286" s="169"/>
      <c r="T286" s="170"/>
      <c r="AT286" s="165" t="s">
        <v>231</v>
      </c>
      <c r="AU286" s="165" t="s">
        <v>80</v>
      </c>
      <c r="AV286" s="14" t="s">
        <v>229</v>
      </c>
      <c r="AW286" s="14" t="s">
        <v>30</v>
      </c>
      <c r="AX286" s="14" t="s">
        <v>80</v>
      </c>
      <c r="AY286" s="165" t="s">
        <v>221</v>
      </c>
    </row>
    <row r="287" spans="2:65" s="1" customFormat="1" ht="16.5" customHeight="1">
      <c r="B287" s="136"/>
      <c r="C287" s="137" t="s">
        <v>593</v>
      </c>
      <c r="D287" s="137" t="s">
        <v>224</v>
      </c>
      <c r="E287" s="138" t="s">
        <v>3406</v>
      </c>
      <c r="F287" s="139" t="s">
        <v>3407</v>
      </c>
      <c r="G287" s="140" t="s">
        <v>2137</v>
      </c>
      <c r="H287" s="141">
        <v>9</v>
      </c>
      <c r="I287" s="142"/>
      <c r="J287" s="143">
        <f>ROUND(I287*H287,2)</f>
        <v>0</v>
      </c>
      <c r="K287" s="139" t="s">
        <v>1</v>
      </c>
      <c r="L287" s="32"/>
      <c r="M287" s="144" t="s">
        <v>1</v>
      </c>
      <c r="N287" s="145" t="s">
        <v>38</v>
      </c>
      <c r="P287" s="146">
        <f>O287*H287</f>
        <v>0</v>
      </c>
      <c r="Q287" s="146">
        <v>0</v>
      </c>
      <c r="R287" s="146">
        <f>Q287*H287</f>
        <v>0</v>
      </c>
      <c r="S287" s="146">
        <v>0</v>
      </c>
      <c r="T287" s="147">
        <f>S287*H287</f>
        <v>0</v>
      </c>
      <c r="AR287" s="148" t="s">
        <v>229</v>
      </c>
      <c r="AT287" s="148" t="s">
        <v>224</v>
      </c>
      <c r="AU287" s="148" t="s">
        <v>80</v>
      </c>
      <c r="AY287" s="17" t="s">
        <v>221</v>
      </c>
      <c r="BE287" s="149">
        <f>IF(N287="základní",J287,0)</f>
        <v>0</v>
      </c>
      <c r="BF287" s="149">
        <f>IF(N287="snížená",J287,0)</f>
        <v>0</v>
      </c>
      <c r="BG287" s="149">
        <f>IF(N287="zákl. přenesená",J287,0)</f>
        <v>0</v>
      </c>
      <c r="BH287" s="149">
        <f>IF(N287="sníž. přenesená",J287,0)</f>
        <v>0</v>
      </c>
      <c r="BI287" s="149">
        <f>IF(N287="nulová",J287,0)</f>
        <v>0</v>
      </c>
      <c r="BJ287" s="17" t="s">
        <v>80</v>
      </c>
      <c r="BK287" s="149">
        <f>ROUND(I287*H287,2)</f>
        <v>0</v>
      </c>
      <c r="BL287" s="17" t="s">
        <v>229</v>
      </c>
      <c r="BM287" s="148" t="s">
        <v>839</v>
      </c>
    </row>
    <row r="288" spans="2:65" s="1" customFormat="1">
      <c r="B288" s="32"/>
      <c r="D288" s="151" t="s">
        <v>272</v>
      </c>
      <c r="F288" s="181" t="s">
        <v>3408</v>
      </c>
      <c r="I288" s="182"/>
      <c r="L288" s="32"/>
      <c r="M288" s="183"/>
      <c r="T288" s="56"/>
      <c r="AT288" s="17" t="s">
        <v>272</v>
      </c>
      <c r="AU288" s="17" t="s">
        <v>80</v>
      </c>
    </row>
    <row r="289" spans="2:65" s="13" customFormat="1">
      <c r="B289" s="157"/>
      <c r="D289" s="151" t="s">
        <v>231</v>
      </c>
      <c r="E289" s="158" t="s">
        <v>1</v>
      </c>
      <c r="F289" s="159" t="s">
        <v>294</v>
      </c>
      <c r="H289" s="160">
        <v>9</v>
      </c>
      <c r="I289" s="161"/>
      <c r="L289" s="157"/>
      <c r="M289" s="162"/>
      <c r="T289" s="163"/>
      <c r="AT289" s="158" t="s">
        <v>231</v>
      </c>
      <c r="AU289" s="158" t="s">
        <v>80</v>
      </c>
      <c r="AV289" s="13" t="s">
        <v>82</v>
      </c>
      <c r="AW289" s="13" t="s">
        <v>30</v>
      </c>
      <c r="AX289" s="13" t="s">
        <v>73</v>
      </c>
      <c r="AY289" s="158" t="s">
        <v>221</v>
      </c>
    </row>
    <row r="290" spans="2:65" s="14" customFormat="1">
      <c r="B290" s="164"/>
      <c r="D290" s="151" t="s">
        <v>231</v>
      </c>
      <c r="E290" s="165" t="s">
        <v>1</v>
      </c>
      <c r="F290" s="166" t="s">
        <v>3301</v>
      </c>
      <c r="H290" s="167">
        <v>9</v>
      </c>
      <c r="I290" s="168"/>
      <c r="L290" s="164"/>
      <c r="M290" s="169"/>
      <c r="T290" s="170"/>
      <c r="AT290" s="165" t="s">
        <v>231</v>
      </c>
      <c r="AU290" s="165" t="s">
        <v>80</v>
      </c>
      <c r="AV290" s="14" t="s">
        <v>229</v>
      </c>
      <c r="AW290" s="14" t="s">
        <v>30</v>
      </c>
      <c r="AX290" s="14" t="s">
        <v>80</v>
      </c>
      <c r="AY290" s="165" t="s">
        <v>221</v>
      </c>
    </row>
    <row r="291" spans="2:65" s="1" customFormat="1" ht="16.5" customHeight="1">
      <c r="B291" s="136"/>
      <c r="C291" s="137" t="s">
        <v>605</v>
      </c>
      <c r="D291" s="137" t="s">
        <v>224</v>
      </c>
      <c r="E291" s="138" t="s">
        <v>3409</v>
      </c>
      <c r="F291" s="139" t="s">
        <v>3407</v>
      </c>
      <c r="G291" s="140" t="s">
        <v>2137</v>
      </c>
      <c r="H291" s="141">
        <v>11</v>
      </c>
      <c r="I291" s="142"/>
      <c r="J291" s="143">
        <f>ROUND(I291*H291,2)</f>
        <v>0</v>
      </c>
      <c r="K291" s="139" t="s">
        <v>1</v>
      </c>
      <c r="L291" s="32"/>
      <c r="M291" s="144" t="s">
        <v>1</v>
      </c>
      <c r="N291" s="145" t="s">
        <v>38</v>
      </c>
      <c r="P291" s="146">
        <f>O291*H291</f>
        <v>0</v>
      </c>
      <c r="Q291" s="146">
        <v>0</v>
      </c>
      <c r="R291" s="146">
        <f>Q291*H291</f>
        <v>0</v>
      </c>
      <c r="S291" s="146">
        <v>0</v>
      </c>
      <c r="T291" s="147">
        <f>S291*H291</f>
        <v>0</v>
      </c>
      <c r="AR291" s="148" t="s">
        <v>229</v>
      </c>
      <c r="AT291" s="148" t="s">
        <v>224</v>
      </c>
      <c r="AU291" s="148" t="s">
        <v>80</v>
      </c>
      <c r="AY291" s="17" t="s">
        <v>221</v>
      </c>
      <c r="BE291" s="149">
        <f>IF(N291="základní",J291,0)</f>
        <v>0</v>
      </c>
      <c r="BF291" s="149">
        <f>IF(N291="snížená",J291,0)</f>
        <v>0</v>
      </c>
      <c r="BG291" s="149">
        <f>IF(N291="zákl. přenesená",J291,0)</f>
        <v>0</v>
      </c>
      <c r="BH291" s="149">
        <f>IF(N291="sníž. přenesená",J291,0)</f>
        <v>0</v>
      </c>
      <c r="BI291" s="149">
        <f>IF(N291="nulová",J291,0)</f>
        <v>0</v>
      </c>
      <c r="BJ291" s="17" t="s">
        <v>80</v>
      </c>
      <c r="BK291" s="149">
        <f>ROUND(I291*H291,2)</f>
        <v>0</v>
      </c>
      <c r="BL291" s="17" t="s">
        <v>229</v>
      </c>
      <c r="BM291" s="148" t="s">
        <v>847</v>
      </c>
    </row>
    <row r="292" spans="2:65" s="1" customFormat="1">
      <c r="B292" s="32"/>
      <c r="D292" s="151" t="s">
        <v>272</v>
      </c>
      <c r="F292" s="181" t="s">
        <v>3410</v>
      </c>
      <c r="I292" s="182"/>
      <c r="L292" s="32"/>
      <c r="M292" s="183"/>
      <c r="T292" s="56"/>
      <c r="AT292" s="17" t="s">
        <v>272</v>
      </c>
      <c r="AU292" s="17" t="s">
        <v>80</v>
      </c>
    </row>
    <row r="293" spans="2:65" s="13" customFormat="1">
      <c r="B293" s="157"/>
      <c r="D293" s="151" t="s">
        <v>231</v>
      </c>
      <c r="E293" s="158" t="s">
        <v>1</v>
      </c>
      <c r="F293" s="159" t="s">
        <v>310</v>
      </c>
      <c r="H293" s="160">
        <v>11</v>
      </c>
      <c r="I293" s="161"/>
      <c r="L293" s="157"/>
      <c r="M293" s="162"/>
      <c r="T293" s="163"/>
      <c r="AT293" s="158" t="s">
        <v>231</v>
      </c>
      <c r="AU293" s="158" t="s">
        <v>80</v>
      </c>
      <c r="AV293" s="13" t="s">
        <v>82</v>
      </c>
      <c r="AW293" s="13" t="s">
        <v>30</v>
      </c>
      <c r="AX293" s="13" t="s">
        <v>73</v>
      </c>
      <c r="AY293" s="158" t="s">
        <v>221</v>
      </c>
    </row>
    <row r="294" spans="2:65" s="14" customFormat="1">
      <c r="B294" s="164"/>
      <c r="D294" s="151" t="s">
        <v>231</v>
      </c>
      <c r="E294" s="165" t="s">
        <v>1</v>
      </c>
      <c r="F294" s="166" t="s">
        <v>3301</v>
      </c>
      <c r="H294" s="167">
        <v>11</v>
      </c>
      <c r="I294" s="168"/>
      <c r="L294" s="164"/>
      <c r="M294" s="169"/>
      <c r="T294" s="170"/>
      <c r="AT294" s="165" t="s">
        <v>231</v>
      </c>
      <c r="AU294" s="165" t="s">
        <v>80</v>
      </c>
      <c r="AV294" s="14" t="s">
        <v>229</v>
      </c>
      <c r="AW294" s="14" t="s">
        <v>30</v>
      </c>
      <c r="AX294" s="14" t="s">
        <v>80</v>
      </c>
      <c r="AY294" s="165" t="s">
        <v>221</v>
      </c>
    </row>
    <row r="295" spans="2:65" s="1" customFormat="1" ht="16.5" customHeight="1">
      <c r="B295" s="136"/>
      <c r="C295" s="137" t="s">
        <v>613</v>
      </c>
      <c r="D295" s="137" t="s">
        <v>224</v>
      </c>
      <c r="E295" s="138" t="s">
        <v>3411</v>
      </c>
      <c r="F295" s="139" t="s">
        <v>3412</v>
      </c>
      <c r="G295" s="140" t="s">
        <v>2137</v>
      </c>
      <c r="H295" s="141">
        <v>2</v>
      </c>
      <c r="I295" s="142"/>
      <c r="J295" s="143">
        <f>ROUND(I295*H295,2)</f>
        <v>0</v>
      </c>
      <c r="K295" s="139" t="s">
        <v>1</v>
      </c>
      <c r="L295" s="32"/>
      <c r="M295" s="144" t="s">
        <v>1</v>
      </c>
      <c r="N295" s="145" t="s">
        <v>38</v>
      </c>
      <c r="P295" s="146">
        <f>O295*H295</f>
        <v>0</v>
      </c>
      <c r="Q295" s="146">
        <v>0</v>
      </c>
      <c r="R295" s="146">
        <f>Q295*H295</f>
        <v>0</v>
      </c>
      <c r="S295" s="146">
        <v>0</v>
      </c>
      <c r="T295" s="147">
        <f>S295*H295</f>
        <v>0</v>
      </c>
      <c r="AR295" s="148" t="s">
        <v>229</v>
      </c>
      <c r="AT295" s="148" t="s">
        <v>224</v>
      </c>
      <c r="AU295" s="148" t="s">
        <v>80</v>
      </c>
      <c r="AY295" s="17" t="s">
        <v>221</v>
      </c>
      <c r="BE295" s="149">
        <f>IF(N295="základní",J295,0)</f>
        <v>0</v>
      </c>
      <c r="BF295" s="149">
        <f>IF(N295="snížená",J295,0)</f>
        <v>0</v>
      </c>
      <c r="BG295" s="149">
        <f>IF(N295="zákl. přenesená",J295,0)</f>
        <v>0</v>
      </c>
      <c r="BH295" s="149">
        <f>IF(N295="sníž. přenesená",J295,0)</f>
        <v>0</v>
      </c>
      <c r="BI295" s="149">
        <f>IF(N295="nulová",J295,0)</f>
        <v>0</v>
      </c>
      <c r="BJ295" s="17" t="s">
        <v>80</v>
      </c>
      <c r="BK295" s="149">
        <f>ROUND(I295*H295,2)</f>
        <v>0</v>
      </c>
      <c r="BL295" s="17" t="s">
        <v>229</v>
      </c>
      <c r="BM295" s="148" t="s">
        <v>855</v>
      </c>
    </row>
    <row r="296" spans="2:65" s="1" customFormat="1">
      <c r="B296" s="32"/>
      <c r="D296" s="151" t="s">
        <v>272</v>
      </c>
      <c r="F296" s="181" t="s">
        <v>3413</v>
      </c>
      <c r="I296" s="182"/>
      <c r="L296" s="32"/>
      <c r="M296" s="183"/>
      <c r="T296" s="56"/>
      <c r="AT296" s="17" t="s">
        <v>272</v>
      </c>
      <c r="AU296" s="17" t="s">
        <v>80</v>
      </c>
    </row>
    <row r="297" spans="2:65" s="13" customFormat="1">
      <c r="B297" s="157"/>
      <c r="D297" s="151" t="s">
        <v>231</v>
      </c>
      <c r="E297" s="158" t="s">
        <v>1</v>
      </c>
      <c r="F297" s="159" t="s">
        <v>82</v>
      </c>
      <c r="H297" s="160">
        <v>2</v>
      </c>
      <c r="I297" s="161"/>
      <c r="L297" s="157"/>
      <c r="M297" s="162"/>
      <c r="T297" s="163"/>
      <c r="AT297" s="158" t="s">
        <v>231</v>
      </c>
      <c r="AU297" s="158" t="s">
        <v>80</v>
      </c>
      <c r="AV297" s="13" t="s">
        <v>82</v>
      </c>
      <c r="AW297" s="13" t="s">
        <v>30</v>
      </c>
      <c r="AX297" s="13" t="s">
        <v>73</v>
      </c>
      <c r="AY297" s="158" t="s">
        <v>221</v>
      </c>
    </row>
    <row r="298" spans="2:65" s="14" customFormat="1">
      <c r="B298" s="164"/>
      <c r="D298" s="151" t="s">
        <v>231</v>
      </c>
      <c r="E298" s="165" t="s">
        <v>1</v>
      </c>
      <c r="F298" s="166" t="s">
        <v>3301</v>
      </c>
      <c r="H298" s="167">
        <v>2</v>
      </c>
      <c r="I298" s="168"/>
      <c r="L298" s="164"/>
      <c r="M298" s="169"/>
      <c r="T298" s="170"/>
      <c r="AT298" s="165" t="s">
        <v>231</v>
      </c>
      <c r="AU298" s="165" t="s">
        <v>80</v>
      </c>
      <c r="AV298" s="14" t="s">
        <v>229</v>
      </c>
      <c r="AW298" s="14" t="s">
        <v>30</v>
      </c>
      <c r="AX298" s="14" t="s">
        <v>80</v>
      </c>
      <c r="AY298" s="165" t="s">
        <v>221</v>
      </c>
    </row>
    <row r="299" spans="2:65" s="1" customFormat="1" ht="16.5" customHeight="1">
      <c r="B299" s="136"/>
      <c r="C299" s="137" t="s">
        <v>632</v>
      </c>
      <c r="D299" s="137" t="s">
        <v>224</v>
      </c>
      <c r="E299" s="138" t="s">
        <v>3414</v>
      </c>
      <c r="F299" s="139" t="s">
        <v>3412</v>
      </c>
      <c r="G299" s="140" t="s">
        <v>2137</v>
      </c>
      <c r="H299" s="141">
        <v>9</v>
      </c>
      <c r="I299" s="142"/>
      <c r="J299" s="143">
        <f>ROUND(I299*H299,2)</f>
        <v>0</v>
      </c>
      <c r="K299" s="139" t="s">
        <v>1</v>
      </c>
      <c r="L299" s="32"/>
      <c r="M299" s="144" t="s">
        <v>1</v>
      </c>
      <c r="N299" s="145" t="s">
        <v>38</v>
      </c>
      <c r="P299" s="146">
        <f>O299*H299</f>
        <v>0</v>
      </c>
      <c r="Q299" s="146">
        <v>0</v>
      </c>
      <c r="R299" s="146">
        <f>Q299*H299</f>
        <v>0</v>
      </c>
      <c r="S299" s="146">
        <v>0</v>
      </c>
      <c r="T299" s="147">
        <f>S299*H299</f>
        <v>0</v>
      </c>
      <c r="AR299" s="148" t="s">
        <v>229</v>
      </c>
      <c r="AT299" s="148" t="s">
        <v>224</v>
      </c>
      <c r="AU299" s="148" t="s">
        <v>80</v>
      </c>
      <c r="AY299" s="17" t="s">
        <v>221</v>
      </c>
      <c r="BE299" s="149">
        <f>IF(N299="základní",J299,0)</f>
        <v>0</v>
      </c>
      <c r="BF299" s="149">
        <f>IF(N299="snížená",J299,0)</f>
        <v>0</v>
      </c>
      <c r="BG299" s="149">
        <f>IF(N299="zákl. přenesená",J299,0)</f>
        <v>0</v>
      </c>
      <c r="BH299" s="149">
        <f>IF(N299="sníž. přenesená",J299,0)</f>
        <v>0</v>
      </c>
      <c r="BI299" s="149">
        <f>IF(N299="nulová",J299,0)</f>
        <v>0</v>
      </c>
      <c r="BJ299" s="17" t="s">
        <v>80</v>
      </c>
      <c r="BK299" s="149">
        <f>ROUND(I299*H299,2)</f>
        <v>0</v>
      </c>
      <c r="BL299" s="17" t="s">
        <v>229</v>
      </c>
      <c r="BM299" s="148" t="s">
        <v>863</v>
      </c>
    </row>
    <row r="300" spans="2:65" s="1" customFormat="1">
      <c r="B300" s="32"/>
      <c r="D300" s="151" t="s">
        <v>272</v>
      </c>
      <c r="F300" s="181" t="s">
        <v>3415</v>
      </c>
      <c r="I300" s="182"/>
      <c r="L300" s="32"/>
      <c r="M300" s="183"/>
      <c r="T300" s="56"/>
      <c r="AT300" s="17" t="s">
        <v>272</v>
      </c>
      <c r="AU300" s="17" t="s">
        <v>80</v>
      </c>
    </row>
    <row r="301" spans="2:65" s="13" customFormat="1">
      <c r="B301" s="157"/>
      <c r="D301" s="151" t="s">
        <v>231</v>
      </c>
      <c r="E301" s="158" t="s">
        <v>1</v>
      </c>
      <c r="F301" s="159" t="s">
        <v>294</v>
      </c>
      <c r="H301" s="160">
        <v>9</v>
      </c>
      <c r="I301" s="161"/>
      <c r="L301" s="157"/>
      <c r="M301" s="162"/>
      <c r="T301" s="163"/>
      <c r="AT301" s="158" t="s">
        <v>231</v>
      </c>
      <c r="AU301" s="158" t="s">
        <v>80</v>
      </c>
      <c r="AV301" s="13" t="s">
        <v>82</v>
      </c>
      <c r="AW301" s="13" t="s">
        <v>30</v>
      </c>
      <c r="AX301" s="13" t="s">
        <v>73</v>
      </c>
      <c r="AY301" s="158" t="s">
        <v>221</v>
      </c>
    </row>
    <row r="302" spans="2:65" s="14" customFormat="1">
      <c r="B302" s="164"/>
      <c r="D302" s="151" t="s">
        <v>231</v>
      </c>
      <c r="E302" s="165" t="s">
        <v>1</v>
      </c>
      <c r="F302" s="166" t="s">
        <v>3301</v>
      </c>
      <c r="H302" s="167">
        <v>9</v>
      </c>
      <c r="I302" s="168"/>
      <c r="L302" s="164"/>
      <c r="M302" s="169"/>
      <c r="T302" s="170"/>
      <c r="AT302" s="165" t="s">
        <v>231</v>
      </c>
      <c r="AU302" s="165" t="s">
        <v>80</v>
      </c>
      <c r="AV302" s="14" t="s">
        <v>229</v>
      </c>
      <c r="AW302" s="14" t="s">
        <v>30</v>
      </c>
      <c r="AX302" s="14" t="s">
        <v>80</v>
      </c>
      <c r="AY302" s="165" t="s">
        <v>221</v>
      </c>
    </row>
    <row r="303" spans="2:65" s="1" customFormat="1" ht="16.5" customHeight="1">
      <c r="B303" s="136"/>
      <c r="C303" s="137" t="s">
        <v>643</v>
      </c>
      <c r="D303" s="137" t="s">
        <v>224</v>
      </c>
      <c r="E303" s="138" t="s">
        <v>3416</v>
      </c>
      <c r="F303" s="139" t="s">
        <v>3417</v>
      </c>
      <c r="G303" s="140" t="s">
        <v>2137</v>
      </c>
      <c r="H303" s="141">
        <v>1</v>
      </c>
      <c r="I303" s="142"/>
      <c r="J303" s="143">
        <f>ROUND(I303*H303,2)</f>
        <v>0</v>
      </c>
      <c r="K303" s="139" t="s">
        <v>1</v>
      </c>
      <c r="L303" s="32"/>
      <c r="M303" s="144" t="s">
        <v>1</v>
      </c>
      <c r="N303" s="145" t="s">
        <v>38</v>
      </c>
      <c r="P303" s="146">
        <f>O303*H303</f>
        <v>0</v>
      </c>
      <c r="Q303" s="146">
        <v>0</v>
      </c>
      <c r="R303" s="146">
        <f>Q303*H303</f>
        <v>0</v>
      </c>
      <c r="S303" s="146">
        <v>0</v>
      </c>
      <c r="T303" s="147">
        <f>S303*H303</f>
        <v>0</v>
      </c>
      <c r="AR303" s="148" t="s">
        <v>229</v>
      </c>
      <c r="AT303" s="148" t="s">
        <v>224</v>
      </c>
      <c r="AU303" s="148" t="s">
        <v>80</v>
      </c>
      <c r="AY303" s="17" t="s">
        <v>221</v>
      </c>
      <c r="BE303" s="149">
        <f>IF(N303="základní",J303,0)</f>
        <v>0</v>
      </c>
      <c r="BF303" s="149">
        <f>IF(N303="snížená",J303,0)</f>
        <v>0</v>
      </c>
      <c r="BG303" s="149">
        <f>IF(N303="zákl. přenesená",J303,0)</f>
        <v>0</v>
      </c>
      <c r="BH303" s="149">
        <f>IF(N303="sníž. přenesená",J303,0)</f>
        <v>0</v>
      </c>
      <c r="BI303" s="149">
        <f>IF(N303="nulová",J303,0)</f>
        <v>0</v>
      </c>
      <c r="BJ303" s="17" t="s">
        <v>80</v>
      </c>
      <c r="BK303" s="149">
        <f>ROUND(I303*H303,2)</f>
        <v>0</v>
      </c>
      <c r="BL303" s="17" t="s">
        <v>229</v>
      </c>
      <c r="BM303" s="148" t="s">
        <v>873</v>
      </c>
    </row>
    <row r="304" spans="2:65" s="1" customFormat="1">
      <c r="B304" s="32"/>
      <c r="D304" s="151" t="s">
        <v>272</v>
      </c>
      <c r="F304" s="181" t="s">
        <v>3418</v>
      </c>
      <c r="I304" s="182"/>
      <c r="L304" s="32"/>
      <c r="M304" s="183"/>
      <c r="T304" s="56"/>
      <c r="AT304" s="17" t="s">
        <v>272</v>
      </c>
      <c r="AU304" s="17" t="s">
        <v>80</v>
      </c>
    </row>
    <row r="305" spans="2:65" s="13" customFormat="1">
      <c r="B305" s="157"/>
      <c r="D305" s="151" t="s">
        <v>231</v>
      </c>
      <c r="E305" s="158" t="s">
        <v>1</v>
      </c>
      <c r="F305" s="159" t="s">
        <v>80</v>
      </c>
      <c r="H305" s="160">
        <v>1</v>
      </c>
      <c r="I305" s="161"/>
      <c r="L305" s="157"/>
      <c r="M305" s="162"/>
      <c r="T305" s="163"/>
      <c r="AT305" s="158" t="s">
        <v>231</v>
      </c>
      <c r="AU305" s="158" t="s">
        <v>80</v>
      </c>
      <c r="AV305" s="13" t="s">
        <v>82</v>
      </c>
      <c r="AW305" s="13" t="s">
        <v>30</v>
      </c>
      <c r="AX305" s="13" t="s">
        <v>73</v>
      </c>
      <c r="AY305" s="158" t="s">
        <v>221</v>
      </c>
    </row>
    <row r="306" spans="2:65" s="14" customFormat="1">
      <c r="B306" s="164"/>
      <c r="D306" s="151" t="s">
        <v>231</v>
      </c>
      <c r="E306" s="165" t="s">
        <v>1</v>
      </c>
      <c r="F306" s="166" t="s">
        <v>3301</v>
      </c>
      <c r="H306" s="167">
        <v>1</v>
      </c>
      <c r="I306" s="168"/>
      <c r="L306" s="164"/>
      <c r="M306" s="169"/>
      <c r="T306" s="170"/>
      <c r="AT306" s="165" t="s">
        <v>231</v>
      </c>
      <c r="AU306" s="165" t="s">
        <v>80</v>
      </c>
      <c r="AV306" s="14" t="s">
        <v>229</v>
      </c>
      <c r="AW306" s="14" t="s">
        <v>30</v>
      </c>
      <c r="AX306" s="14" t="s">
        <v>80</v>
      </c>
      <c r="AY306" s="165" t="s">
        <v>221</v>
      </c>
    </row>
    <row r="307" spans="2:65" s="1" customFormat="1" ht="16.5" customHeight="1">
      <c r="B307" s="136"/>
      <c r="C307" s="137" t="s">
        <v>658</v>
      </c>
      <c r="D307" s="137" t="s">
        <v>224</v>
      </c>
      <c r="E307" s="138" t="s">
        <v>3419</v>
      </c>
      <c r="F307" s="139" t="s">
        <v>3420</v>
      </c>
      <c r="G307" s="140" t="s">
        <v>2137</v>
      </c>
      <c r="H307" s="141">
        <v>2</v>
      </c>
      <c r="I307" s="142"/>
      <c r="J307" s="143">
        <f>ROUND(I307*H307,2)</f>
        <v>0</v>
      </c>
      <c r="K307" s="139" t="s">
        <v>1</v>
      </c>
      <c r="L307" s="32"/>
      <c r="M307" s="144" t="s">
        <v>1</v>
      </c>
      <c r="N307" s="145" t="s">
        <v>38</v>
      </c>
      <c r="P307" s="146">
        <f>O307*H307</f>
        <v>0</v>
      </c>
      <c r="Q307" s="146">
        <v>0</v>
      </c>
      <c r="R307" s="146">
        <f>Q307*H307</f>
        <v>0</v>
      </c>
      <c r="S307" s="146">
        <v>0</v>
      </c>
      <c r="T307" s="147">
        <f>S307*H307</f>
        <v>0</v>
      </c>
      <c r="AR307" s="148" t="s">
        <v>229</v>
      </c>
      <c r="AT307" s="148" t="s">
        <v>224</v>
      </c>
      <c r="AU307" s="148" t="s">
        <v>80</v>
      </c>
      <c r="AY307" s="17" t="s">
        <v>221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80</v>
      </c>
      <c r="BK307" s="149">
        <f>ROUND(I307*H307,2)</f>
        <v>0</v>
      </c>
      <c r="BL307" s="17" t="s">
        <v>229</v>
      </c>
      <c r="BM307" s="148" t="s">
        <v>881</v>
      </c>
    </row>
    <row r="308" spans="2:65" s="1" customFormat="1">
      <c r="B308" s="32"/>
      <c r="D308" s="151" t="s">
        <v>272</v>
      </c>
      <c r="F308" s="181" t="s">
        <v>3421</v>
      </c>
      <c r="I308" s="182"/>
      <c r="L308" s="32"/>
      <c r="M308" s="183"/>
      <c r="T308" s="56"/>
      <c r="AT308" s="17" t="s">
        <v>272</v>
      </c>
      <c r="AU308" s="17" t="s">
        <v>80</v>
      </c>
    </row>
    <row r="309" spans="2:65" s="13" customFormat="1">
      <c r="B309" s="157"/>
      <c r="D309" s="151" t="s">
        <v>231</v>
      </c>
      <c r="E309" s="158" t="s">
        <v>1</v>
      </c>
      <c r="F309" s="159" t="s">
        <v>82</v>
      </c>
      <c r="H309" s="160">
        <v>2</v>
      </c>
      <c r="I309" s="161"/>
      <c r="L309" s="157"/>
      <c r="M309" s="162"/>
      <c r="T309" s="163"/>
      <c r="AT309" s="158" t="s">
        <v>231</v>
      </c>
      <c r="AU309" s="158" t="s">
        <v>80</v>
      </c>
      <c r="AV309" s="13" t="s">
        <v>82</v>
      </c>
      <c r="AW309" s="13" t="s">
        <v>30</v>
      </c>
      <c r="AX309" s="13" t="s">
        <v>73</v>
      </c>
      <c r="AY309" s="158" t="s">
        <v>221</v>
      </c>
    </row>
    <row r="310" spans="2:65" s="14" customFormat="1">
      <c r="B310" s="164"/>
      <c r="D310" s="151" t="s">
        <v>231</v>
      </c>
      <c r="E310" s="165" t="s">
        <v>1</v>
      </c>
      <c r="F310" s="166" t="s">
        <v>3301</v>
      </c>
      <c r="H310" s="167">
        <v>2</v>
      </c>
      <c r="I310" s="168"/>
      <c r="L310" s="164"/>
      <c r="M310" s="169"/>
      <c r="T310" s="170"/>
      <c r="AT310" s="165" t="s">
        <v>231</v>
      </c>
      <c r="AU310" s="165" t="s">
        <v>80</v>
      </c>
      <c r="AV310" s="14" t="s">
        <v>229</v>
      </c>
      <c r="AW310" s="14" t="s">
        <v>30</v>
      </c>
      <c r="AX310" s="14" t="s">
        <v>80</v>
      </c>
      <c r="AY310" s="165" t="s">
        <v>221</v>
      </c>
    </row>
    <row r="311" spans="2:65" s="1" customFormat="1" ht="16.5" customHeight="1">
      <c r="B311" s="136"/>
      <c r="C311" s="137" t="s">
        <v>663</v>
      </c>
      <c r="D311" s="137" t="s">
        <v>224</v>
      </c>
      <c r="E311" s="138" t="s">
        <v>3422</v>
      </c>
      <c r="F311" s="139" t="s">
        <v>3423</v>
      </c>
      <c r="G311" s="140" t="s">
        <v>2137</v>
      </c>
      <c r="H311" s="141">
        <v>5</v>
      </c>
      <c r="I311" s="142"/>
      <c r="J311" s="143">
        <f>ROUND(I311*H311,2)</f>
        <v>0</v>
      </c>
      <c r="K311" s="139" t="s">
        <v>1</v>
      </c>
      <c r="L311" s="32"/>
      <c r="M311" s="144" t="s">
        <v>1</v>
      </c>
      <c r="N311" s="145" t="s">
        <v>38</v>
      </c>
      <c r="P311" s="146">
        <f>O311*H311</f>
        <v>0</v>
      </c>
      <c r="Q311" s="146">
        <v>0</v>
      </c>
      <c r="R311" s="146">
        <f>Q311*H311</f>
        <v>0</v>
      </c>
      <c r="S311" s="146">
        <v>0</v>
      </c>
      <c r="T311" s="147">
        <f>S311*H311</f>
        <v>0</v>
      </c>
      <c r="AR311" s="148" t="s">
        <v>229</v>
      </c>
      <c r="AT311" s="148" t="s">
        <v>224</v>
      </c>
      <c r="AU311" s="148" t="s">
        <v>80</v>
      </c>
      <c r="AY311" s="17" t="s">
        <v>221</v>
      </c>
      <c r="BE311" s="149">
        <f>IF(N311="základní",J311,0)</f>
        <v>0</v>
      </c>
      <c r="BF311" s="149">
        <f>IF(N311="snížená",J311,0)</f>
        <v>0</v>
      </c>
      <c r="BG311" s="149">
        <f>IF(N311="zákl. přenesená",J311,0)</f>
        <v>0</v>
      </c>
      <c r="BH311" s="149">
        <f>IF(N311="sníž. přenesená",J311,0)</f>
        <v>0</v>
      </c>
      <c r="BI311" s="149">
        <f>IF(N311="nulová",J311,0)</f>
        <v>0</v>
      </c>
      <c r="BJ311" s="17" t="s">
        <v>80</v>
      </c>
      <c r="BK311" s="149">
        <f>ROUND(I311*H311,2)</f>
        <v>0</v>
      </c>
      <c r="BL311" s="17" t="s">
        <v>229</v>
      </c>
      <c r="BM311" s="148" t="s">
        <v>889</v>
      </c>
    </row>
    <row r="312" spans="2:65" s="1" customFormat="1">
      <c r="B312" s="32"/>
      <c r="D312" s="151" t="s">
        <v>272</v>
      </c>
      <c r="F312" s="181" t="s">
        <v>3424</v>
      </c>
      <c r="I312" s="182"/>
      <c r="L312" s="32"/>
      <c r="M312" s="183"/>
      <c r="T312" s="56"/>
      <c r="AT312" s="17" t="s">
        <v>272</v>
      </c>
      <c r="AU312" s="17" t="s">
        <v>80</v>
      </c>
    </row>
    <row r="313" spans="2:65" s="13" customFormat="1">
      <c r="B313" s="157"/>
      <c r="D313" s="151" t="s">
        <v>231</v>
      </c>
      <c r="E313" s="158" t="s">
        <v>1</v>
      </c>
      <c r="F313" s="159" t="s">
        <v>253</v>
      </c>
      <c r="H313" s="160">
        <v>5</v>
      </c>
      <c r="I313" s="161"/>
      <c r="L313" s="157"/>
      <c r="M313" s="162"/>
      <c r="T313" s="163"/>
      <c r="AT313" s="158" t="s">
        <v>231</v>
      </c>
      <c r="AU313" s="158" t="s">
        <v>80</v>
      </c>
      <c r="AV313" s="13" t="s">
        <v>82</v>
      </c>
      <c r="AW313" s="13" t="s">
        <v>30</v>
      </c>
      <c r="AX313" s="13" t="s">
        <v>73</v>
      </c>
      <c r="AY313" s="158" t="s">
        <v>221</v>
      </c>
    </row>
    <row r="314" spans="2:65" s="14" customFormat="1">
      <c r="B314" s="164"/>
      <c r="D314" s="151" t="s">
        <v>231</v>
      </c>
      <c r="E314" s="165" t="s">
        <v>1</v>
      </c>
      <c r="F314" s="166" t="s">
        <v>3301</v>
      </c>
      <c r="H314" s="167">
        <v>5</v>
      </c>
      <c r="I314" s="168"/>
      <c r="L314" s="164"/>
      <c r="M314" s="169"/>
      <c r="T314" s="170"/>
      <c r="AT314" s="165" t="s">
        <v>231</v>
      </c>
      <c r="AU314" s="165" t="s">
        <v>80</v>
      </c>
      <c r="AV314" s="14" t="s">
        <v>229</v>
      </c>
      <c r="AW314" s="14" t="s">
        <v>30</v>
      </c>
      <c r="AX314" s="14" t="s">
        <v>80</v>
      </c>
      <c r="AY314" s="165" t="s">
        <v>221</v>
      </c>
    </row>
    <row r="315" spans="2:65" s="1" customFormat="1" ht="16.5" customHeight="1">
      <c r="B315" s="136"/>
      <c r="C315" s="137" t="s">
        <v>680</v>
      </c>
      <c r="D315" s="137" t="s">
        <v>224</v>
      </c>
      <c r="E315" s="138" t="s">
        <v>3425</v>
      </c>
      <c r="F315" s="139" t="s">
        <v>3426</v>
      </c>
      <c r="G315" s="140" t="s">
        <v>2137</v>
      </c>
      <c r="H315" s="141">
        <v>3</v>
      </c>
      <c r="I315" s="142"/>
      <c r="J315" s="143">
        <f>ROUND(I315*H315,2)</f>
        <v>0</v>
      </c>
      <c r="K315" s="139" t="s">
        <v>1</v>
      </c>
      <c r="L315" s="32"/>
      <c r="M315" s="144" t="s">
        <v>1</v>
      </c>
      <c r="N315" s="145" t="s">
        <v>38</v>
      </c>
      <c r="P315" s="146">
        <f>O315*H315</f>
        <v>0</v>
      </c>
      <c r="Q315" s="146">
        <v>0</v>
      </c>
      <c r="R315" s="146">
        <f>Q315*H315</f>
        <v>0</v>
      </c>
      <c r="S315" s="146">
        <v>0</v>
      </c>
      <c r="T315" s="147">
        <f>S315*H315</f>
        <v>0</v>
      </c>
      <c r="AR315" s="148" t="s">
        <v>229</v>
      </c>
      <c r="AT315" s="148" t="s">
        <v>224</v>
      </c>
      <c r="AU315" s="148" t="s">
        <v>80</v>
      </c>
      <c r="AY315" s="17" t="s">
        <v>221</v>
      </c>
      <c r="BE315" s="149">
        <f>IF(N315="základní",J315,0)</f>
        <v>0</v>
      </c>
      <c r="BF315" s="149">
        <f>IF(N315="snížená",J315,0)</f>
        <v>0</v>
      </c>
      <c r="BG315" s="149">
        <f>IF(N315="zákl. přenesená",J315,0)</f>
        <v>0</v>
      </c>
      <c r="BH315" s="149">
        <f>IF(N315="sníž. přenesená",J315,0)</f>
        <v>0</v>
      </c>
      <c r="BI315" s="149">
        <f>IF(N315="nulová",J315,0)</f>
        <v>0</v>
      </c>
      <c r="BJ315" s="17" t="s">
        <v>80</v>
      </c>
      <c r="BK315" s="149">
        <f>ROUND(I315*H315,2)</f>
        <v>0</v>
      </c>
      <c r="BL315" s="17" t="s">
        <v>229</v>
      </c>
      <c r="BM315" s="148" t="s">
        <v>897</v>
      </c>
    </row>
    <row r="316" spans="2:65" s="1" customFormat="1">
      <c r="B316" s="32"/>
      <c r="D316" s="151" t="s">
        <v>272</v>
      </c>
      <c r="F316" s="181" t="s">
        <v>3427</v>
      </c>
      <c r="I316" s="182"/>
      <c r="L316" s="32"/>
      <c r="M316" s="183"/>
      <c r="T316" s="56"/>
      <c r="AT316" s="17" t="s">
        <v>272</v>
      </c>
      <c r="AU316" s="17" t="s">
        <v>80</v>
      </c>
    </row>
    <row r="317" spans="2:65" s="13" customFormat="1">
      <c r="B317" s="157"/>
      <c r="D317" s="151" t="s">
        <v>231</v>
      </c>
      <c r="E317" s="158" t="s">
        <v>1</v>
      </c>
      <c r="F317" s="159" t="s">
        <v>222</v>
      </c>
      <c r="H317" s="160">
        <v>3</v>
      </c>
      <c r="I317" s="161"/>
      <c r="L317" s="157"/>
      <c r="M317" s="162"/>
      <c r="T317" s="163"/>
      <c r="AT317" s="158" t="s">
        <v>231</v>
      </c>
      <c r="AU317" s="158" t="s">
        <v>80</v>
      </c>
      <c r="AV317" s="13" t="s">
        <v>82</v>
      </c>
      <c r="AW317" s="13" t="s">
        <v>30</v>
      </c>
      <c r="AX317" s="13" t="s">
        <v>73</v>
      </c>
      <c r="AY317" s="158" t="s">
        <v>221</v>
      </c>
    </row>
    <row r="318" spans="2:65" s="14" customFormat="1">
      <c r="B318" s="164"/>
      <c r="D318" s="151" t="s">
        <v>231</v>
      </c>
      <c r="E318" s="165" t="s">
        <v>1</v>
      </c>
      <c r="F318" s="166" t="s">
        <v>3301</v>
      </c>
      <c r="H318" s="167">
        <v>3</v>
      </c>
      <c r="I318" s="168"/>
      <c r="L318" s="164"/>
      <c r="M318" s="169"/>
      <c r="T318" s="170"/>
      <c r="AT318" s="165" t="s">
        <v>231</v>
      </c>
      <c r="AU318" s="165" t="s">
        <v>80</v>
      </c>
      <c r="AV318" s="14" t="s">
        <v>229</v>
      </c>
      <c r="AW318" s="14" t="s">
        <v>30</v>
      </c>
      <c r="AX318" s="14" t="s">
        <v>80</v>
      </c>
      <c r="AY318" s="165" t="s">
        <v>221</v>
      </c>
    </row>
    <row r="319" spans="2:65" s="1" customFormat="1" ht="16.5" customHeight="1">
      <c r="B319" s="136"/>
      <c r="C319" s="137" t="s">
        <v>684</v>
      </c>
      <c r="D319" s="137" t="s">
        <v>224</v>
      </c>
      <c r="E319" s="138" t="s">
        <v>3428</v>
      </c>
      <c r="F319" s="139" t="s">
        <v>3429</v>
      </c>
      <c r="G319" s="140" t="s">
        <v>2137</v>
      </c>
      <c r="H319" s="141">
        <v>3</v>
      </c>
      <c r="I319" s="142"/>
      <c r="J319" s="143">
        <f>ROUND(I319*H319,2)</f>
        <v>0</v>
      </c>
      <c r="K319" s="139" t="s">
        <v>1</v>
      </c>
      <c r="L319" s="32"/>
      <c r="M319" s="144" t="s">
        <v>1</v>
      </c>
      <c r="N319" s="145" t="s">
        <v>38</v>
      </c>
      <c r="P319" s="146">
        <f>O319*H319</f>
        <v>0</v>
      </c>
      <c r="Q319" s="146">
        <v>0</v>
      </c>
      <c r="R319" s="146">
        <f>Q319*H319</f>
        <v>0</v>
      </c>
      <c r="S319" s="146">
        <v>0</v>
      </c>
      <c r="T319" s="147">
        <f>S319*H319</f>
        <v>0</v>
      </c>
      <c r="AR319" s="148" t="s">
        <v>229</v>
      </c>
      <c r="AT319" s="148" t="s">
        <v>224</v>
      </c>
      <c r="AU319" s="148" t="s">
        <v>80</v>
      </c>
      <c r="AY319" s="17" t="s">
        <v>221</v>
      </c>
      <c r="BE319" s="149">
        <f>IF(N319="základní",J319,0)</f>
        <v>0</v>
      </c>
      <c r="BF319" s="149">
        <f>IF(N319="snížená",J319,0)</f>
        <v>0</v>
      </c>
      <c r="BG319" s="149">
        <f>IF(N319="zákl. přenesená",J319,0)</f>
        <v>0</v>
      </c>
      <c r="BH319" s="149">
        <f>IF(N319="sníž. přenesená",J319,0)</f>
        <v>0</v>
      </c>
      <c r="BI319" s="149">
        <f>IF(N319="nulová",J319,0)</f>
        <v>0</v>
      </c>
      <c r="BJ319" s="17" t="s">
        <v>80</v>
      </c>
      <c r="BK319" s="149">
        <f>ROUND(I319*H319,2)</f>
        <v>0</v>
      </c>
      <c r="BL319" s="17" t="s">
        <v>229</v>
      </c>
      <c r="BM319" s="148" t="s">
        <v>905</v>
      </c>
    </row>
    <row r="320" spans="2:65" s="1" customFormat="1">
      <c r="B320" s="32"/>
      <c r="D320" s="151" t="s">
        <v>272</v>
      </c>
      <c r="F320" s="181" t="s">
        <v>3430</v>
      </c>
      <c r="I320" s="182"/>
      <c r="L320" s="32"/>
      <c r="M320" s="183"/>
      <c r="T320" s="56"/>
      <c r="AT320" s="17" t="s">
        <v>272</v>
      </c>
      <c r="AU320" s="17" t="s">
        <v>80</v>
      </c>
    </row>
    <row r="321" spans="2:65" s="13" customFormat="1">
      <c r="B321" s="157"/>
      <c r="D321" s="151" t="s">
        <v>231</v>
      </c>
      <c r="E321" s="158" t="s">
        <v>1</v>
      </c>
      <c r="F321" s="159" t="s">
        <v>222</v>
      </c>
      <c r="H321" s="160">
        <v>3</v>
      </c>
      <c r="I321" s="161"/>
      <c r="L321" s="157"/>
      <c r="M321" s="162"/>
      <c r="T321" s="163"/>
      <c r="AT321" s="158" t="s">
        <v>231</v>
      </c>
      <c r="AU321" s="158" t="s">
        <v>80</v>
      </c>
      <c r="AV321" s="13" t="s">
        <v>82</v>
      </c>
      <c r="AW321" s="13" t="s">
        <v>30</v>
      </c>
      <c r="AX321" s="13" t="s">
        <v>73</v>
      </c>
      <c r="AY321" s="158" t="s">
        <v>221</v>
      </c>
    </row>
    <row r="322" spans="2:65" s="14" customFormat="1">
      <c r="B322" s="164"/>
      <c r="D322" s="151" t="s">
        <v>231</v>
      </c>
      <c r="E322" s="165" t="s">
        <v>1</v>
      </c>
      <c r="F322" s="166" t="s">
        <v>3301</v>
      </c>
      <c r="H322" s="167">
        <v>3</v>
      </c>
      <c r="I322" s="168"/>
      <c r="L322" s="164"/>
      <c r="M322" s="169"/>
      <c r="T322" s="170"/>
      <c r="AT322" s="165" t="s">
        <v>231</v>
      </c>
      <c r="AU322" s="165" t="s">
        <v>80</v>
      </c>
      <c r="AV322" s="14" t="s">
        <v>229</v>
      </c>
      <c r="AW322" s="14" t="s">
        <v>30</v>
      </c>
      <c r="AX322" s="14" t="s">
        <v>80</v>
      </c>
      <c r="AY322" s="165" t="s">
        <v>221</v>
      </c>
    </row>
    <row r="323" spans="2:65" s="1" customFormat="1" ht="21.75" customHeight="1">
      <c r="B323" s="136"/>
      <c r="C323" s="137" t="s">
        <v>714</v>
      </c>
      <c r="D323" s="137" t="s">
        <v>224</v>
      </c>
      <c r="E323" s="138" t="s">
        <v>3431</v>
      </c>
      <c r="F323" s="139" t="s">
        <v>3432</v>
      </c>
      <c r="G323" s="140" t="s">
        <v>2137</v>
      </c>
      <c r="H323" s="141">
        <v>1</v>
      </c>
      <c r="I323" s="142"/>
      <c r="J323" s="143">
        <f>ROUND(I323*H323,2)</f>
        <v>0</v>
      </c>
      <c r="K323" s="139" t="s">
        <v>1</v>
      </c>
      <c r="L323" s="32"/>
      <c r="M323" s="144" t="s">
        <v>1</v>
      </c>
      <c r="N323" s="145" t="s">
        <v>38</v>
      </c>
      <c r="P323" s="146">
        <f>O323*H323</f>
        <v>0</v>
      </c>
      <c r="Q323" s="146">
        <v>0</v>
      </c>
      <c r="R323" s="146">
        <f>Q323*H323</f>
        <v>0</v>
      </c>
      <c r="S323" s="146">
        <v>0</v>
      </c>
      <c r="T323" s="147">
        <f>S323*H323</f>
        <v>0</v>
      </c>
      <c r="AR323" s="148" t="s">
        <v>229</v>
      </c>
      <c r="AT323" s="148" t="s">
        <v>224</v>
      </c>
      <c r="AU323" s="148" t="s">
        <v>80</v>
      </c>
      <c r="AY323" s="17" t="s">
        <v>221</v>
      </c>
      <c r="BE323" s="149">
        <f>IF(N323="základní",J323,0)</f>
        <v>0</v>
      </c>
      <c r="BF323" s="149">
        <f>IF(N323="snížená",J323,0)</f>
        <v>0</v>
      </c>
      <c r="BG323" s="149">
        <f>IF(N323="zákl. přenesená",J323,0)</f>
        <v>0</v>
      </c>
      <c r="BH323" s="149">
        <f>IF(N323="sníž. přenesená",J323,0)</f>
        <v>0</v>
      </c>
      <c r="BI323" s="149">
        <f>IF(N323="nulová",J323,0)</f>
        <v>0</v>
      </c>
      <c r="BJ323" s="17" t="s">
        <v>80</v>
      </c>
      <c r="BK323" s="149">
        <f>ROUND(I323*H323,2)</f>
        <v>0</v>
      </c>
      <c r="BL323" s="17" t="s">
        <v>229</v>
      </c>
      <c r="BM323" s="148" t="s">
        <v>718</v>
      </c>
    </row>
    <row r="324" spans="2:65" s="1" customFormat="1">
      <c r="B324" s="32"/>
      <c r="D324" s="151" t="s">
        <v>272</v>
      </c>
      <c r="F324" s="181" t="s">
        <v>3433</v>
      </c>
      <c r="I324" s="182"/>
      <c r="L324" s="32"/>
      <c r="M324" s="183"/>
      <c r="T324" s="56"/>
      <c r="AT324" s="17" t="s">
        <v>272</v>
      </c>
      <c r="AU324" s="17" t="s">
        <v>80</v>
      </c>
    </row>
    <row r="325" spans="2:65" s="13" customFormat="1">
      <c r="B325" s="157"/>
      <c r="D325" s="151" t="s">
        <v>231</v>
      </c>
      <c r="E325" s="158" t="s">
        <v>1</v>
      </c>
      <c r="F325" s="159" t="s">
        <v>80</v>
      </c>
      <c r="H325" s="160">
        <v>1</v>
      </c>
      <c r="I325" s="161"/>
      <c r="L325" s="157"/>
      <c r="M325" s="162"/>
      <c r="T325" s="163"/>
      <c r="AT325" s="158" t="s">
        <v>231</v>
      </c>
      <c r="AU325" s="158" t="s">
        <v>80</v>
      </c>
      <c r="AV325" s="13" t="s">
        <v>82</v>
      </c>
      <c r="AW325" s="13" t="s">
        <v>30</v>
      </c>
      <c r="AX325" s="13" t="s">
        <v>73</v>
      </c>
      <c r="AY325" s="158" t="s">
        <v>221</v>
      </c>
    </row>
    <row r="326" spans="2:65" s="14" customFormat="1">
      <c r="B326" s="164"/>
      <c r="D326" s="151" t="s">
        <v>231</v>
      </c>
      <c r="E326" s="165" t="s">
        <v>1</v>
      </c>
      <c r="F326" s="166" t="s">
        <v>3301</v>
      </c>
      <c r="H326" s="167">
        <v>1</v>
      </c>
      <c r="I326" s="168"/>
      <c r="L326" s="164"/>
      <c r="M326" s="169"/>
      <c r="T326" s="170"/>
      <c r="AT326" s="165" t="s">
        <v>231</v>
      </c>
      <c r="AU326" s="165" t="s">
        <v>80</v>
      </c>
      <c r="AV326" s="14" t="s">
        <v>229</v>
      </c>
      <c r="AW326" s="14" t="s">
        <v>30</v>
      </c>
      <c r="AX326" s="14" t="s">
        <v>80</v>
      </c>
      <c r="AY326" s="165" t="s">
        <v>221</v>
      </c>
    </row>
    <row r="327" spans="2:65" s="1" customFormat="1" ht="21.75" customHeight="1">
      <c r="B327" s="136"/>
      <c r="C327" s="137" t="s">
        <v>721</v>
      </c>
      <c r="D327" s="137" t="s">
        <v>224</v>
      </c>
      <c r="E327" s="138" t="s">
        <v>3434</v>
      </c>
      <c r="F327" s="139" t="s">
        <v>3432</v>
      </c>
      <c r="G327" s="140" t="s">
        <v>2137</v>
      </c>
      <c r="H327" s="141">
        <v>1</v>
      </c>
      <c r="I327" s="142"/>
      <c r="J327" s="143">
        <f>ROUND(I327*H327,2)</f>
        <v>0</v>
      </c>
      <c r="K327" s="139" t="s">
        <v>1</v>
      </c>
      <c r="L327" s="32"/>
      <c r="M327" s="144" t="s">
        <v>1</v>
      </c>
      <c r="N327" s="145" t="s">
        <v>38</v>
      </c>
      <c r="P327" s="146">
        <f>O327*H327</f>
        <v>0</v>
      </c>
      <c r="Q327" s="146">
        <v>0</v>
      </c>
      <c r="R327" s="146">
        <f>Q327*H327</f>
        <v>0</v>
      </c>
      <c r="S327" s="146">
        <v>0</v>
      </c>
      <c r="T327" s="147">
        <f>S327*H327</f>
        <v>0</v>
      </c>
      <c r="AR327" s="148" t="s">
        <v>229</v>
      </c>
      <c r="AT327" s="148" t="s">
        <v>224</v>
      </c>
      <c r="AU327" s="148" t="s">
        <v>80</v>
      </c>
      <c r="AY327" s="17" t="s">
        <v>221</v>
      </c>
      <c r="BE327" s="149">
        <f>IF(N327="základní",J327,0)</f>
        <v>0</v>
      </c>
      <c r="BF327" s="149">
        <f>IF(N327="snížená",J327,0)</f>
        <v>0</v>
      </c>
      <c r="BG327" s="149">
        <f>IF(N327="zákl. přenesená",J327,0)</f>
        <v>0</v>
      </c>
      <c r="BH327" s="149">
        <f>IF(N327="sníž. přenesená",J327,0)</f>
        <v>0</v>
      </c>
      <c r="BI327" s="149">
        <f>IF(N327="nulová",J327,0)</f>
        <v>0</v>
      </c>
      <c r="BJ327" s="17" t="s">
        <v>80</v>
      </c>
      <c r="BK327" s="149">
        <f>ROUND(I327*H327,2)</f>
        <v>0</v>
      </c>
      <c r="BL327" s="17" t="s">
        <v>229</v>
      </c>
      <c r="BM327" s="148" t="s">
        <v>920</v>
      </c>
    </row>
    <row r="328" spans="2:65" s="1" customFormat="1">
      <c r="B328" s="32"/>
      <c r="D328" s="151" t="s">
        <v>272</v>
      </c>
      <c r="F328" s="181" t="s">
        <v>3435</v>
      </c>
      <c r="I328" s="182"/>
      <c r="L328" s="32"/>
      <c r="M328" s="183"/>
      <c r="T328" s="56"/>
      <c r="AT328" s="17" t="s">
        <v>272</v>
      </c>
      <c r="AU328" s="17" t="s">
        <v>80</v>
      </c>
    </row>
    <row r="329" spans="2:65" s="13" customFormat="1">
      <c r="B329" s="157"/>
      <c r="D329" s="151" t="s">
        <v>231</v>
      </c>
      <c r="E329" s="158" t="s">
        <v>1</v>
      </c>
      <c r="F329" s="159" t="s">
        <v>80</v>
      </c>
      <c r="H329" s="160">
        <v>1</v>
      </c>
      <c r="I329" s="161"/>
      <c r="L329" s="157"/>
      <c r="M329" s="162"/>
      <c r="T329" s="163"/>
      <c r="AT329" s="158" t="s">
        <v>231</v>
      </c>
      <c r="AU329" s="158" t="s">
        <v>80</v>
      </c>
      <c r="AV329" s="13" t="s">
        <v>82</v>
      </c>
      <c r="AW329" s="13" t="s">
        <v>30</v>
      </c>
      <c r="AX329" s="13" t="s">
        <v>73</v>
      </c>
      <c r="AY329" s="158" t="s">
        <v>221</v>
      </c>
    </row>
    <row r="330" spans="2:65" s="14" customFormat="1">
      <c r="B330" s="164"/>
      <c r="D330" s="151" t="s">
        <v>231</v>
      </c>
      <c r="E330" s="165" t="s">
        <v>1</v>
      </c>
      <c r="F330" s="166" t="s">
        <v>3301</v>
      </c>
      <c r="H330" s="167">
        <v>1</v>
      </c>
      <c r="I330" s="168"/>
      <c r="L330" s="164"/>
      <c r="M330" s="169"/>
      <c r="T330" s="170"/>
      <c r="AT330" s="165" t="s">
        <v>231</v>
      </c>
      <c r="AU330" s="165" t="s">
        <v>80</v>
      </c>
      <c r="AV330" s="14" t="s">
        <v>229</v>
      </c>
      <c r="AW330" s="14" t="s">
        <v>30</v>
      </c>
      <c r="AX330" s="14" t="s">
        <v>80</v>
      </c>
      <c r="AY330" s="165" t="s">
        <v>221</v>
      </c>
    </row>
    <row r="331" spans="2:65" s="1" customFormat="1" ht="21.75" customHeight="1">
      <c r="B331" s="136"/>
      <c r="C331" s="137" t="s">
        <v>727</v>
      </c>
      <c r="D331" s="137" t="s">
        <v>224</v>
      </c>
      <c r="E331" s="138" t="s">
        <v>3436</v>
      </c>
      <c r="F331" s="139" t="s">
        <v>3437</v>
      </c>
      <c r="G331" s="140" t="s">
        <v>2137</v>
      </c>
      <c r="H331" s="141">
        <v>1</v>
      </c>
      <c r="I331" s="142"/>
      <c r="J331" s="143">
        <f>ROUND(I331*H331,2)</f>
        <v>0</v>
      </c>
      <c r="K331" s="139" t="s">
        <v>1</v>
      </c>
      <c r="L331" s="32"/>
      <c r="M331" s="144" t="s">
        <v>1</v>
      </c>
      <c r="N331" s="145" t="s">
        <v>38</v>
      </c>
      <c r="P331" s="146">
        <f>O331*H331</f>
        <v>0</v>
      </c>
      <c r="Q331" s="146">
        <v>0</v>
      </c>
      <c r="R331" s="146">
        <f>Q331*H331</f>
        <v>0</v>
      </c>
      <c r="S331" s="146">
        <v>0</v>
      </c>
      <c r="T331" s="147">
        <f>S331*H331</f>
        <v>0</v>
      </c>
      <c r="AR331" s="148" t="s">
        <v>229</v>
      </c>
      <c r="AT331" s="148" t="s">
        <v>224</v>
      </c>
      <c r="AU331" s="148" t="s">
        <v>80</v>
      </c>
      <c r="AY331" s="17" t="s">
        <v>221</v>
      </c>
      <c r="BE331" s="149">
        <f>IF(N331="základní",J331,0)</f>
        <v>0</v>
      </c>
      <c r="BF331" s="149">
        <f>IF(N331="snížená",J331,0)</f>
        <v>0</v>
      </c>
      <c r="BG331" s="149">
        <f>IF(N331="zákl. přenesená",J331,0)</f>
        <v>0</v>
      </c>
      <c r="BH331" s="149">
        <f>IF(N331="sníž. přenesená",J331,0)</f>
        <v>0</v>
      </c>
      <c r="BI331" s="149">
        <f>IF(N331="nulová",J331,0)</f>
        <v>0</v>
      </c>
      <c r="BJ331" s="17" t="s">
        <v>80</v>
      </c>
      <c r="BK331" s="149">
        <f>ROUND(I331*H331,2)</f>
        <v>0</v>
      </c>
      <c r="BL331" s="17" t="s">
        <v>229</v>
      </c>
      <c r="BM331" s="148" t="s">
        <v>928</v>
      </c>
    </row>
    <row r="332" spans="2:65" s="1" customFormat="1">
      <c r="B332" s="32"/>
      <c r="D332" s="151" t="s">
        <v>272</v>
      </c>
      <c r="F332" s="181" t="s">
        <v>3438</v>
      </c>
      <c r="I332" s="182"/>
      <c r="L332" s="32"/>
      <c r="M332" s="183"/>
      <c r="T332" s="56"/>
      <c r="AT332" s="17" t="s">
        <v>272</v>
      </c>
      <c r="AU332" s="17" t="s">
        <v>80</v>
      </c>
    </row>
    <row r="333" spans="2:65" s="13" customFormat="1">
      <c r="B333" s="157"/>
      <c r="D333" s="151" t="s">
        <v>231</v>
      </c>
      <c r="E333" s="158" t="s">
        <v>1</v>
      </c>
      <c r="F333" s="159" t="s">
        <v>80</v>
      </c>
      <c r="H333" s="160">
        <v>1</v>
      </c>
      <c r="I333" s="161"/>
      <c r="L333" s="157"/>
      <c r="M333" s="162"/>
      <c r="T333" s="163"/>
      <c r="AT333" s="158" t="s">
        <v>231</v>
      </c>
      <c r="AU333" s="158" t="s">
        <v>80</v>
      </c>
      <c r="AV333" s="13" t="s">
        <v>82</v>
      </c>
      <c r="AW333" s="13" t="s">
        <v>30</v>
      </c>
      <c r="AX333" s="13" t="s">
        <v>73</v>
      </c>
      <c r="AY333" s="158" t="s">
        <v>221</v>
      </c>
    </row>
    <row r="334" spans="2:65" s="14" customFormat="1">
      <c r="B334" s="164"/>
      <c r="D334" s="151" t="s">
        <v>231</v>
      </c>
      <c r="E334" s="165" t="s">
        <v>1</v>
      </c>
      <c r="F334" s="166" t="s">
        <v>3301</v>
      </c>
      <c r="H334" s="167">
        <v>1</v>
      </c>
      <c r="I334" s="168"/>
      <c r="L334" s="164"/>
      <c r="M334" s="169"/>
      <c r="T334" s="170"/>
      <c r="AT334" s="165" t="s">
        <v>231</v>
      </c>
      <c r="AU334" s="165" t="s">
        <v>80</v>
      </c>
      <c r="AV334" s="14" t="s">
        <v>229</v>
      </c>
      <c r="AW334" s="14" t="s">
        <v>30</v>
      </c>
      <c r="AX334" s="14" t="s">
        <v>80</v>
      </c>
      <c r="AY334" s="165" t="s">
        <v>221</v>
      </c>
    </row>
    <row r="335" spans="2:65" s="1" customFormat="1" ht="21.75" customHeight="1">
      <c r="B335" s="136"/>
      <c r="C335" s="137" t="s">
        <v>732</v>
      </c>
      <c r="D335" s="137" t="s">
        <v>224</v>
      </c>
      <c r="E335" s="138" t="s">
        <v>3439</v>
      </c>
      <c r="F335" s="139" t="s">
        <v>3437</v>
      </c>
      <c r="G335" s="140" t="s">
        <v>2137</v>
      </c>
      <c r="H335" s="141">
        <v>1</v>
      </c>
      <c r="I335" s="142"/>
      <c r="J335" s="143">
        <f>ROUND(I335*H335,2)</f>
        <v>0</v>
      </c>
      <c r="K335" s="139" t="s">
        <v>1</v>
      </c>
      <c r="L335" s="32"/>
      <c r="M335" s="144" t="s">
        <v>1</v>
      </c>
      <c r="N335" s="145" t="s">
        <v>38</v>
      </c>
      <c r="P335" s="146">
        <f>O335*H335</f>
        <v>0</v>
      </c>
      <c r="Q335" s="146">
        <v>0</v>
      </c>
      <c r="R335" s="146">
        <f>Q335*H335</f>
        <v>0</v>
      </c>
      <c r="S335" s="146">
        <v>0</v>
      </c>
      <c r="T335" s="147">
        <f>S335*H335</f>
        <v>0</v>
      </c>
      <c r="AR335" s="148" t="s">
        <v>229</v>
      </c>
      <c r="AT335" s="148" t="s">
        <v>224</v>
      </c>
      <c r="AU335" s="148" t="s">
        <v>80</v>
      </c>
      <c r="AY335" s="17" t="s">
        <v>221</v>
      </c>
      <c r="BE335" s="149">
        <f>IF(N335="základní",J335,0)</f>
        <v>0</v>
      </c>
      <c r="BF335" s="149">
        <f>IF(N335="snížená",J335,0)</f>
        <v>0</v>
      </c>
      <c r="BG335" s="149">
        <f>IF(N335="zákl. přenesená",J335,0)</f>
        <v>0</v>
      </c>
      <c r="BH335" s="149">
        <f>IF(N335="sníž. přenesená",J335,0)</f>
        <v>0</v>
      </c>
      <c r="BI335" s="149">
        <f>IF(N335="nulová",J335,0)</f>
        <v>0</v>
      </c>
      <c r="BJ335" s="17" t="s">
        <v>80</v>
      </c>
      <c r="BK335" s="149">
        <f>ROUND(I335*H335,2)</f>
        <v>0</v>
      </c>
      <c r="BL335" s="17" t="s">
        <v>229</v>
      </c>
      <c r="BM335" s="148" t="s">
        <v>936</v>
      </c>
    </row>
    <row r="336" spans="2:65" s="1" customFormat="1">
      <c r="B336" s="32"/>
      <c r="D336" s="151" t="s">
        <v>272</v>
      </c>
      <c r="F336" s="181" t="s">
        <v>3440</v>
      </c>
      <c r="I336" s="182"/>
      <c r="L336" s="32"/>
      <c r="M336" s="183"/>
      <c r="T336" s="56"/>
      <c r="AT336" s="17" t="s">
        <v>272</v>
      </c>
      <c r="AU336" s="17" t="s">
        <v>80</v>
      </c>
    </row>
    <row r="337" spans="2:65" s="13" customFormat="1">
      <c r="B337" s="157"/>
      <c r="D337" s="151" t="s">
        <v>231</v>
      </c>
      <c r="E337" s="158" t="s">
        <v>1</v>
      </c>
      <c r="F337" s="159" t="s">
        <v>80</v>
      </c>
      <c r="H337" s="160">
        <v>1</v>
      </c>
      <c r="I337" s="161"/>
      <c r="L337" s="157"/>
      <c r="M337" s="162"/>
      <c r="T337" s="163"/>
      <c r="AT337" s="158" t="s">
        <v>231</v>
      </c>
      <c r="AU337" s="158" t="s">
        <v>80</v>
      </c>
      <c r="AV337" s="13" t="s">
        <v>82</v>
      </c>
      <c r="AW337" s="13" t="s">
        <v>30</v>
      </c>
      <c r="AX337" s="13" t="s">
        <v>73</v>
      </c>
      <c r="AY337" s="158" t="s">
        <v>221</v>
      </c>
    </row>
    <row r="338" spans="2:65" s="14" customFormat="1">
      <c r="B338" s="164"/>
      <c r="D338" s="151" t="s">
        <v>231</v>
      </c>
      <c r="E338" s="165" t="s">
        <v>1</v>
      </c>
      <c r="F338" s="166" t="s">
        <v>3301</v>
      </c>
      <c r="H338" s="167">
        <v>1</v>
      </c>
      <c r="I338" s="168"/>
      <c r="L338" s="164"/>
      <c r="M338" s="169"/>
      <c r="T338" s="170"/>
      <c r="AT338" s="165" t="s">
        <v>231</v>
      </c>
      <c r="AU338" s="165" t="s">
        <v>80</v>
      </c>
      <c r="AV338" s="14" t="s">
        <v>229</v>
      </c>
      <c r="AW338" s="14" t="s">
        <v>30</v>
      </c>
      <c r="AX338" s="14" t="s">
        <v>80</v>
      </c>
      <c r="AY338" s="165" t="s">
        <v>221</v>
      </c>
    </row>
    <row r="339" spans="2:65" s="1" customFormat="1" ht="21.75" customHeight="1">
      <c r="B339" s="136"/>
      <c r="C339" s="137" t="s">
        <v>738</v>
      </c>
      <c r="D339" s="137" t="s">
        <v>224</v>
      </c>
      <c r="E339" s="138" t="s">
        <v>3441</v>
      </c>
      <c r="F339" s="139" t="s">
        <v>3442</v>
      </c>
      <c r="G339" s="140" t="s">
        <v>2137</v>
      </c>
      <c r="H339" s="141">
        <v>1</v>
      </c>
      <c r="I339" s="142"/>
      <c r="J339" s="143">
        <f>ROUND(I339*H339,2)</f>
        <v>0</v>
      </c>
      <c r="K339" s="139" t="s">
        <v>1</v>
      </c>
      <c r="L339" s="32"/>
      <c r="M339" s="144" t="s">
        <v>1</v>
      </c>
      <c r="N339" s="145" t="s">
        <v>38</v>
      </c>
      <c r="P339" s="146">
        <f>O339*H339</f>
        <v>0</v>
      </c>
      <c r="Q339" s="146">
        <v>0</v>
      </c>
      <c r="R339" s="146">
        <f>Q339*H339</f>
        <v>0</v>
      </c>
      <c r="S339" s="146">
        <v>0</v>
      </c>
      <c r="T339" s="147">
        <f>S339*H339</f>
        <v>0</v>
      </c>
      <c r="AR339" s="148" t="s">
        <v>229</v>
      </c>
      <c r="AT339" s="148" t="s">
        <v>224</v>
      </c>
      <c r="AU339" s="148" t="s">
        <v>80</v>
      </c>
      <c r="AY339" s="17" t="s">
        <v>221</v>
      </c>
      <c r="BE339" s="149">
        <f>IF(N339="základní",J339,0)</f>
        <v>0</v>
      </c>
      <c r="BF339" s="149">
        <f>IF(N339="snížená",J339,0)</f>
        <v>0</v>
      </c>
      <c r="BG339" s="149">
        <f>IF(N339="zákl. přenesená",J339,0)</f>
        <v>0</v>
      </c>
      <c r="BH339" s="149">
        <f>IF(N339="sníž. přenesená",J339,0)</f>
        <v>0</v>
      </c>
      <c r="BI339" s="149">
        <f>IF(N339="nulová",J339,0)</f>
        <v>0</v>
      </c>
      <c r="BJ339" s="17" t="s">
        <v>80</v>
      </c>
      <c r="BK339" s="149">
        <f>ROUND(I339*H339,2)</f>
        <v>0</v>
      </c>
      <c r="BL339" s="17" t="s">
        <v>229</v>
      </c>
      <c r="BM339" s="148" t="s">
        <v>944</v>
      </c>
    </row>
    <row r="340" spans="2:65" s="1" customFormat="1">
      <c r="B340" s="32"/>
      <c r="D340" s="151" t="s">
        <v>272</v>
      </c>
      <c r="F340" s="181" t="s">
        <v>3443</v>
      </c>
      <c r="I340" s="182"/>
      <c r="L340" s="32"/>
      <c r="M340" s="183"/>
      <c r="T340" s="56"/>
      <c r="AT340" s="17" t="s">
        <v>272</v>
      </c>
      <c r="AU340" s="17" t="s">
        <v>80</v>
      </c>
    </row>
    <row r="341" spans="2:65" s="13" customFormat="1">
      <c r="B341" s="157"/>
      <c r="D341" s="151" t="s">
        <v>231</v>
      </c>
      <c r="E341" s="158" t="s">
        <v>1</v>
      </c>
      <c r="F341" s="159" t="s">
        <v>80</v>
      </c>
      <c r="H341" s="160">
        <v>1</v>
      </c>
      <c r="I341" s="161"/>
      <c r="L341" s="157"/>
      <c r="M341" s="162"/>
      <c r="T341" s="163"/>
      <c r="AT341" s="158" t="s">
        <v>231</v>
      </c>
      <c r="AU341" s="158" t="s">
        <v>80</v>
      </c>
      <c r="AV341" s="13" t="s">
        <v>82</v>
      </c>
      <c r="AW341" s="13" t="s">
        <v>30</v>
      </c>
      <c r="AX341" s="13" t="s">
        <v>73</v>
      </c>
      <c r="AY341" s="158" t="s">
        <v>221</v>
      </c>
    </row>
    <row r="342" spans="2:65" s="14" customFormat="1">
      <c r="B342" s="164"/>
      <c r="D342" s="151" t="s">
        <v>231</v>
      </c>
      <c r="E342" s="165" t="s">
        <v>1</v>
      </c>
      <c r="F342" s="166" t="s">
        <v>3301</v>
      </c>
      <c r="H342" s="167">
        <v>1</v>
      </c>
      <c r="I342" s="168"/>
      <c r="L342" s="164"/>
      <c r="M342" s="169"/>
      <c r="T342" s="170"/>
      <c r="AT342" s="165" t="s">
        <v>231</v>
      </c>
      <c r="AU342" s="165" t="s">
        <v>80</v>
      </c>
      <c r="AV342" s="14" t="s">
        <v>229</v>
      </c>
      <c r="AW342" s="14" t="s">
        <v>30</v>
      </c>
      <c r="AX342" s="14" t="s">
        <v>80</v>
      </c>
      <c r="AY342" s="165" t="s">
        <v>221</v>
      </c>
    </row>
    <row r="343" spans="2:65" s="1" customFormat="1" ht="21.75" customHeight="1">
      <c r="B343" s="136"/>
      <c r="C343" s="137" t="s">
        <v>742</v>
      </c>
      <c r="D343" s="137" t="s">
        <v>224</v>
      </c>
      <c r="E343" s="138" t="s">
        <v>3444</v>
      </c>
      <c r="F343" s="139" t="s">
        <v>3445</v>
      </c>
      <c r="G343" s="140" t="s">
        <v>2137</v>
      </c>
      <c r="H343" s="141">
        <v>1</v>
      </c>
      <c r="I343" s="142"/>
      <c r="J343" s="143">
        <f>ROUND(I343*H343,2)</f>
        <v>0</v>
      </c>
      <c r="K343" s="139" t="s">
        <v>1</v>
      </c>
      <c r="L343" s="32"/>
      <c r="M343" s="144" t="s">
        <v>1</v>
      </c>
      <c r="N343" s="145" t="s">
        <v>38</v>
      </c>
      <c r="P343" s="146">
        <f>O343*H343</f>
        <v>0</v>
      </c>
      <c r="Q343" s="146">
        <v>0</v>
      </c>
      <c r="R343" s="146">
        <f>Q343*H343</f>
        <v>0</v>
      </c>
      <c r="S343" s="146">
        <v>0</v>
      </c>
      <c r="T343" s="147">
        <f>S343*H343</f>
        <v>0</v>
      </c>
      <c r="AR343" s="148" t="s">
        <v>229</v>
      </c>
      <c r="AT343" s="148" t="s">
        <v>224</v>
      </c>
      <c r="AU343" s="148" t="s">
        <v>80</v>
      </c>
      <c r="AY343" s="17" t="s">
        <v>221</v>
      </c>
      <c r="BE343" s="149">
        <f>IF(N343="základní",J343,0)</f>
        <v>0</v>
      </c>
      <c r="BF343" s="149">
        <f>IF(N343="snížená",J343,0)</f>
        <v>0</v>
      </c>
      <c r="BG343" s="149">
        <f>IF(N343="zákl. přenesená",J343,0)</f>
        <v>0</v>
      </c>
      <c r="BH343" s="149">
        <f>IF(N343="sníž. přenesená",J343,0)</f>
        <v>0</v>
      </c>
      <c r="BI343" s="149">
        <f>IF(N343="nulová",J343,0)</f>
        <v>0</v>
      </c>
      <c r="BJ343" s="17" t="s">
        <v>80</v>
      </c>
      <c r="BK343" s="149">
        <f>ROUND(I343*H343,2)</f>
        <v>0</v>
      </c>
      <c r="BL343" s="17" t="s">
        <v>229</v>
      </c>
      <c r="BM343" s="148" t="s">
        <v>952</v>
      </c>
    </row>
    <row r="344" spans="2:65" s="1" customFormat="1">
      <c r="B344" s="32"/>
      <c r="D344" s="151" t="s">
        <v>272</v>
      </c>
      <c r="F344" s="181" t="s">
        <v>3446</v>
      </c>
      <c r="I344" s="182"/>
      <c r="L344" s="32"/>
      <c r="M344" s="183"/>
      <c r="T344" s="56"/>
      <c r="AT344" s="17" t="s">
        <v>272</v>
      </c>
      <c r="AU344" s="17" t="s">
        <v>80</v>
      </c>
    </row>
    <row r="345" spans="2:65" s="13" customFormat="1">
      <c r="B345" s="157"/>
      <c r="D345" s="151" t="s">
        <v>231</v>
      </c>
      <c r="E345" s="158" t="s">
        <v>1</v>
      </c>
      <c r="F345" s="159" t="s">
        <v>80</v>
      </c>
      <c r="H345" s="160">
        <v>1</v>
      </c>
      <c r="I345" s="161"/>
      <c r="L345" s="157"/>
      <c r="M345" s="162"/>
      <c r="T345" s="163"/>
      <c r="AT345" s="158" t="s">
        <v>231</v>
      </c>
      <c r="AU345" s="158" t="s">
        <v>80</v>
      </c>
      <c r="AV345" s="13" t="s">
        <v>82</v>
      </c>
      <c r="AW345" s="13" t="s">
        <v>30</v>
      </c>
      <c r="AX345" s="13" t="s">
        <v>73</v>
      </c>
      <c r="AY345" s="158" t="s">
        <v>221</v>
      </c>
    </row>
    <row r="346" spans="2:65" s="14" customFormat="1">
      <c r="B346" s="164"/>
      <c r="D346" s="151" t="s">
        <v>231</v>
      </c>
      <c r="E346" s="165" t="s">
        <v>1</v>
      </c>
      <c r="F346" s="166" t="s">
        <v>3301</v>
      </c>
      <c r="H346" s="167">
        <v>1</v>
      </c>
      <c r="I346" s="168"/>
      <c r="L346" s="164"/>
      <c r="M346" s="169"/>
      <c r="T346" s="170"/>
      <c r="AT346" s="165" t="s">
        <v>231</v>
      </c>
      <c r="AU346" s="165" t="s">
        <v>80</v>
      </c>
      <c r="AV346" s="14" t="s">
        <v>229</v>
      </c>
      <c r="AW346" s="14" t="s">
        <v>30</v>
      </c>
      <c r="AX346" s="14" t="s">
        <v>80</v>
      </c>
      <c r="AY346" s="165" t="s">
        <v>221</v>
      </c>
    </row>
    <row r="347" spans="2:65" s="1" customFormat="1" ht="16.5" customHeight="1">
      <c r="B347" s="136"/>
      <c r="C347" s="137" t="s">
        <v>746</v>
      </c>
      <c r="D347" s="137" t="s">
        <v>224</v>
      </c>
      <c r="E347" s="138" t="s">
        <v>3447</v>
      </c>
      <c r="F347" s="139" t="s">
        <v>3448</v>
      </c>
      <c r="G347" s="140" t="s">
        <v>2137</v>
      </c>
      <c r="H347" s="141">
        <v>1</v>
      </c>
      <c r="I347" s="142"/>
      <c r="J347" s="143">
        <f>ROUND(I347*H347,2)</f>
        <v>0</v>
      </c>
      <c r="K347" s="139" t="s">
        <v>1</v>
      </c>
      <c r="L347" s="32"/>
      <c r="M347" s="144" t="s">
        <v>1</v>
      </c>
      <c r="N347" s="145" t="s">
        <v>38</v>
      </c>
      <c r="P347" s="146">
        <f>O347*H347</f>
        <v>0</v>
      </c>
      <c r="Q347" s="146">
        <v>0</v>
      </c>
      <c r="R347" s="146">
        <f>Q347*H347</f>
        <v>0</v>
      </c>
      <c r="S347" s="146">
        <v>0</v>
      </c>
      <c r="T347" s="147">
        <f>S347*H347</f>
        <v>0</v>
      </c>
      <c r="AR347" s="148" t="s">
        <v>229</v>
      </c>
      <c r="AT347" s="148" t="s">
        <v>224</v>
      </c>
      <c r="AU347" s="148" t="s">
        <v>80</v>
      </c>
      <c r="AY347" s="17" t="s">
        <v>221</v>
      </c>
      <c r="BE347" s="149">
        <f>IF(N347="základní",J347,0)</f>
        <v>0</v>
      </c>
      <c r="BF347" s="149">
        <f>IF(N347="snížená",J347,0)</f>
        <v>0</v>
      </c>
      <c r="BG347" s="149">
        <f>IF(N347="zákl. přenesená",J347,0)</f>
        <v>0</v>
      </c>
      <c r="BH347" s="149">
        <f>IF(N347="sníž. přenesená",J347,0)</f>
        <v>0</v>
      </c>
      <c r="BI347" s="149">
        <f>IF(N347="nulová",J347,0)</f>
        <v>0</v>
      </c>
      <c r="BJ347" s="17" t="s">
        <v>80</v>
      </c>
      <c r="BK347" s="149">
        <f>ROUND(I347*H347,2)</f>
        <v>0</v>
      </c>
      <c r="BL347" s="17" t="s">
        <v>229</v>
      </c>
      <c r="BM347" s="148" t="s">
        <v>960</v>
      </c>
    </row>
    <row r="348" spans="2:65" s="1" customFormat="1">
      <c r="B348" s="32"/>
      <c r="D348" s="151" t="s">
        <v>272</v>
      </c>
      <c r="F348" s="181" t="s">
        <v>3449</v>
      </c>
      <c r="I348" s="182"/>
      <c r="L348" s="32"/>
      <c r="M348" s="183"/>
      <c r="T348" s="56"/>
      <c r="AT348" s="17" t="s">
        <v>272</v>
      </c>
      <c r="AU348" s="17" t="s">
        <v>80</v>
      </c>
    </row>
    <row r="349" spans="2:65" s="13" customFormat="1">
      <c r="B349" s="157"/>
      <c r="D349" s="151" t="s">
        <v>231</v>
      </c>
      <c r="E349" s="158" t="s">
        <v>1</v>
      </c>
      <c r="F349" s="159" t="s">
        <v>80</v>
      </c>
      <c r="H349" s="160">
        <v>1</v>
      </c>
      <c r="I349" s="161"/>
      <c r="L349" s="157"/>
      <c r="M349" s="162"/>
      <c r="T349" s="163"/>
      <c r="AT349" s="158" t="s">
        <v>231</v>
      </c>
      <c r="AU349" s="158" t="s">
        <v>80</v>
      </c>
      <c r="AV349" s="13" t="s">
        <v>82</v>
      </c>
      <c r="AW349" s="13" t="s">
        <v>30</v>
      </c>
      <c r="AX349" s="13" t="s">
        <v>73</v>
      </c>
      <c r="AY349" s="158" t="s">
        <v>221</v>
      </c>
    </row>
    <row r="350" spans="2:65" s="14" customFormat="1">
      <c r="B350" s="164"/>
      <c r="D350" s="151" t="s">
        <v>231</v>
      </c>
      <c r="E350" s="165" t="s">
        <v>1</v>
      </c>
      <c r="F350" s="166" t="s">
        <v>3301</v>
      </c>
      <c r="H350" s="167">
        <v>1</v>
      </c>
      <c r="I350" s="168"/>
      <c r="L350" s="164"/>
      <c r="M350" s="169"/>
      <c r="T350" s="170"/>
      <c r="AT350" s="165" t="s">
        <v>231</v>
      </c>
      <c r="AU350" s="165" t="s">
        <v>80</v>
      </c>
      <c r="AV350" s="14" t="s">
        <v>229</v>
      </c>
      <c r="AW350" s="14" t="s">
        <v>30</v>
      </c>
      <c r="AX350" s="14" t="s">
        <v>80</v>
      </c>
      <c r="AY350" s="165" t="s">
        <v>221</v>
      </c>
    </row>
    <row r="351" spans="2:65" s="1" customFormat="1" ht="21.75" customHeight="1">
      <c r="B351" s="136"/>
      <c r="C351" s="137" t="s">
        <v>750</v>
      </c>
      <c r="D351" s="137" t="s">
        <v>224</v>
      </c>
      <c r="E351" s="138" t="s">
        <v>3450</v>
      </c>
      <c r="F351" s="139" t="s">
        <v>3451</v>
      </c>
      <c r="G351" s="140" t="s">
        <v>2137</v>
      </c>
      <c r="H351" s="141">
        <v>1</v>
      </c>
      <c r="I351" s="142"/>
      <c r="J351" s="143">
        <f>ROUND(I351*H351,2)</f>
        <v>0</v>
      </c>
      <c r="K351" s="139" t="s">
        <v>1</v>
      </c>
      <c r="L351" s="32"/>
      <c r="M351" s="144" t="s">
        <v>1</v>
      </c>
      <c r="N351" s="145" t="s">
        <v>38</v>
      </c>
      <c r="P351" s="146">
        <f>O351*H351</f>
        <v>0</v>
      </c>
      <c r="Q351" s="146">
        <v>0</v>
      </c>
      <c r="R351" s="146">
        <f>Q351*H351</f>
        <v>0</v>
      </c>
      <c r="S351" s="146">
        <v>0</v>
      </c>
      <c r="T351" s="147">
        <f>S351*H351</f>
        <v>0</v>
      </c>
      <c r="AR351" s="148" t="s">
        <v>229</v>
      </c>
      <c r="AT351" s="148" t="s">
        <v>224</v>
      </c>
      <c r="AU351" s="148" t="s">
        <v>80</v>
      </c>
      <c r="AY351" s="17" t="s">
        <v>221</v>
      </c>
      <c r="BE351" s="149">
        <f>IF(N351="základní",J351,0)</f>
        <v>0</v>
      </c>
      <c r="BF351" s="149">
        <f>IF(N351="snížená",J351,0)</f>
        <v>0</v>
      </c>
      <c r="BG351" s="149">
        <f>IF(N351="zákl. přenesená",J351,0)</f>
        <v>0</v>
      </c>
      <c r="BH351" s="149">
        <f>IF(N351="sníž. přenesená",J351,0)</f>
        <v>0</v>
      </c>
      <c r="BI351" s="149">
        <f>IF(N351="nulová",J351,0)</f>
        <v>0</v>
      </c>
      <c r="BJ351" s="17" t="s">
        <v>80</v>
      </c>
      <c r="BK351" s="149">
        <f>ROUND(I351*H351,2)</f>
        <v>0</v>
      </c>
      <c r="BL351" s="17" t="s">
        <v>229</v>
      </c>
      <c r="BM351" s="148" t="s">
        <v>968</v>
      </c>
    </row>
    <row r="352" spans="2:65" s="1" customFormat="1">
      <c r="B352" s="32"/>
      <c r="D352" s="151" t="s">
        <v>272</v>
      </c>
      <c r="F352" s="181" t="s">
        <v>3452</v>
      </c>
      <c r="I352" s="182"/>
      <c r="L352" s="32"/>
      <c r="M352" s="183"/>
      <c r="T352" s="56"/>
      <c r="AT352" s="17" t="s">
        <v>272</v>
      </c>
      <c r="AU352" s="17" t="s">
        <v>80</v>
      </c>
    </row>
    <row r="353" spans="2:65" s="13" customFormat="1">
      <c r="B353" s="157"/>
      <c r="D353" s="151" t="s">
        <v>231</v>
      </c>
      <c r="E353" s="158" t="s">
        <v>1</v>
      </c>
      <c r="F353" s="159" t="s">
        <v>80</v>
      </c>
      <c r="H353" s="160">
        <v>1</v>
      </c>
      <c r="I353" s="161"/>
      <c r="L353" s="157"/>
      <c r="M353" s="162"/>
      <c r="T353" s="163"/>
      <c r="AT353" s="158" t="s">
        <v>231</v>
      </c>
      <c r="AU353" s="158" t="s">
        <v>80</v>
      </c>
      <c r="AV353" s="13" t="s">
        <v>82</v>
      </c>
      <c r="AW353" s="13" t="s">
        <v>30</v>
      </c>
      <c r="AX353" s="13" t="s">
        <v>73</v>
      </c>
      <c r="AY353" s="158" t="s">
        <v>221</v>
      </c>
    </row>
    <row r="354" spans="2:65" s="14" customFormat="1">
      <c r="B354" s="164"/>
      <c r="D354" s="151" t="s">
        <v>231</v>
      </c>
      <c r="E354" s="165" t="s">
        <v>1</v>
      </c>
      <c r="F354" s="166" t="s">
        <v>3301</v>
      </c>
      <c r="H354" s="167">
        <v>1</v>
      </c>
      <c r="I354" s="168"/>
      <c r="L354" s="164"/>
      <c r="M354" s="169"/>
      <c r="T354" s="170"/>
      <c r="AT354" s="165" t="s">
        <v>231</v>
      </c>
      <c r="AU354" s="165" t="s">
        <v>80</v>
      </c>
      <c r="AV354" s="14" t="s">
        <v>229</v>
      </c>
      <c r="AW354" s="14" t="s">
        <v>30</v>
      </c>
      <c r="AX354" s="14" t="s">
        <v>80</v>
      </c>
      <c r="AY354" s="165" t="s">
        <v>221</v>
      </c>
    </row>
    <row r="355" spans="2:65" s="1" customFormat="1" ht="21.75" customHeight="1">
      <c r="B355" s="136"/>
      <c r="C355" s="137" t="s">
        <v>754</v>
      </c>
      <c r="D355" s="137" t="s">
        <v>224</v>
      </c>
      <c r="E355" s="138" t="s">
        <v>3453</v>
      </c>
      <c r="F355" s="139" t="s">
        <v>3437</v>
      </c>
      <c r="G355" s="140" t="s">
        <v>2137</v>
      </c>
      <c r="H355" s="141">
        <v>1</v>
      </c>
      <c r="I355" s="142"/>
      <c r="J355" s="143">
        <f>ROUND(I355*H355,2)</f>
        <v>0</v>
      </c>
      <c r="K355" s="139" t="s">
        <v>1</v>
      </c>
      <c r="L355" s="32"/>
      <c r="M355" s="144" t="s">
        <v>1</v>
      </c>
      <c r="N355" s="145" t="s">
        <v>38</v>
      </c>
      <c r="P355" s="146">
        <f>O355*H355</f>
        <v>0</v>
      </c>
      <c r="Q355" s="146">
        <v>0</v>
      </c>
      <c r="R355" s="146">
        <f>Q355*H355</f>
        <v>0</v>
      </c>
      <c r="S355" s="146">
        <v>0</v>
      </c>
      <c r="T355" s="147">
        <f>S355*H355</f>
        <v>0</v>
      </c>
      <c r="AR355" s="148" t="s">
        <v>229</v>
      </c>
      <c r="AT355" s="148" t="s">
        <v>224</v>
      </c>
      <c r="AU355" s="148" t="s">
        <v>80</v>
      </c>
      <c r="AY355" s="17" t="s">
        <v>221</v>
      </c>
      <c r="BE355" s="149">
        <f>IF(N355="základní",J355,0)</f>
        <v>0</v>
      </c>
      <c r="BF355" s="149">
        <f>IF(N355="snížená",J355,0)</f>
        <v>0</v>
      </c>
      <c r="BG355" s="149">
        <f>IF(N355="zákl. přenesená",J355,0)</f>
        <v>0</v>
      </c>
      <c r="BH355" s="149">
        <f>IF(N355="sníž. přenesená",J355,0)</f>
        <v>0</v>
      </c>
      <c r="BI355" s="149">
        <f>IF(N355="nulová",J355,0)</f>
        <v>0</v>
      </c>
      <c r="BJ355" s="17" t="s">
        <v>80</v>
      </c>
      <c r="BK355" s="149">
        <f>ROUND(I355*H355,2)</f>
        <v>0</v>
      </c>
      <c r="BL355" s="17" t="s">
        <v>229</v>
      </c>
      <c r="BM355" s="148" t="s">
        <v>976</v>
      </c>
    </row>
    <row r="356" spans="2:65" s="1" customFormat="1">
      <c r="B356" s="32"/>
      <c r="D356" s="151" t="s">
        <v>272</v>
      </c>
      <c r="F356" s="181" t="s">
        <v>3454</v>
      </c>
      <c r="I356" s="182"/>
      <c r="L356" s="32"/>
      <c r="M356" s="183"/>
      <c r="T356" s="56"/>
      <c r="AT356" s="17" t="s">
        <v>272</v>
      </c>
      <c r="AU356" s="17" t="s">
        <v>80</v>
      </c>
    </row>
    <row r="357" spans="2:65" s="13" customFormat="1">
      <c r="B357" s="157"/>
      <c r="D357" s="151" t="s">
        <v>231</v>
      </c>
      <c r="E357" s="158" t="s">
        <v>1</v>
      </c>
      <c r="F357" s="159" t="s">
        <v>80</v>
      </c>
      <c r="H357" s="160">
        <v>1</v>
      </c>
      <c r="I357" s="161"/>
      <c r="L357" s="157"/>
      <c r="M357" s="162"/>
      <c r="T357" s="163"/>
      <c r="AT357" s="158" t="s">
        <v>231</v>
      </c>
      <c r="AU357" s="158" t="s">
        <v>80</v>
      </c>
      <c r="AV357" s="13" t="s">
        <v>82</v>
      </c>
      <c r="AW357" s="13" t="s">
        <v>30</v>
      </c>
      <c r="AX357" s="13" t="s">
        <v>73</v>
      </c>
      <c r="AY357" s="158" t="s">
        <v>221</v>
      </c>
    </row>
    <row r="358" spans="2:65" s="14" customFormat="1">
      <c r="B358" s="164"/>
      <c r="D358" s="151" t="s">
        <v>231</v>
      </c>
      <c r="E358" s="165" t="s">
        <v>1</v>
      </c>
      <c r="F358" s="166" t="s">
        <v>3301</v>
      </c>
      <c r="H358" s="167">
        <v>1</v>
      </c>
      <c r="I358" s="168"/>
      <c r="L358" s="164"/>
      <c r="M358" s="169"/>
      <c r="T358" s="170"/>
      <c r="AT358" s="165" t="s">
        <v>231</v>
      </c>
      <c r="AU358" s="165" t="s">
        <v>80</v>
      </c>
      <c r="AV358" s="14" t="s">
        <v>229</v>
      </c>
      <c r="AW358" s="14" t="s">
        <v>30</v>
      </c>
      <c r="AX358" s="14" t="s">
        <v>80</v>
      </c>
      <c r="AY358" s="165" t="s">
        <v>221</v>
      </c>
    </row>
    <row r="359" spans="2:65" s="1" customFormat="1" ht="21.75" customHeight="1">
      <c r="B359" s="136"/>
      <c r="C359" s="137" t="s">
        <v>292</v>
      </c>
      <c r="D359" s="137" t="s">
        <v>224</v>
      </c>
      <c r="E359" s="138" t="s">
        <v>3455</v>
      </c>
      <c r="F359" s="139" t="s">
        <v>3456</v>
      </c>
      <c r="G359" s="140" t="s">
        <v>2137</v>
      </c>
      <c r="H359" s="141">
        <v>1</v>
      </c>
      <c r="I359" s="142"/>
      <c r="J359" s="143">
        <f>ROUND(I359*H359,2)</f>
        <v>0</v>
      </c>
      <c r="K359" s="139" t="s">
        <v>1</v>
      </c>
      <c r="L359" s="32"/>
      <c r="M359" s="144" t="s">
        <v>1</v>
      </c>
      <c r="N359" s="145" t="s">
        <v>38</v>
      </c>
      <c r="P359" s="146">
        <f>O359*H359</f>
        <v>0</v>
      </c>
      <c r="Q359" s="146">
        <v>0</v>
      </c>
      <c r="R359" s="146">
        <f>Q359*H359</f>
        <v>0</v>
      </c>
      <c r="S359" s="146">
        <v>0</v>
      </c>
      <c r="T359" s="147">
        <f>S359*H359</f>
        <v>0</v>
      </c>
      <c r="AR359" s="148" t="s">
        <v>229</v>
      </c>
      <c r="AT359" s="148" t="s">
        <v>224</v>
      </c>
      <c r="AU359" s="148" t="s">
        <v>80</v>
      </c>
      <c r="AY359" s="17" t="s">
        <v>221</v>
      </c>
      <c r="BE359" s="149">
        <f>IF(N359="základní",J359,0)</f>
        <v>0</v>
      </c>
      <c r="BF359" s="149">
        <f>IF(N359="snížená",J359,0)</f>
        <v>0</v>
      </c>
      <c r="BG359" s="149">
        <f>IF(N359="zákl. přenesená",J359,0)</f>
        <v>0</v>
      </c>
      <c r="BH359" s="149">
        <f>IF(N359="sníž. přenesená",J359,0)</f>
        <v>0</v>
      </c>
      <c r="BI359" s="149">
        <f>IF(N359="nulová",J359,0)</f>
        <v>0</v>
      </c>
      <c r="BJ359" s="17" t="s">
        <v>80</v>
      </c>
      <c r="BK359" s="149">
        <f>ROUND(I359*H359,2)</f>
        <v>0</v>
      </c>
      <c r="BL359" s="17" t="s">
        <v>229</v>
      </c>
      <c r="BM359" s="148" t="s">
        <v>985</v>
      </c>
    </row>
    <row r="360" spans="2:65" s="1" customFormat="1">
      <c r="B360" s="32"/>
      <c r="D360" s="151" t="s">
        <v>272</v>
      </c>
      <c r="F360" s="181" t="s">
        <v>3457</v>
      </c>
      <c r="I360" s="182"/>
      <c r="L360" s="32"/>
      <c r="M360" s="183"/>
      <c r="T360" s="56"/>
      <c r="AT360" s="17" t="s">
        <v>272</v>
      </c>
      <c r="AU360" s="17" t="s">
        <v>80</v>
      </c>
    </row>
    <row r="361" spans="2:65" s="13" customFormat="1">
      <c r="B361" s="157"/>
      <c r="D361" s="151" t="s">
        <v>231</v>
      </c>
      <c r="E361" s="158" t="s">
        <v>1</v>
      </c>
      <c r="F361" s="159" t="s">
        <v>80</v>
      </c>
      <c r="H361" s="160">
        <v>1</v>
      </c>
      <c r="I361" s="161"/>
      <c r="L361" s="157"/>
      <c r="M361" s="162"/>
      <c r="T361" s="163"/>
      <c r="AT361" s="158" t="s">
        <v>231</v>
      </c>
      <c r="AU361" s="158" t="s">
        <v>80</v>
      </c>
      <c r="AV361" s="13" t="s">
        <v>82</v>
      </c>
      <c r="AW361" s="13" t="s">
        <v>30</v>
      </c>
      <c r="AX361" s="13" t="s">
        <v>73</v>
      </c>
      <c r="AY361" s="158" t="s">
        <v>221</v>
      </c>
    </row>
    <row r="362" spans="2:65" s="14" customFormat="1">
      <c r="B362" s="164"/>
      <c r="D362" s="151" t="s">
        <v>231</v>
      </c>
      <c r="E362" s="165" t="s">
        <v>1</v>
      </c>
      <c r="F362" s="166" t="s">
        <v>3301</v>
      </c>
      <c r="H362" s="167">
        <v>1</v>
      </c>
      <c r="I362" s="168"/>
      <c r="L362" s="164"/>
      <c r="M362" s="169"/>
      <c r="T362" s="170"/>
      <c r="AT362" s="165" t="s">
        <v>231</v>
      </c>
      <c r="AU362" s="165" t="s">
        <v>80</v>
      </c>
      <c r="AV362" s="14" t="s">
        <v>229</v>
      </c>
      <c r="AW362" s="14" t="s">
        <v>30</v>
      </c>
      <c r="AX362" s="14" t="s">
        <v>80</v>
      </c>
      <c r="AY362" s="165" t="s">
        <v>221</v>
      </c>
    </row>
    <row r="363" spans="2:65" s="1" customFormat="1" ht="21.75" customHeight="1">
      <c r="B363" s="136"/>
      <c r="C363" s="137" t="s">
        <v>358</v>
      </c>
      <c r="D363" s="137" t="s">
        <v>224</v>
      </c>
      <c r="E363" s="138" t="s">
        <v>3458</v>
      </c>
      <c r="F363" s="139" t="s">
        <v>3459</v>
      </c>
      <c r="G363" s="140" t="s">
        <v>2137</v>
      </c>
      <c r="H363" s="141">
        <v>1</v>
      </c>
      <c r="I363" s="142"/>
      <c r="J363" s="143">
        <f>ROUND(I363*H363,2)</f>
        <v>0</v>
      </c>
      <c r="K363" s="139" t="s">
        <v>1</v>
      </c>
      <c r="L363" s="32"/>
      <c r="M363" s="144" t="s">
        <v>1</v>
      </c>
      <c r="N363" s="145" t="s">
        <v>38</v>
      </c>
      <c r="P363" s="146">
        <f>O363*H363</f>
        <v>0</v>
      </c>
      <c r="Q363" s="146">
        <v>0</v>
      </c>
      <c r="R363" s="146">
        <f>Q363*H363</f>
        <v>0</v>
      </c>
      <c r="S363" s="146">
        <v>0</v>
      </c>
      <c r="T363" s="147">
        <f>S363*H363</f>
        <v>0</v>
      </c>
      <c r="AR363" s="148" t="s">
        <v>229</v>
      </c>
      <c r="AT363" s="148" t="s">
        <v>224</v>
      </c>
      <c r="AU363" s="148" t="s">
        <v>80</v>
      </c>
      <c r="AY363" s="17" t="s">
        <v>221</v>
      </c>
      <c r="BE363" s="149">
        <f>IF(N363="základní",J363,0)</f>
        <v>0</v>
      </c>
      <c r="BF363" s="149">
        <f>IF(N363="snížená",J363,0)</f>
        <v>0</v>
      </c>
      <c r="BG363" s="149">
        <f>IF(N363="zákl. přenesená",J363,0)</f>
        <v>0</v>
      </c>
      <c r="BH363" s="149">
        <f>IF(N363="sníž. přenesená",J363,0)</f>
        <v>0</v>
      </c>
      <c r="BI363" s="149">
        <f>IF(N363="nulová",J363,0)</f>
        <v>0</v>
      </c>
      <c r="BJ363" s="17" t="s">
        <v>80</v>
      </c>
      <c r="BK363" s="149">
        <f>ROUND(I363*H363,2)</f>
        <v>0</v>
      </c>
      <c r="BL363" s="17" t="s">
        <v>229</v>
      </c>
      <c r="BM363" s="148" t="s">
        <v>993</v>
      </c>
    </row>
    <row r="364" spans="2:65" s="1" customFormat="1">
      <c r="B364" s="32"/>
      <c r="D364" s="151" t="s">
        <v>272</v>
      </c>
      <c r="F364" s="181" t="s">
        <v>3460</v>
      </c>
      <c r="I364" s="182"/>
      <c r="L364" s="32"/>
      <c r="M364" s="183"/>
      <c r="T364" s="56"/>
      <c r="AT364" s="17" t="s">
        <v>272</v>
      </c>
      <c r="AU364" s="17" t="s">
        <v>80</v>
      </c>
    </row>
    <row r="365" spans="2:65" s="13" customFormat="1">
      <c r="B365" s="157"/>
      <c r="D365" s="151" t="s">
        <v>231</v>
      </c>
      <c r="E365" s="158" t="s">
        <v>1</v>
      </c>
      <c r="F365" s="159" t="s">
        <v>80</v>
      </c>
      <c r="H365" s="160">
        <v>1</v>
      </c>
      <c r="I365" s="161"/>
      <c r="L365" s="157"/>
      <c r="M365" s="162"/>
      <c r="T365" s="163"/>
      <c r="AT365" s="158" t="s">
        <v>231</v>
      </c>
      <c r="AU365" s="158" t="s">
        <v>80</v>
      </c>
      <c r="AV365" s="13" t="s">
        <v>82</v>
      </c>
      <c r="AW365" s="13" t="s">
        <v>30</v>
      </c>
      <c r="AX365" s="13" t="s">
        <v>73</v>
      </c>
      <c r="AY365" s="158" t="s">
        <v>221</v>
      </c>
    </row>
    <row r="366" spans="2:65" s="14" customFormat="1">
      <c r="B366" s="164"/>
      <c r="D366" s="151" t="s">
        <v>231</v>
      </c>
      <c r="E366" s="165" t="s">
        <v>1</v>
      </c>
      <c r="F366" s="166" t="s">
        <v>3301</v>
      </c>
      <c r="H366" s="167">
        <v>1</v>
      </c>
      <c r="I366" s="168"/>
      <c r="L366" s="164"/>
      <c r="M366" s="169"/>
      <c r="T366" s="170"/>
      <c r="AT366" s="165" t="s">
        <v>231</v>
      </c>
      <c r="AU366" s="165" t="s">
        <v>80</v>
      </c>
      <c r="AV366" s="14" t="s">
        <v>229</v>
      </c>
      <c r="AW366" s="14" t="s">
        <v>30</v>
      </c>
      <c r="AX366" s="14" t="s">
        <v>80</v>
      </c>
      <c r="AY366" s="165" t="s">
        <v>221</v>
      </c>
    </row>
    <row r="367" spans="2:65" s="1" customFormat="1" ht="21.75" customHeight="1">
      <c r="B367" s="136"/>
      <c r="C367" s="137" t="s">
        <v>367</v>
      </c>
      <c r="D367" s="137" t="s">
        <v>224</v>
      </c>
      <c r="E367" s="138" t="s">
        <v>3461</v>
      </c>
      <c r="F367" s="139" t="s">
        <v>3462</v>
      </c>
      <c r="G367" s="140" t="s">
        <v>2137</v>
      </c>
      <c r="H367" s="141">
        <v>1</v>
      </c>
      <c r="I367" s="142"/>
      <c r="J367" s="143">
        <f>ROUND(I367*H367,2)</f>
        <v>0</v>
      </c>
      <c r="K367" s="139" t="s">
        <v>1</v>
      </c>
      <c r="L367" s="32"/>
      <c r="M367" s="144" t="s">
        <v>1</v>
      </c>
      <c r="N367" s="145" t="s">
        <v>38</v>
      </c>
      <c r="P367" s="146">
        <f>O367*H367</f>
        <v>0</v>
      </c>
      <c r="Q367" s="146">
        <v>0</v>
      </c>
      <c r="R367" s="146">
        <f>Q367*H367</f>
        <v>0</v>
      </c>
      <c r="S367" s="146">
        <v>0</v>
      </c>
      <c r="T367" s="147">
        <f>S367*H367</f>
        <v>0</v>
      </c>
      <c r="AR367" s="148" t="s">
        <v>229</v>
      </c>
      <c r="AT367" s="148" t="s">
        <v>224</v>
      </c>
      <c r="AU367" s="148" t="s">
        <v>80</v>
      </c>
      <c r="AY367" s="17" t="s">
        <v>221</v>
      </c>
      <c r="BE367" s="149">
        <f>IF(N367="základní",J367,0)</f>
        <v>0</v>
      </c>
      <c r="BF367" s="149">
        <f>IF(N367="snížená",J367,0)</f>
        <v>0</v>
      </c>
      <c r="BG367" s="149">
        <f>IF(N367="zákl. přenesená",J367,0)</f>
        <v>0</v>
      </c>
      <c r="BH367" s="149">
        <f>IF(N367="sníž. přenesená",J367,0)</f>
        <v>0</v>
      </c>
      <c r="BI367" s="149">
        <f>IF(N367="nulová",J367,0)</f>
        <v>0</v>
      </c>
      <c r="BJ367" s="17" t="s">
        <v>80</v>
      </c>
      <c r="BK367" s="149">
        <f>ROUND(I367*H367,2)</f>
        <v>0</v>
      </c>
      <c r="BL367" s="17" t="s">
        <v>229</v>
      </c>
      <c r="BM367" s="148" t="s">
        <v>1001</v>
      </c>
    </row>
    <row r="368" spans="2:65" s="1" customFormat="1">
      <c r="B368" s="32"/>
      <c r="D368" s="151" t="s">
        <v>272</v>
      </c>
      <c r="F368" s="181" t="s">
        <v>3463</v>
      </c>
      <c r="I368" s="182"/>
      <c r="L368" s="32"/>
      <c r="M368" s="183"/>
      <c r="T368" s="56"/>
      <c r="AT368" s="17" t="s">
        <v>272</v>
      </c>
      <c r="AU368" s="17" t="s">
        <v>80</v>
      </c>
    </row>
    <row r="369" spans="2:65" s="13" customFormat="1">
      <c r="B369" s="157"/>
      <c r="D369" s="151" t="s">
        <v>231</v>
      </c>
      <c r="E369" s="158" t="s">
        <v>1</v>
      </c>
      <c r="F369" s="159" t="s">
        <v>80</v>
      </c>
      <c r="H369" s="160">
        <v>1</v>
      </c>
      <c r="I369" s="161"/>
      <c r="L369" s="157"/>
      <c r="M369" s="162"/>
      <c r="T369" s="163"/>
      <c r="AT369" s="158" t="s">
        <v>231</v>
      </c>
      <c r="AU369" s="158" t="s">
        <v>80</v>
      </c>
      <c r="AV369" s="13" t="s">
        <v>82</v>
      </c>
      <c r="AW369" s="13" t="s">
        <v>30</v>
      </c>
      <c r="AX369" s="13" t="s">
        <v>73</v>
      </c>
      <c r="AY369" s="158" t="s">
        <v>221</v>
      </c>
    </row>
    <row r="370" spans="2:65" s="14" customFormat="1">
      <c r="B370" s="164"/>
      <c r="D370" s="151" t="s">
        <v>231</v>
      </c>
      <c r="E370" s="165" t="s">
        <v>1</v>
      </c>
      <c r="F370" s="166" t="s">
        <v>3301</v>
      </c>
      <c r="H370" s="167">
        <v>1</v>
      </c>
      <c r="I370" s="168"/>
      <c r="L370" s="164"/>
      <c r="M370" s="169"/>
      <c r="T370" s="170"/>
      <c r="AT370" s="165" t="s">
        <v>231</v>
      </c>
      <c r="AU370" s="165" t="s">
        <v>80</v>
      </c>
      <c r="AV370" s="14" t="s">
        <v>229</v>
      </c>
      <c r="AW370" s="14" t="s">
        <v>30</v>
      </c>
      <c r="AX370" s="14" t="s">
        <v>80</v>
      </c>
      <c r="AY370" s="165" t="s">
        <v>221</v>
      </c>
    </row>
    <row r="371" spans="2:65" s="1" customFormat="1" ht="21.75" customHeight="1">
      <c r="B371" s="136"/>
      <c r="C371" s="137" t="s">
        <v>767</v>
      </c>
      <c r="D371" s="137" t="s">
        <v>224</v>
      </c>
      <c r="E371" s="138" t="s">
        <v>3464</v>
      </c>
      <c r="F371" s="139" t="s">
        <v>3465</v>
      </c>
      <c r="G371" s="140" t="s">
        <v>2137</v>
      </c>
      <c r="H371" s="141">
        <v>1</v>
      </c>
      <c r="I371" s="142"/>
      <c r="J371" s="143">
        <f>ROUND(I371*H371,2)</f>
        <v>0</v>
      </c>
      <c r="K371" s="139" t="s">
        <v>1</v>
      </c>
      <c r="L371" s="32"/>
      <c r="M371" s="144" t="s">
        <v>1</v>
      </c>
      <c r="N371" s="145" t="s">
        <v>38</v>
      </c>
      <c r="P371" s="146">
        <f>O371*H371</f>
        <v>0</v>
      </c>
      <c r="Q371" s="146">
        <v>0</v>
      </c>
      <c r="R371" s="146">
        <f>Q371*H371</f>
        <v>0</v>
      </c>
      <c r="S371" s="146">
        <v>0</v>
      </c>
      <c r="T371" s="147">
        <f>S371*H371</f>
        <v>0</v>
      </c>
      <c r="AR371" s="148" t="s">
        <v>229</v>
      </c>
      <c r="AT371" s="148" t="s">
        <v>224</v>
      </c>
      <c r="AU371" s="148" t="s">
        <v>80</v>
      </c>
      <c r="AY371" s="17" t="s">
        <v>221</v>
      </c>
      <c r="BE371" s="149">
        <f>IF(N371="základní",J371,0)</f>
        <v>0</v>
      </c>
      <c r="BF371" s="149">
        <f>IF(N371="snížená",J371,0)</f>
        <v>0</v>
      </c>
      <c r="BG371" s="149">
        <f>IF(N371="zákl. přenesená",J371,0)</f>
        <v>0</v>
      </c>
      <c r="BH371" s="149">
        <f>IF(N371="sníž. přenesená",J371,0)</f>
        <v>0</v>
      </c>
      <c r="BI371" s="149">
        <f>IF(N371="nulová",J371,0)</f>
        <v>0</v>
      </c>
      <c r="BJ371" s="17" t="s">
        <v>80</v>
      </c>
      <c r="BK371" s="149">
        <f>ROUND(I371*H371,2)</f>
        <v>0</v>
      </c>
      <c r="BL371" s="17" t="s">
        <v>229</v>
      </c>
      <c r="BM371" s="148" t="s">
        <v>1012</v>
      </c>
    </row>
    <row r="372" spans="2:65" s="1" customFormat="1">
      <c r="B372" s="32"/>
      <c r="D372" s="151" t="s">
        <v>272</v>
      </c>
      <c r="F372" s="181" t="s">
        <v>3466</v>
      </c>
      <c r="I372" s="182"/>
      <c r="L372" s="32"/>
      <c r="M372" s="183"/>
      <c r="T372" s="56"/>
      <c r="AT372" s="17" t="s">
        <v>272</v>
      </c>
      <c r="AU372" s="17" t="s">
        <v>80</v>
      </c>
    </row>
    <row r="373" spans="2:65" s="13" customFormat="1">
      <c r="B373" s="157"/>
      <c r="D373" s="151" t="s">
        <v>231</v>
      </c>
      <c r="E373" s="158" t="s">
        <v>1</v>
      </c>
      <c r="F373" s="159" t="s">
        <v>80</v>
      </c>
      <c r="H373" s="160">
        <v>1</v>
      </c>
      <c r="I373" s="161"/>
      <c r="L373" s="157"/>
      <c r="M373" s="162"/>
      <c r="T373" s="163"/>
      <c r="AT373" s="158" t="s">
        <v>231</v>
      </c>
      <c r="AU373" s="158" t="s">
        <v>80</v>
      </c>
      <c r="AV373" s="13" t="s">
        <v>82</v>
      </c>
      <c r="AW373" s="13" t="s">
        <v>30</v>
      </c>
      <c r="AX373" s="13" t="s">
        <v>73</v>
      </c>
      <c r="AY373" s="158" t="s">
        <v>221</v>
      </c>
    </row>
    <row r="374" spans="2:65" s="14" customFormat="1">
      <c r="B374" s="164"/>
      <c r="D374" s="151" t="s">
        <v>231</v>
      </c>
      <c r="E374" s="165" t="s">
        <v>1</v>
      </c>
      <c r="F374" s="166" t="s">
        <v>3301</v>
      </c>
      <c r="H374" s="167">
        <v>1</v>
      </c>
      <c r="I374" s="168"/>
      <c r="L374" s="164"/>
      <c r="M374" s="169"/>
      <c r="T374" s="170"/>
      <c r="AT374" s="165" t="s">
        <v>231</v>
      </c>
      <c r="AU374" s="165" t="s">
        <v>80</v>
      </c>
      <c r="AV374" s="14" t="s">
        <v>229</v>
      </c>
      <c r="AW374" s="14" t="s">
        <v>30</v>
      </c>
      <c r="AX374" s="14" t="s">
        <v>80</v>
      </c>
      <c r="AY374" s="165" t="s">
        <v>221</v>
      </c>
    </row>
    <row r="375" spans="2:65" s="1" customFormat="1" ht="16.5" customHeight="1">
      <c r="B375" s="136"/>
      <c r="C375" s="137" t="s">
        <v>771</v>
      </c>
      <c r="D375" s="137" t="s">
        <v>224</v>
      </c>
      <c r="E375" s="138" t="s">
        <v>3467</v>
      </c>
      <c r="F375" s="139" t="s">
        <v>3468</v>
      </c>
      <c r="G375" s="140" t="s">
        <v>2137</v>
      </c>
      <c r="H375" s="141">
        <v>1</v>
      </c>
      <c r="I375" s="142"/>
      <c r="J375" s="143">
        <f>ROUND(I375*H375,2)</f>
        <v>0</v>
      </c>
      <c r="K375" s="139" t="s">
        <v>1</v>
      </c>
      <c r="L375" s="32"/>
      <c r="M375" s="144" t="s">
        <v>1</v>
      </c>
      <c r="N375" s="145" t="s">
        <v>38</v>
      </c>
      <c r="P375" s="146">
        <f>O375*H375</f>
        <v>0</v>
      </c>
      <c r="Q375" s="146">
        <v>0</v>
      </c>
      <c r="R375" s="146">
        <f>Q375*H375</f>
        <v>0</v>
      </c>
      <c r="S375" s="146">
        <v>0</v>
      </c>
      <c r="T375" s="147">
        <f>S375*H375</f>
        <v>0</v>
      </c>
      <c r="AR375" s="148" t="s">
        <v>229</v>
      </c>
      <c r="AT375" s="148" t="s">
        <v>224</v>
      </c>
      <c r="AU375" s="148" t="s">
        <v>80</v>
      </c>
      <c r="AY375" s="17" t="s">
        <v>221</v>
      </c>
      <c r="BE375" s="149">
        <f>IF(N375="základní",J375,0)</f>
        <v>0</v>
      </c>
      <c r="BF375" s="149">
        <f>IF(N375="snížená",J375,0)</f>
        <v>0</v>
      </c>
      <c r="BG375" s="149">
        <f>IF(N375="zákl. přenesená",J375,0)</f>
        <v>0</v>
      </c>
      <c r="BH375" s="149">
        <f>IF(N375="sníž. přenesená",J375,0)</f>
        <v>0</v>
      </c>
      <c r="BI375" s="149">
        <f>IF(N375="nulová",J375,0)</f>
        <v>0</v>
      </c>
      <c r="BJ375" s="17" t="s">
        <v>80</v>
      </c>
      <c r="BK375" s="149">
        <f>ROUND(I375*H375,2)</f>
        <v>0</v>
      </c>
      <c r="BL375" s="17" t="s">
        <v>229</v>
      </c>
      <c r="BM375" s="148" t="s">
        <v>1020</v>
      </c>
    </row>
    <row r="376" spans="2:65" s="1" customFormat="1">
      <c r="B376" s="32"/>
      <c r="D376" s="151" t="s">
        <v>272</v>
      </c>
      <c r="F376" s="181" t="s">
        <v>3469</v>
      </c>
      <c r="I376" s="182"/>
      <c r="L376" s="32"/>
      <c r="M376" s="183"/>
      <c r="T376" s="56"/>
      <c r="AT376" s="17" t="s">
        <v>272</v>
      </c>
      <c r="AU376" s="17" t="s">
        <v>80</v>
      </c>
    </row>
    <row r="377" spans="2:65" s="13" customFormat="1">
      <c r="B377" s="157"/>
      <c r="D377" s="151" t="s">
        <v>231</v>
      </c>
      <c r="E377" s="158" t="s">
        <v>1</v>
      </c>
      <c r="F377" s="159" t="s">
        <v>80</v>
      </c>
      <c r="H377" s="160">
        <v>1</v>
      </c>
      <c r="I377" s="161"/>
      <c r="L377" s="157"/>
      <c r="M377" s="162"/>
      <c r="T377" s="163"/>
      <c r="AT377" s="158" t="s">
        <v>231</v>
      </c>
      <c r="AU377" s="158" t="s">
        <v>80</v>
      </c>
      <c r="AV377" s="13" t="s">
        <v>82</v>
      </c>
      <c r="AW377" s="13" t="s">
        <v>30</v>
      </c>
      <c r="AX377" s="13" t="s">
        <v>73</v>
      </c>
      <c r="AY377" s="158" t="s">
        <v>221</v>
      </c>
    </row>
    <row r="378" spans="2:65" s="14" customFormat="1">
      <c r="B378" s="164"/>
      <c r="D378" s="151" t="s">
        <v>231</v>
      </c>
      <c r="E378" s="165" t="s">
        <v>1</v>
      </c>
      <c r="F378" s="166" t="s">
        <v>3301</v>
      </c>
      <c r="H378" s="167">
        <v>1</v>
      </c>
      <c r="I378" s="168"/>
      <c r="L378" s="164"/>
      <c r="M378" s="169"/>
      <c r="T378" s="170"/>
      <c r="AT378" s="165" t="s">
        <v>231</v>
      </c>
      <c r="AU378" s="165" t="s">
        <v>80</v>
      </c>
      <c r="AV378" s="14" t="s">
        <v>229</v>
      </c>
      <c r="AW378" s="14" t="s">
        <v>30</v>
      </c>
      <c r="AX378" s="14" t="s">
        <v>80</v>
      </c>
      <c r="AY378" s="165" t="s">
        <v>221</v>
      </c>
    </row>
    <row r="379" spans="2:65" s="1" customFormat="1" ht="16.5" customHeight="1">
      <c r="B379" s="136"/>
      <c r="C379" s="137" t="s">
        <v>775</v>
      </c>
      <c r="D379" s="137" t="s">
        <v>224</v>
      </c>
      <c r="E379" s="138" t="s">
        <v>3470</v>
      </c>
      <c r="F379" s="139" t="s">
        <v>3471</v>
      </c>
      <c r="G379" s="140" t="s">
        <v>2137</v>
      </c>
      <c r="H379" s="141">
        <v>1</v>
      </c>
      <c r="I379" s="142"/>
      <c r="J379" s="143">
        <f>ROUND(I379*H379,2)</f>
        <v>0</v>
      </c>
      <c r="K379" s="139" t="s">
        <v>1</v>
      </c>
      <c r="L379" s="32"/>
      <c r="M379" s="144" t="s">
        <v>1</v>
      </c>
      <c r="N379" s="145" t="s">
        <v>38</v>
      </c>
      <c r="P379" s="146">
        <f>O379*H379</f>
        <v>0</v>
      </c>
      <c r="Q379" s="146">
        <v>0</v>
      </c>
      <c r="R379" s="146">
        <f>Q379*H379</f>
        <v>0</v>
      </c>
      <c r="S379" s="146">
        <v>0</v>
      </c>
      <c r="T379" s="147">
        <f>S379*H379</f>
        <v>0</v>
      </c>
      <c r="AR379" s="148" t="s">
        <v>229</v>
      </c>
      <c r="AT379" s="148" t="s">
        <v>224</v>
      </c>
      <c r="AU379" s="148" t="s">
        <v>80</v>
      </c>
      <c r="AY379" s="17" t="s">
        <v>221</v>
      </c>
      <c r="BE379" s="149">
        <f>IF(N379="základní",J379,0)</f>
        <v>0</v>
      </c>
      <c r="BF379" s="149">
        <f>IF(N379="snížená",J379,0)</f>
        <v>0</v>
      </c>
      <c r="BG379" s="149">
        <f>IF(N379="zákl. přenesená",J379,0)</f>
        <v>0</v>
      </c>
      <c r="BH379" s="149">
        <f>IF(N379="sníž. přenesená",J379,0)</f>
        <v>0</v>
      </c>
      <c r="BI379" s="149">
        <f>IF(N379="nulová",J379,0)</f>
        <v>0</v>
      </c>
      <c r="BJ379" s="17" t="s">
        <v>80</v>
      </c>
      <c r="BK379" s="149">
        <f>ROUND(I379*H379,2)</f>
        <v>0</v>
      </c>
      <c r="BL379" s="17" t="s">
        <v>229</v>
      </c>
      <c r="BM379" s="148" t="s">
        <v>1030</v>
      </c>
    </row>
    <row r="380" spans="2:65" s="1" customFormat="1">
      <c r="B380" s="32"/>
      <c r="D380" s="151" t="s">
        <v>272</v>
      </c>
      <c r="F380" s="181" t="s">
        <v>3472</v>
      </c>
      <c r="I380" s="182"/>
      <c r="L380" s="32"/>
      <c r="M380" s="183"/>
      <c r="T380" s="56"/>
      <c r="AT380" s="17" t="s">
        <v>272</v>
      </c>
      <c r="AU380" s="17" t="s">
        <v>80</v>
      </c>
    </row>
    <row r="381" spans="2:65" s="13" customFormat="1">
      <c r="B381" s="157"/>
      <c r="D381" s="151" t="s">
        <v>231</v>
      </c>
      <c r="E381" s="158" t="s">
        <v>1</v>
      </c>
      <c r="F381" s="159" t="s">
        <v>80</v>
      </c>
      <c r="H381" s="160">
        <v>1</v>
      </c>
      <c r="I381" s="161"/>
      <c r="L381" s="157"/>
      <c r="M381" s="162"/>
      <c r="T381" s="163"/>
      <c r="AT381" s="158" t="s">
        <v>231</v>
      </c>
      <c r="AU381" s="158" t="s">
        <v>80</v>
      </c>
      <c r="AV381" s="13" t="s">
        <v>82</v>
      </c>
      <c r="AW381" s="13" t="s">
        <v>30</v>
      </c>
      <c r="AX381" s="13" t="s">
        <v>73</v>
      </c>
      <c r="AY381" s="158" t="s">
        <v>221</v>
      </c>
    </row>
    <row r="382" spans="2:65" s="14" customFormat="1">
      <c r="B382" s="164"/>
      <c r="D382" s="151" t="s">
        <v>231</v>
      </c>
      <c r="E382" s="165" t="s">
        <v>1</v>
      </c>
      <c r="F382" s="166" t="s">
        <v>3301</v>
      </c>
      <c r="H382" s="167">
        <v>1</v>
      </c>
      <c r="I382" s="168"/>
      <c r="L382" s="164"/>
      <c r="M382" s="169"/>
      <c r="T382" s="170"/>
      <c r="AT382" s="165" t="s">
        <v>231</v>
      </c>
      <c r="AU382" s="165" t="s">
        <v>80</v>
      </c>
      <c r="AV382" s="14" t="s">
        <v>229</v>
      </c>
      <c r="AW382" s="14" t="s">
        <v>30</v>
      </c>
      <c r="AX382" s="14" t="s">
        <v>80</v>
      </c>
      <c r="AY382" s="165" t="s">
        <v>221</v>
      </c>
    </row>
    <row r="383" spans="2:65" s="1" customFormat="1" ht="16.5" customHeight="1">
      <c r="B383" s="136"/>
      <c r="C383" s="137" t="s">
        <v>779</v>
      </c>
      <c r="D383" s="137" t="s">
        <v>224</v>
      </c>
      <c r="E383" s="138" t="s">
        <v>3473</v>
      </c>
      <c r="F383" s="139" t="s">
        <v>3471</v>
      </c>
      <c r="G383" s="140" t="s">
        <v>2137</v>
      </c>
      <c r="H383" s="141">
        <v>1</v>
      </c>
      <c r="I383" s="142"/>
      <c r="J383" s="143">
        <f>ROUND(I383*H383,2)</f>
        <v>0</v>
      </c>
      <c r="K383" s="139" t="s">
        <v>1</v>
      </c>
      <c r="L383" s="32"/>
      <c r="M383" s="144" t="s">
        <v>1</v>
      </c>
      <c r="N383" s="145" t="s">
        <v>38</v>
      </c>
      <c r="P383" s="146">
        <f>O383*H383</f>
        <v>0</v>
      </c>
      <c r="Q383" s="146">
        <v>0</v>
      </c>
      <c r="R383" s="146">
        <f>Q383*H383</f>
        <v>0</v>
      </c>
      <c r="S383" s="146">
        <v>0</v>
      </c>
      <c r="T383" s="147">
        <f>S383*H383</f>
        <v>0</v>
      </c>
      <c r="AR383" s="148" t="s">
        <v>229</v>
      </c>
      <c r="AT383" s="148" t="s">
        <v>224</v>
      </c>
      <c r="AU383" s="148" t="s">
        <v>80</v>
      </c>
      <c r="AY383" s="17" t="s">
        <v>221</v>
      </c>
      <c r="BE383" s="149">
        <f>IF(N383="základní",J383,0)</f>
        <v>0</v>
      </c>
      <c r="BF383" s="149">
        <f>IF(N383="snížená",J383,0)</f>
        <v>0</v>
      </c>
      <c r="BG383" s="149">
        <f>IF(N383="zákl. přenesená",J383,0)</f>
        <v>0</v>
      </c>
      <c r="BH383" s="149">
        <f>IF(N383="sníž. přenesená",J383,0)</f>
        <v>0</v>
      </c>
      <c r="BI383" s="149">
        <f>IF(N383="nulová",J383,0)</f>
        <v>0</v>
      </c>
      <c r="BJ383" s="17" t="s">
        <v>80</v>
      </c>
      <c r="BK383" s="149">
        <f>ROUND(I383*H383,2)</f>
        <v>0</v>
      </c>
      <c r="BL383" s="17" t="s">
        <v>229</v>
      </c>
      <c r="BM383" s="148" t="s">
        <v>1038</v>
      </c>
    </row>
    <row r="384" spans="2:65" s="1" customFormat="1">
      <c r="B384" s="32"/>
      <c r="D384" s="151" t="s">
        <v>272</v>
      </c>
      <c r="F384" s="181" t="s">
        <v>3474</v>
      </c>
      <c r="I384" s="182"/>
      <c r="L384" s="32"/>
      <c r="M384" s="183"/>
      <c r="T384" s="56"/>
      <c r="AT384" s="17" t="s">
        <v>272</v>
      </c>
      <c r="AU384" s="17" t="s">
        <v>80</v>
      </c>
    </row>
    <row r="385" spans="2:65" s="13" customFormat="1">
      <c r="B385" s="157"/>
      <c r="D385" s="151" t="s">
        <v>231</v>
      </c>
      <c r="E385" s="158" t="s">
        <v>1</v>
      </c>
      <c r="F385" s="159" t="s">
        <v>80</v>
      </c>
      <c r="H385" s="160">
        <v>1</v>
      </c>
      <c r="I385" s="161"/>
      <c r="L385" s="157"/>
      <c r="M385" s="162"/>
      <c r="T385" s="163"/>
      <c r="AT385" s="158" t="s">
        <v>231</v>
      </c>
      <c r="AU385" s="158" t="s">
        <v>80</v>
      </c>
      <c r="AV385" s="13" t="s">
        <v>82</v>
      </c>
      <c r="AW385" s="13" t="s">
        <v>30</v>
      </c>
      <c r="AX385" s="13" t="s">
        <v>73</v>
      </c>
      <c r="AY385" s="158" t="s">
        <v>221</v>
      </c>
    </row>
    <row r="386" spans="2:65" s="14" customFormat="1">
      <c r="B386" s="164"/>
      <c r="D386" s="151" t="s">
        <v>231</v>
      </c>
      <c r="E386" s="165" t="s">
        <v>1</v>
      </c>
      <c r="F386" s="166" t="s">
        <v>3301</v>
      </c>
      <c r="H386" s="167">
        <v>1</v>
      </c>
      <c r="I386" s="168"/>
      <c r="L386" s="164"/>
      <c r="M386" s="169"/>
      <c r="T386" s="170"/>
      <c r="AT386" s="165" t="s">
        <v>231</v>
      </c>
      <c r="AU386" s="165" t="s">
        <v>80</v>
      </c>
      <c r="AV386" s="14" t="s">
        <v>229</v>
      </c>
      <c r="AW386" s="14" t="s">
        <v>30</v>
      </c>
      <c r="AX386" s="14" t="s">
        <v>80</v>
      </c>
      <c r="AY386" s="165" t="s">
        <v>221</v>
      </c>
    </row>
    <row r="387" spans="2:65" s="1" customFormat="1" ht="16.5" customHeight="1">
      <c r="B387" s="136"/>
      <c r="C387" s="137" t="s">
        <v>783</v>
      </c>
      <c r="D387" s="137" t="s">
        <v>224</v>
      </c>
      <c r="E387" s="138" t="s">
        <v>3475</v>
      </c>
      <c r="F387" s="139" t="s">
        <v>3471</v>
      </c>
      <c r="G387" s="140" t="s">
        <v>2137</v>
      </c>
      <c r="H387" s="141">
        <v>1</v>
      </c>
      <c r="I387" s="142"/>
      <c r="J387" s="143">
        <f>ROUND(I387*H387,2)</f>
        <v>0</v>
      </c>
      <c r="K387" s="139" t="s">
        <v>1</v>
      </c>
      <c r="L387" s="32"/>
      <c r="M387" s="144" t="s">
        <v>1</v>
      </c>
      <c r="N387" s="145" t="s">
        <v>38</v>
      </c>
      <c r="P387" s="146">
        <f>O387*H387</f>
        <v>0</v>
      </c>
      <c r="Q387" s="146">
        <v>0</v>
      </c>
      <c r="R387" s="146">
        <f>Q387*H387</f>
        <v>0</v>
      </c>
      <c r="S387" s="146">
        <v>0</v>
      </c>
      <c r="T387" s="147">
        <f>S387*H387</f>
        <v>0</v>
      </c>
      <c r="AR387" s="148" t="s">
        <v>229</v>
      </c>
      <c r="AT387" s="148" t="s">
        <v>224</v>
      </c>
      <c r="AU387" s="148" t="s">
        <v>80</v>
      </c>
      <c r="AY387" s="17" t="s">
        <v>221</v>
      </c>
      <c r="BE387" s="149">
        <f>IF(N387="základní",J387,0)</f>
        <v>0</v>
      </c>
      <c r="BF387" s="149">
        <f>IF(N387="snížená",J387,0)</f>
        <v>0</v>
      </c>
      <c r="BG387" s="149">
        <f>IF(N387="zákl. přenesená",J387,0)</f>
        <v>0</v>
      </c>
      <c r="BH387" s="149">
        <f>IF(N387="sníž. přenesená",J387,0)</f>
        <v>0</v>
      </c>
      <c r="BI387" s="149">
        <f>IF(N387="nulová",J387,0)</f>
        <v>0</v>
      </c>
      <c r="BJ387" s="17" t="s">
        <v>80</v>
      </c>
      <c r="BK387" s="149">
        <f>ROUND(I387*H387,2)</f>
        <v>0</v>
      </c>
      <c r="BL387" s="17" t="s">
        <v>229</v>
      </c>
      <c r="BM387" s="148" t="s">
        <v>1050</v>
      </c>
    </row>
    <row r="388" spans="2:65" s="1" customFormat="1">
      <c r="B388" s="32"/>
      <c r="D388" s="151" t="s">
        <v>272</v>
      </c>
      <c r="F388" s="181" t="s">
        <v>3476</v>
      </c>
      <c r="I388" s="182"/>
      <c r="L388" s="32"/>
      <c r="M388" s="183"/>
      <c r="T388" s="56"/>
      <c r="AT388" s="17" t="s">
        <v>272</v>
      </c>
      <c r="AU388" s="17" t="s">
        <v>80</v>
      </c>
    </row>
    <row r="389" spans="2:65" s="13" customFormat="1">
      <c r="B389" s="157"/>
      <c r="D389" s="151" t="s">
        <v>231</v>
      </c>
      <c r="E389" s="158" t="s">
        <v>1</v>
      </c>
      <c r="F389" s="159" t="s">
        <v>80</v>
      </c>
      <c r="H389" s="160">
        <v>1</v>
      </c>
      <c r="I389" s="161"/>
      <c r="L389" s="157"/>
      <c r="M389" s="162"/>
      <c r="T389" s="163"/>
      <c r="AT389" s="158" t="s">
        <v>231</v>
      </c>
      <c r="AU389" s="158" t="s">
        <v>80</v>
      </c>
      <c r="AV389" s="13" t="s">
        <v>82</v>
      </c>
      <c r="AW389" s="13" t="s">
        <v>30</v>
      </c>
      <c r="AX389" s="13" t="s">
        <v>73</v>
      </c>
      <c r="AY389" s="158" t="s">
        <v>221</v>
      </c>
    </row>
    <row r="390" spans="2:65" s="14" customFormat="1">
      <c r="B390" s="164"/>
      <c r="D390" s="151" t="s">
        <v>231</v>
      </c>
      <c r="E390" s="165" t="s">
        <v>1</v>
      </c>
      <c r="F390" s="166" t="s">
        <v>3301</v>
      </c>
      <c r="H390" s="167">
        <v>1</v>
      </c>
      <c r="I390" s="168"/>
      <c r="L390" s="164"/>
      <c r="M390" s="169"/>
      <c r="T390" s="170"/>
      <c r="AT390" s="165" t="s">
        <v>231</v>
      </c>
      <c r="AU390" s="165" t="s">
        <v>80</v>
      </c>
      <c r="AV390" s="14" t="s">
        <v>229</v>
      </c>
      <c r="AW390" s="14" t="s">
        <v>30</v>
      </c>
      <c r="AX390" s="14" t="s">
        <v>80</v>
      </c>
      <c r="AY390" s="165" t="s">
        <v>221</v>
      </c>
    </row>
    <row r="391" spans="2:65" s="1" customFormat="1" ht="16.5" customHeight="1">
      <c r="B391" s="136"/>
      <c r="C391" s="137" t="s">
        <v>787</v>
      </c>
      <c r="D391" s="137" t="s">
        <v>224</v>
      </c>
      <c r="E391" s="138" t="s">
        <v>3477</v>
      </c>
      <c r="F391" s="139" t="s">
        <v>3478</v>
      </c>
      <c r="G391" s="140" t="s">
        <v>2137</v>
      </c>
      <c r="H391" s="141">
        <v>1</v>
      </c>
      <c r="I391" s="142"/>
      <c r="J391" s="143">
        <f>ROUND(I391*H391,2)</f>
        <v>0</v>
      </c>
      <c r="K391" s="139" t="s">
        <v>1</v>
      </c>
      <c r="L391" s="32"/>
      <c r="M391" s="144" t="s">
        <v>1</v>
      </c>
      <c r="N391" s="145" t="s">
        <v>38</v>
      </c>
      <c r="P391" s="146">
        <f>O391*H391</f>
        <v>0</v>
      </c>
      <c r="Q391" s="146">
        <v>0</v>
      </c>
      <c r="R391" s="146">
        <f>Q391*H391</f>
        <v>0</v>
      </c>
      <c r="S391" s="146">
        <v>0</v>
      </c>
      <c r="T391" s="147">
        <f>S391*H391</f>
        <v>0</v>
      </c>
      <c r="AR391" s="148" t="s">
        <v>229</v>
      </c>
      <c r="AT391" s="148" t="s">
        <v>224</v>
      </c>
      <c r="AU391" s="148" t="s">
        <v>80</v>
      </c>
      <c r="AY391" s="17" t="s">
        <v>221</v>
      </c>
      <c r="BE391" s="149">
        <f>IF(N391="základní",J391,0)</f>
        <v>0</v>
      </c>
      <c r="BF391" s="149">
        <f>IF(N391="snížená",J391,0)</f>
        <v>0</v>
      </c>
      <c r="BG391" s="149">
        <f>IF(N391="zákl. přenesená",J391,0)</f>
        <v>0</v>
      </c>
      <c r="BH391" s="149">
        <f>IF(N391="sníž. přenesená",J391,0)</f>
        <v>0</v>
      </c>
      <c r="BI391" s="149">
        <f>IF(N391="nulová",J391,0)</f>
        <v>0</v>
      </c>
      <c r="BJ391" s="17" t="s">
        <v>80</v>
      </c>
      <c r="BK391" s="149">
        <f>ROUND(I391*H391,2)</f>
        <v>0</v>
      </c>
      <c r="BL391" s="17" t="s">
        <v>229</v>
      </c>
      <c r="BM391" s="148" t="s">
        <v>1075</v>
      </c>
    </row>
    <row r="392" spans="2:65" s="1" customFormat="1">
      <c r="B392" s="32"/>
      <c r="D392" s="151" t="s">
        <v>272</v>
      </c>
      <c r="F392" s="181" t="s">
        <v>3479</v>
      </c>
      <c r="I392" s="182"/>
      <c r="L392" s="32"/>
      <c r="M392" s="183"/>
      <c r="T392" s="56"/>
      <c r="AT392" s="17" t="s">
        <v>272</v>
      </c>
      <c r="AU392" s="17" t="s">
        <v>80</v>
      </c>
    </row>
    <row r="393" spans="2:65" s="13" customFormat="1">
      <c r="B393" s="157"/>
      <c r="D393" s="151" t="s">
        <v>231</v>
      </c>
      <c r="E393" s="158" t="s">
        <v>1</v>
      </c>
      <c r="F393" s="159" t="s">
        <v>80</v>
      </c>
      <c r="H393" s="160">
        <v>1</v>
      </c>
      <c r="I393" s="161"/>
      <c r="L393" s="157"/>
      <c r="M393" s="162"/>
      <c r="T393" s="163"/>
      <c r="AT393" s="158" t="s">
        <v>231</v>
      </c>
      <c r="AU393" s="158" t="s">
        <v>80</v>
      </c>
      <c r="AV393" s="13" t="s">
        <v>82</v>
      </c>
      <c r="AW393" s="13" t="s">
        <v>30</v>
      </c>
      <c r="AX393" s="13" t="s">
        <v>73</v>
      </c>
      <c r="AY393" s="158" t="s">
        <v>221</v>
      </c>
    </row>
    <row r="394" spans="2:65" s="14" customFormat="1">
      <c r="B394" s="164"/>
      <c r="D394" s="151" t="s">
        <v>231</v>
      </c>
      <c r="E394" s="165" t="s">
        <v>1</v>
      </c>
      <c r="F394" s="166" t="s">
        <v>3301</v>
      </c>
      <c r="H394" s="167">
        <v>1</v>
      </c>
      <c r="I394" s="168"/>
      <c r="L394" s="164"/>
      <c r="M394" s="169"/>
      <c r="T394" s="170"/>
      <c r="AT394" s="165" t="s">
        <v>231</v>
      </c>
      <c r="AU394" s="165" t="s">
        <v>80</v>
      </c>
      <c r="AV394" s="14" t="s">
        <v>229</v>
      </c>
      <c r="AW394" s="14" t="s">
        <v>30</v>
      </c>
      <c r="AX394" s="14" t="s">
        <v>80</v>
      </c>
      <c r="AY394" s="165" t="s">
        <v>221</v>
      </c>
    </row>
    <row r="395" spans="2:65" s="1" customFormat="1" ht="16.5" customHeight="1">
      <c r="B395" s="136"/>
      <c r="C395" s="137" t="s">
        <v>791</v>
      </c>
      <c r="D395" s="137" t="s">
        <v>224</v>
      </c>
      <c r="E395" s="138" t="s">
        <v>3480</v>
      </c>
      <c r="F395" s="139" t="s">
        <v>3481</v>
      </c>
      <c r="G395" s="140" t="s">
        <v>2137</v>
      </c>
      <c r="H395" s="141">
        <v>37</v>
      </c>
      <c r="I395" s="142"/>
      <c r="J395" s="143">
        <f>ROUND(I395*H395,2)</f>
        <v>0</v>
      </c>
      <c r="K395" s="139" t="s">
        <v>1</v>
      </c>
      <c r="L395" s="32"/>
      <c r="M395" s="144" t="s">
        <v>1</v>
      </c>
      <c r="N395" s="145" t="s">
        <v>38</v>
      </c>
      <c r="P395" s="146">
        <f>O395*H395</f>
        <v>0</v>
      </c>
      <c r="Q395" s="146">
        <v>0</v>
      </c>
      <c r="R395" s="146">
        <f>Q395*H395</f>
        <v>0</v>
      </c>
      <c r="S395" s="146">
        <v>0</v>
      </c>
      <c r="T395" s="147">
        <f>S395*H395</f>
        <v>0</v>
      </c>
      <c r="AR395" s="148" t="s">
        <v>229</v>
      </c>
      <c r="AT395" s="148" t="s">
        <v>224</v>
      </c>
      <c r="AU395" s="148" t="s">
        <v>80</v>
      </c>
      <c r="AY395" s="17" t="s">
        <v>221</v>
      </c>
      <c r="BE395" s="149">
        <f>IF(N395="základní",J395,0)</f>
        <v>0</v>
      </c>
      <c r="BF395" s="149">
        <f>IF(N395="snížená",J395,0)</f>
        <v>0</v>
      </c>
      <c r="BG395" s="149">
        <f>IF(N395="zákl. přenesená",J395,0)</f>
        <v>0</v>
      </c>
      <c r="BH395" s="149">
        <f>IF(N395="sníž. přenesená",J395,0)</f>
        <v>0</v>
      </c>
      <c r="BI395" s="149">
        <f>IF(N395="nulová",J395,0)</f>
        <v>0</v>
      </c>
      <c r="BJ395" s="17" t="s">
        <v>80</v>
      </c>
      <c r="BK395" s="149">
        <f>ROUND(I395*H395,2)</f>
        <v>0</v>
      </c>
      <c r="BL395" s="17" t="s">
        <v>229</v>
      </c>
      <c r="BM395" s="148" t="s">
        <v>1087</v>
      </c>
    </row>
    <row r="396" spans="2:65" s="1" customFormat="1">
      <c r="B396" s="32"/>
      <c r="D396" s="151" t="s">
        <v>272</v>
      </c>
      <c r="F396" s="181" t="s">
        <v>3482</v>
      </c>
      <c r="I396" s="182"/>
      <c r="L396" s="32"/>
      <c r="M396" s="183"/>
      <c r="T396" s="56"/>
      <c r="AT396" s="17" t="s">
        <v>272</v>
      </c>
      <c r="AU396" s="17" t="s">
        <v>80</v>
      </c>
    </row>
    <row r="397" spans="2:65" s="13" customFormat="1">
      <c r="B397" s="157"/>
      <c r="D397" s="151" t="s">
        <v>231</v>
      </c>
      <c r="E397" s="158" t="s">
        <v>1</v>
      </c>
      <c r="F397" s="159" t="s">
        <v>517</v>
      </c>
      <c r="H397" s="160">
        <v>37</v>
      </c>
      <c r="I397" s="161"/>
      <c r="L397" s="157"/>
      <c r="M397" s="162"/>
      <c r="T397" s="163"/>
      <c r="AT397" s="158" t="s">
        <v>231</v>
      </c>
      <c r="AU397" s="158" t="s">
        <v>80</v>
      </c>
      <c r="AV397" s="13" t="s">
        <v>82</v>
      </c>
      <c r="AW397" s="13" t="s">
        <v>30</v>
      </c>
      <c r="AX397" s="13" t="s">
        <v>73</v>
      </c>
      <c r="AY397" s="158" t="s">
        <v>221</v>
      </c>
    </row>
    <row r="398" spans="2:65" s="14" customFormat="1">
      <c r="B398" s="164"/>
      <c r="D398" s="151" t="s">
        <v>231</v>
      </c>
      <c r="E398" s="165" t="s">
        <v>1</v>
      </c>
      <c r="F398" s="166" t="s">
        <v>3301</v>
      </c>
      <c r="H398" s="167">
        <v>37</v>
      </c>
      <c r="I398" s="168"/>
      <c r="L398" s="164"/>
      <c r="M398" s="169"/>
      <c r="T398" s="170"/>
      <c r="AT398" s="165" t="s">
        <v>231</v>
      </c>
      <c r="AU398" s="165" t="s">
        <v>80</v>
      </c>
      <c r="AV398" s="14" t="s">
        <v>229</v>
      </c>
      <c r="AW398" s="14" t="s">
        <v>30</v>
      </c>
      <c r="AX398" s="14" t="s">
        <v>80</v>
      </c>
      <c r="AY398" s="165" t="s">
        <v>221</v>
      </c>
    </row>
    <row r="399" spans="2:65" s="1" customFormat="1" ht="16.5" customHeight="1">
      <c r="B399" s="136"/>
      <c r="C399" s="137" t="s">
        <v>795</v>
      </c>
      <c r="D399" s="137" t="s">
        <v>224</v>
      </c>
      <c r="E399" s="138" t="s">
        <v>3483</v>
      </c>
      <c r="F399" s="139" t="s">
        <v>3484</v>
      </c>
      <c r="G399" s="140" t="s">
        <v>2137</v>
      </c>
      <c r="H399" s="141">
        <v>19</v>
      </c>
      <c r="I399" s="142"/>
      <c r="J399" s="143">
        <f>ROUND(I399*H399,2)</f>
        <v>0</v>
      </c>
      <c r="K399" s="139" t="s">
        <v>1</v>
      </c>
      <c r="L399" s="32"/>
      <c r="M399" s="144" t="s">
        <v>1</v>
      </c>
      <c r="N399" s="145" t="s">
        <v>38</v>
      </c>
      <c r="P399" s="146">
        <f>O399*H399</f>
        <v>0</v>
      </c>
      <c r="Q399" s="146">
        <v>0</v>
      </c>
      <c r="R399" s="146">
        <f>Q399*H399</f>
        <v>0</v>
      </c>
      <c r="S399" s="146">
        <v>0</v>
      </c>
      <c r="T399" s="147">
        <f>S399*H399</f>
        <v>0</v>
      </c>
      <c r="AR399" s="148" t="s">
        <v>229</v>
      </c>
      <c r="AT399" s="148" t="s">
        <v>224</v>
      </c>
      <c r="AU399" s="148" t="s">
        <v>80</v>
      </c>
      <c r="AY399" s="17" t="s">
        <v>221</v>
      </c>
      <c r="BE399" s="149">
        <f>IF(N399="základní",J399,0)</f>
        <v>0</v>
      </c>
      <c r="BF399" s="149">
        <f>IF(N399="snížená",J399,0)</f>
        <v>0</v>
      </c>
      <c r="BG399" s="149">
        <f>IF(N399="zákl. přenesená",J399,0)</f>
        <v>0</v>
      </c>
      <c r="BH399" s="149">
        <f>IF(N399="sníž. přenesená",J399,0)</f>
        <v>0</v>
      </c>
      <c r="BI399" s="149">
        <f>IF(N399="nulová",J399,0)</f>
        <v>0</v>
      </c>
      <c r="BJ399" s="17" t="s">
        <v>80</v>
      </c>
      <c r="BK399" s="149">
        <f>ROUND(I399*H399,2)</f>
        <v>0</v>
      </c>
      <c r="BL399" s="17" t="s">
        <v>229</v>
      </c>
      <c r="BM399" s="148" t="s">
        <v>1108</v>
      </c>
    </row>
    <row r="400" spans="2:65" s="1" customFormat="1">
      <c r="B400" s="32"/>
      <c r="D400" s="151" t="s">
        <v>272</v>
      </c>
      <c r="F400" s="181" t="s">
        <v>3485</v>
      </c>
      <c r="I400" s="182"/>
      <c r="L400" s="32"/>
      <c r="M400" s="183"/>
      <c r="T400" s="56"/>
      <c r="AT400" s="17" t="s">
        <v>272</v>
      </c>
      <c r="AU400" s="17" t="s">
        <v>80</v>
      </c>
    </row>
    <row r="401" spans="2:65" s="13" customFormat="1">
      <c r="B401" s="157"/>
      <c r="D401" s="151" t="s">
        <v>231</v>
      </c>
      <c r="E401" s="158" t="s">
        <v>1</v>
      </c>
      <c r="F401" s="159" t="s">
        <v>347</v>
      </c>
      <c r="H401" s="160">
        <v>19</v>
      </c>
      <c r="I401" s="161"/>
      <c r="L401" s="157"/>
      <c r="M401" s="162"/>
      <c r="T401" s="163"/>
      <c r="AT401" s="158" t="s">
        <v>231</v>
      </c>
      <c r="AU401" s="158" t="s">
        <v>80</v>
      </c>
      <c r="AV401" s="13" t="s">
        <v>82</v>
      </c>
      <c r="AW401" s="13" t="s">
        <v>30</v>
      </c>
      <c r="AX401" s="13" t="s">
        <v>73</v>
      </c>
      <c r="AY401" s="158" t="s">
        <v>221</v>
      </c>
    </row>
    <row r="402" spans="2:65" s="14" customFormat="1">
      <c r="B402" s="164"/>
      <c r="D402" s="151" t="s">
        <v>231</v>
      </c>
      <c r="E402" s="165" t="s">
        <v>1</v>
      </c>
      <c r="F402" s="166" t="s">
        <v>3301</v>
      </c>
      <c r="H402" s="167">
        <v>19</v>
      </c>
      <c r="I402" s="168"/>
      <c r="L402" s="164"/>
      <c r="M402" s="169"/>
      <c r="T402" s="170"/>
      <c r="AT402" s="165" t="s">
        <v>231</v>
      </c>
      <c r="AU402" s="165" t="s">
        <v>80</v>
      </c>
      <c r="AV402" s="14" t="s">
        <v>229</v>
      </c>
      <c r="AW402" s="14" t="s">
        <v>30</v>
      </c>
      <c r="AX402" s="14" t="s">
        <v>80</v>
      </c>
      <c r="AY402" s="165" t="s">
        <v>221</v>
      </c>
    </row>
    <row r="403" spans="2:65" s="1" customFormat="1" ht="16.5" customHeight="1">
      <c r="B403" s="136"/>
      <c r="C403" s="137" t="s">
        <v>799</v>
      </c>
      <c r="D403" s="137" t="s">
        <v>224</v>
      </c>
      <c r="E403" s="138" t="s">
        <v>3486</v>
      </c>
      <c r="F403" s="139" t="s">
        <v>3487</v>
      </c>
      <c r="G403" s="140" t="s">
        <v>2137</v>
      </c>
      <c r="H403" s="141">
        <v>4</v>
      </c>
      <c r="I403" s="142"/>
      <c r="J403" s="143">
        <f>ROUND(I403*H403,2)</f>
        <v>0</v>
      </c>
      <c r="K403" s="139" t="s">
        <v>1</v>
      </c>
      <c r="L403" s="32"/>
      <c r="M403" s="144" t="s">
        <v>1</v>
      </c>
      <c r="N403" s="145" t="s">
        <v>38</v>
      </c>
      <c r="P403" s="146">
        <f>O403*H403</f>
        <v>0</v>
      </c>
      <c r="Q403" s="146">
        <v>0</v>
      </c>
      <c r="R403" s="146">
        <f>Q403*H403</f>
        <v>0</v>
      </c>
      <c r="S403" s="146">
        <v>0</v>
      </c>
      <c r="T403" s="147">
        <f>S403*H403</f>
        <v>0</v>
      </c>
      <c r="AR403" s="148" t="s">
        <v>229</v>
      </c>
      <c r="AT403" s="148" t="s">
        <v>224</v>
      </c>
      <c r="AU403" s="148" t="s">
        <v>80</v>
      </c>
      <c r="AY403" s="17" t="s">
        <v>221</v>
      </c>
      <c r="BE403" s="149">
        <f>IF(N403="základní",J403,0)</f>
        <v>0</v>
      </c>
      <c r="BF403" s="149">
        <f>IF(N403="snížená",J403,0)</f>
        <v>0</v>
      </c>
      <c r="BG403" s="149">
        <f>IF(N403="zákl. přenesená",J403,0)</f>
        <v>0</v>
      </c>
      <c r="BH403" s="149">
        <f>IF(N403="sníž. přenesená",J403,0)</f>
        <v>0</v>
      </c>
      <c r="BI403" s="149">
        <f>IF(N403="nulová",J403,0)</f>
        <v>0</v>
      </c>
      <c r="BJ403" s="17" t="s">
        <v>80</v>
      </c>
      <c r="BK403" s="149">
        <f>ROUND(I403*H403,2)</f>
        <v>0</v>
      </c>
      <c r="BL403" s="17" t="s">
        <v>229</v>
      </c>
      <c r="BM403" s="148" t="s">
        <v>1120</v>
      </c>
    </row>
    <row r="404" spans="2:65" s="1" customFormat="1">
      <c r="B404" s="32"/>
      <c r="D404" s="151" t="s">
        <v>272</v>
      </c>
      <c r="F404" s="181" t="s">
        <v>3488</v>
      </c>
      <c r="I404" s="182"/>
      <c r="L404" s="32"/>
      <c r="M404" s="183"/>
      <c r="T404" s="56"/>
      <c r="AT404" s="17" t="s">
        <v>272</v>
      </c>
      <c r="AU404" s="17" t="s">
        <v>80</v>
      </c>
    </row>
    <row r="405" spans="2:65" s="13" customFormat="1">
      <c r="B405" s="157"/>
      <c r="D405" s="151" t="s">
        <v>231</v>
      </c>
      <c r="E405" s="158" t="s">
        <v>1</v>
      </c>
      <c r="F405" s="159" t="s">
        <v>229</v>
      </c>
      <c r="H405" s="160">
        <v>4</v>
      </c>
      <c r="I405" s="161"/>
      <c r="L405" s="157"/>
      <c r="M405" s="162"/>
      <c r="T405" s="163"/>
      <c r="AT405" s="158" t="s">
        <v>231</v>
      </c>
      <c r="AU405" s="158" t="s">
        <v>80</v>
      </c>
      <c r="AV405" s="13" t="s">
        <v>82</v>
      </c>
      <c r="AW405" s="13" t="s">
        <v>30</v>
      </c>
      <c r="AX405" s="13" t="s">
        <v>73</v>
      </c>
      <c r="AY405" s="158" t="s">
        <v>221</v>
      </c>
    </row>
    <row r="406" spans="2:65" s="14" customFormat="1">
      <c r="B406" s="164"/>
      <c r="D406" s="151" t="s">
        <v>231</v>
      </c>
      <c r="E406" s="165" t="s">
        <v>1</v>
      </c>
      <c r="F406" s="166" t="s">
        <v>3301</v>
      </c>
      <c r="H406" s="167">
        <v>4</v>
      </c>
      <c r="I406" s="168"/>
      <c r="L406" s="164"/>
      <c r="M406" s="169"/>
      <c r="T406" s="170"/>
      <c r="AT406" s="165" t="s">
        <v>231</v>
      </c>
      <c r="AU406" s="165" t="s">
        <v>80</v>
      </c>
      <c r="AV406" s="14" t="s">
        <v>229</v>
      </c>
      <c r="AW406" s="14" t="s">
        <v>30</v>
      </c>
      <c r="AX406" s="14" t="s">
        <v>80</v>
      </c>
      <c r="AY406" s="165" t="s">
        <v>221</v>
      </c>
    </row>
    <row r="407" spans="2:65" s="1" customFormat="1" ht="16.5" customHeight="1">
      <c r="B407" s="136"/>
      <c r="C407" s="137" t="s">
        <v>803</v>
      </c>
      <c r="D407" s="137" t="s">
        <v>224</v>
      </c>
      <c r="E407" s="138" t="s">
        <v>3489</v>
      </c>
      <c r="F407" s="139" t="s">
        <v>3490</v>
      </c>
      <c r="G407" s="140" t="s">
        <v>2137</v>
      </c>
      <c r="H407" s="141">
        <v>7</v>
      </c>
      <c r="I407" s="142"/>
      <c r="J407" s="143">
        <f>ROUND(I407*H407,2)</f>
        <v>0</v>
      </c>
      <c r="K407" s="139" t="s">
        <v>1</v>
      </c>
      <c r="L407" s="32"/>
      <c r="M407" s="144" t="s">
        <v>1</v>
      </c>
      <c r="N407" s="145" t="s">
        <v>38</v>
      </c>
      <c r="P407" s="146">
        <f>O407*H407</f>
        <v>0</v>
      </c>
      <c r="Q407" s="146">
        <v>0</v>
      </c>
      <c r="R407" s="146">
        <f>Q407*H407</f>
        <v>0</v>
      </c>
      <c r="S407" s="146">
        <v>0</v>
      </c>
      <c r="T407" s="147">
        <f>S407*H407</f>
        <v>0</v>
      </c>
      <c r="AR407" s="148" t="s">
        <v>229</v>
      </c>
      <c r="AT407" s="148" t="s">
        <v>224</v>
      </c>
      <c r="AU407" s="148" t="s">
        <v>80</v>
      </c>
      <c r="AY407" s="17" t="s">
        <v>221</v>
      </c>
      <c r="BE407" s="149">
        <f>IF(N407="základní",J407,0)</f>
        <v>0</v>
      </c>
      <c r="BF407" s="149">
        <f>IF(N407="snížená",J407,0)</f>
        <v>0</v>
      </c>
      <c r="BG407" s="149">
        <f>IF(N407="zákl. přenesená",J407,0)</f>
        <v>0</v>
      </c>
      <c r="BH407" s="149">
        <f>IF(N407="sníž. přenesená",J407,0)</f>
        <v>0</v>
      </c>
      <c r="BI407" s="149">
        <f>IF(N407="nulová",J407,0)</f>
        <v>0</v>
      </c>
      <c r="BJ407" s="17" t="s">
        <v>80</v>
      </c>
      <c r="BK407" s="149">
        <f>ROUND(I407*H407,2)</f>
        <v>0</v>
      </c>
      <c r="BL407" s="17" t="s">
        <v>229</v>
      </c>
      <c r="BM407" s="148" t="s">
        <v>1130</v>
      </c>
    </row>
    <row r="408" spans="2:65" s="1" customFormat="1">
      <c r="B408" s="32"/>
      <c r="D408" s="151" t="s">
        <v>272</v>
      </c>
      <c r="F408" s="181" t="s">
        <v>3491</v>
      </c>
      <c r="I408" s="182"/>
      <c r="L408" s="32"/>
      <c r="M408" s="183"/>
      <c r="T408" s="56"/>
      <c r="AT408" s="17" t="s">
        <v>272</v>
      </c>
      <c r="AU408" s="17" t="s">
        <v>80</v>
      </c>
    </row>
    <row r="409" spans="2:65" s="13" customFormat="1">
      <c r="B409" s="157"/>
      <c r="D409" s="151" t="s">
        <v>231</v>
      </c>
      <c r="E409" s="158" t="s">
        <v>1</v>
      </c>
      <c r="F409" s="159" t="s">
        <v>275</v>
      </c>
      <c r="H409" s="160">
        <v>7</v>
      </c>
      <c r="I409" s="161"/>
      <c r="L409" s="157"/>
      <c r="M409" s="162"/>
      <c r="T409" s="163"/>
      <c r="AT409" s="158" t="s">
        <v>231</v>
      </c>
      <c r="AU409" s="158" t="s">
        <v>80</v>
      </c>
      <c r="AV409" s="13" t="s">
        <v>82</v>
      </c>
      <c r="AW409" s="13" t="s">
        <v>30</v>
      </c>
      <c r="AX409" s="13" t="s">
        <v>73</v>
      </c>
      <c r="AY409" s="158" t="s">
        <v>221</v>
      </c>
    </row>
    <row r="410" spans="2:65" s="14" customFormat="1">
      <c r="B410" s="164"/>
      <c r="D410" s="151" t="s">
        <v>231</v>
      </c>
      <c r="E410" s="165" t="s">
        <v>1</v>
      </c>
      <c r="F410" s="166" t="s">
        <v>3301</v>
      </c>
      <c r="H410" s="167">
        <v>7</v>
      </c>
      <c r="I410" s="168"/>
      <c r="L410" s="164"/>
      <c r="M410" s="169"/>
      <c r="T410" s="170"/>
      <c r="AT410" s="165" t="s">
        <v>231</v>
      </c>
      <c r="AU410" s="165" t="s">
        <v>80</v>
      </c>
      <c r="AV410" s="14" t="s">
        <v>229</v>
      </c>
      <c r="AW410" s="14" t="s">
        <v>30</v>
      </c>
      <c r="AX410" s="14" t="s">
        <v>80</v>
      </c>
      <c r="AY410" s="165" t="s">
        <v>221</v>
      </c>
    </row>
    <row r="411" spans="2:65" s="1" customFormat="1" ht="16.5" customHeight="1">
      <c r="B411" s="136"/>
      <c r="C411" s="137" t="s">
        <v>807</v>
      </c>
      <c r="D411" s="137" t="s">
        <v>224</v>
      </c>
      <c r="E411" s="138" t="s">
        <v>3492</v>
      </c>
      <c r="F411" s="139" t="s">
        <v>3493</v>
      </c>
      <c r="G411" s="140" t="s">
        <v>2137</v>
      </c>
      <c r="H411" s="141">
        <v>6</v>
      </c>
      <c r="I411" s="142"/>
      <c r="J411" s="143">
        <f>ROUND(I411*H411,2)</f>
        <v>0</v>
      </c>
      <c r="K411" s="139" t="s">
        <v>1</v>
      </c>
      <c r="L411" s="32"/>
      <c r="M411" s="144" t="s">
        <v>1</v>
      </c>
      <c r="N411" s="145" t="s">
        <v>38</v>
      </c>
      <c r="P411" s="146">
        <f>O411*H411</f>
        <v>0</v>
      </c>
      <c r="Q411" s="146">
        <v>0</v>
      </c>
      <c r="R411" s="146">
        <f>Q411*H411</f>
        <v>0</v>
      </c>
      <c r="S411" s="146">
        <v>0</v>
      </c>
      <c r="T411" s="147">
        <f>S411*H411</f>
        <v>0</v>
      </c>
      <c r="AR411" s="148" t="s">
        <v>229</v>
      </c>
      <c r="AT411" s="148" t="s">
        <v>224</v>
      </c>
      <c r="AU411" s="148" t="s">
        <v>80</v>
      </c>
      <c r="AY411" s="17" t="s">
        <v>221</v>
      </c>
      <c r="BE411" s="149">
        <f>IF(N411="základní",J411,0)</f>
        <v>0</v>
      </c>
      <c r="BF411" s="149">
        <f>IF(N411="snížená",J411,0)</f>
        <v>0</v>
      </c>
      <c r="BG411" s="149">
        <f>IF(N411="zákl. přenesená",J411,0)</f>
        <v>0</v>
      </c>
      <c r="BH411" s="149">
        <f>IF(N411="sníž. přenesená",J411,0)</f>
        <v>0</v>
      </c>
      <c r="BI411" s="149">
        <f>IF(N411="nulová",J411,0)</f>
        <v>0</v>
      </c>
      <c r="BJ411" s="17" t="s">
        <v>80</v>
      </c>
      <c r="BK411" s="149">
        <f>ROUND(I411*H411,2)</f>
        <v>0</v>
      </c>
      <c r="BL411" s="17" t="s">
        <v>229</v>
      </c>
      <c r="BM411" s="148" t="s">
        <v>1148</v>
      </c>
    </row>
    <row r="412" spans="2:65" s="1" customFormat="1">
      <c r="B412" s="32"/>
      <c r="D412" s="151" t="s">
        <v>272</v>
      </c>
      <c r="F412" s="181" t="s">
        <v>3494</v>
      </c>
      <c r="I412" s="182"/>
      <c r="L412" s="32"/>
      <c r="M412" s="183"/>
      <c r="T412" s="56"/>
      <c r="AT412" s="17" t="s">
        <v>272</v>
      </c>
      <c r="AU412" s="17" t="s">
        <v>80</v>
      </c>
    </row>
    <row r="413" spans="2:65" s="13" customFormat="1">
      <c r="B413" s="157"/>
      <c r="D413" s="151" t="s">
        <v>231</v>
      </c>
      <c r="E413" s="158" t="s">
        <v>1</v>
      </c>
      <c r="F413" s="159" t="s">
        <v>266</v>
      </c>
      <c r="H413" s="160">
        <v>6</v>
      </c>
      <c r="I413" s="161"/>
      <c r="L413" s="157"/>
      <c r="M413" s="162"/>
      <c r="T413" s="163"/>
      <c r="AT413" s="158" t="s">
        <v>231</v>
      </c>
      <c r="AU413" s="158" t="s">
        <v>80</v>
      </c>
      <c r="AV413" s="13" t="s">
        <v>82</v>
      </c>
      <c r="AW413" s="13" t="s">
        <v>30</v>
      </c>
      <c r="AX413" s="13" t="s">
        <v>73</v>
      </c>
      <c r="AY413" s="158" t="s">
        <v>221</v>
      </c>
    </row>
    <row r="414" spans="2:65" s="14" customFormat="1">
      <c r="B414" s="164"/>
      <c r="D414" s="151" t="s">
        <v>231</v>
      </c>
      <c r="E414" s="165" t="s">
        <v>1</v>
      </c>
      <c r="F414" s="166" t="s">
        <v>3301</v>
      </c>
      <c r="H414" s="167">
        <v>6</v>
      </c>
      <c r="I414" s="168"/>
      <c r="L414" s="164"/>
      <c r="M414" s="169"/>
      <c r="T414" s="170"/>
      <c r="AT414" s="165" t="s">
        <v>231</v>
      </c>
      <c r="AU414" s="165" t="s">
        <v>80</v>
      </c>
      <c r="AV414" s="14" t="s">
        <v>229</v>
      </c>
      <c r="AW414" s="14" t="s">
        <v>30</v>
      </c>
      <c r="AX414" s="14" t="s">
        <v>80</v>
      </c>
      <c r="AY414" s="165" t="s">
        <v>221</v>
      </c>
    </row>
    <row r="415" spans="2:65" s="1" customFormat="1" ht="16.5" customHeight="1">
      <c r="B415" s="136"/>
      <c r="C415" s="137" t="s">
        <v>811</v>
      </c>
      <c r="D415" s="137" t="s">
        <v>224</v>
      </c>
      <c r="E415" s="138" t="s">
        <v>3495</v>
      </c>
      <c r="F415" s="139" t="s">
        <v>3496</v>
      </c>
      <c r="G415" s="140" t="s">
        <v>2137</v>
      </c>
      <c r="H415" s="141">
        <v>1</v>
      </c>
      <c r="I415" s="142"/>
      <c r="J415" s="143">
        <f>ROUND(I415*H415,2)</f>
        <v>0</v>
      </c>
      <c r="K415" s="139" t="s">
        <v>1</v>
      </c>
      <c r="L415" s="32"/>
      <c r="M415" s="144" t="s">
        <v>1</v>
      </c>
      <c r="N415" s="145" t="s">
        <v>38</v>
      </c>
      <c r="P415" s="146">
        <f>O415*H415</f>
        <v>0</v>
      </c>
      <c r="Q415" s="146">
        <v>0</v>
      </c>
      <c r="R415" s="146">
        <f>Q415*H415</f>
        <v>0</v>
      </c>
      <c r="S415" s="146">
        <v>0</v>
      </c>
      <c r="T415" s="147">
        <f>S415*H415</f>
        <v>0</v>
      </c>
      <c r="AR415" s="148" t="s">
        <v>229</v>
      </c>
      <c r="AT415" s="148" t="s">
        <v>224</v>
      </c>
      <c r="AU415" s="148" t="s">
        <v>80</v>
      </c>
      <c r="AY415" s="17" t="s">
        <v>221</v>
      </c>
      <c r="BE415" s="149">
        <f>IF(N415="základní",J415,0)</f>
        <v>0</v>
      </c>
      <c r="BF415" s="149">
        <f>IF(N415="snížená",J415,0)</f>
        <v>0</v>
      </c>
      <c r="BG415" s="149">
        <f>IF(N415="zákl. přenesená",J415,0)</f>
        <v>0</v>
      </c>
      <c r="BH415" s="149">
        <f>IF(N415="sníž. přenesená",J415,0)</f>
        <v>0</v>
      </c>
      <c r="BI415" s="149">
        <f>IF(N415="nulová",J415,0)</f>
        <v>0</v>
      </c>
      <c r="BJ415" s="17" t="s">
        <v>80</v>
      </c>
      <c r="BK415" s="149">
        <f>ROUND(I415*H415,2)</f>
        <v>0</v>
      </c>
      <c r="BL415" s="17" t="s">
        <v>229</v>
      </c>
      <c r="BM415" s="148" t="s">
        <v>1177</v>
      </c>
    </row>
    <row r="416" spans="2:65" s="1" customFormat="1">
      <c r="B416" s="32"/>
      <c r="D416" s="151" t="s">
        <v>272</v>
      </c>
      <c r="F416" s="181" t="s">
        <v>3497</v>
      </c>
      <c r="I416" s="182"/>
      <c r="L416" s="32"/>
      <c r="M416" s="183"/>
      <c r="T416" s="56"/>
      <c r="AT416" s="17" t="s">
        <v>272</v>
      </c>
      <c r="AU416" s="17" t="s">
        <v>80</v>
      </c>
    </row>
    <row r="417" spans="2:65" s="13" customFormat="1">
      <c r="B417" s="157"/>
      <c r="D417" s="151" t="s">
        <v>231</v>
      </c>
      <c r="E417" s="158" t="s">
        <v>1</v>
      </c>
      <c r="F417" s="159" t="s">
        <v>80</v>
      </c>
      <c r="H417" s="160">
        <v>1</v>
      </c>
      <c r="I417" s="161"/>
      <c r="L417" s="157"/>
      <c r="M417" s="162"/>
      <c r="T417" s="163"/>
      <c r="AT417" s="158" t="s">
        <v>231</v>
      </c>
      <c r="AU417" s="158" t="s">
        <v>80</v>
      </c>
      <c r="AV417" s="13" t="s">
        <v>82</v>
      </c>
      <c r="AW417" s="13" t="s">
        <v>30</v>
      </c>
      <c r="AX417" s="13" t="s">
        <v>73</v>
      </c>
      <c r="AY417" s="158" t="s">
        <v>221</v>
      </c>
    </row>
    <row r="418" spans="2:65" s="14" customFormat="1">
      <c r="B418" s="164"/>
      <c r="D418" s="151" t="s">
        <v>231</v>
      </c>
      <c r="E418" s="165" t="s">
        <v>1</v>
      </c>
      <c r="F418" s="166" t="s">
        <v>3301</v>
      </c>
      <c r="H418" s="167">
        <v>1</v>
      </c>
      <c r="I418" s="168"/>
      <c r="L418" s="164"/>
      <c r="M418" s="169"/>
      <c r="T418" s="170"/>
      <c r="AT418" s="165" t="s">
        <v>231</v>
      </c>
      <c r="AU418" s="165" t="s">
        <v>80</v>
      </c>
      <c r="AV418" s="14" t="s">
        <v>229</v>
      </c>
      <c r="AW418" s="14" t="s">
        <v>30</v>
      </c>
      <c r="AX418" s="14" t="s">
        <v>80</v>
      </c>
      <c r="AY418" s="165" t="s">
        <v>221</v>
      </c>
    </row>
    <row r="419" spans="2:65" s="1" customFormat="1" ht="16.5" customHeight="1">
      <c r="B419" s="136"/>
      <c r="C419" s="137" t="s">
        <v>815</v>
      </c>
      <c r="D419" s="137" t="s">
        <v>224</v>
      </c>
      <c r="E419" s="138" t="s">
        <v>3498</v>
      </c>
      <c r="F419" s="139" t="s">
        <v>3499</v>
      </c>
      <c r="G419" s="140" t="s">
        <v>2137</v>
      </c>
      <c r="H419" s="141">
        <v>1</v>
      </c>
      <c r="I419" s="142"/>
      <c r="J419" s="143">
        <f>ROUND(I419*H419,2)</f>
        <v>0</v>
      </c>
      <c r="K419" s="139" t="s">
        <v>1</v>
      </c>
      <c r="L419" s="32"/>
      <c r="M419" s="144" t="s">
        <v>1</v>
      </c>
      <c r="N419" s="145" t="s">
        <v>38</v>
      </c>
      <c r="P419" s="146">
        <f>O419*H419</f>
        <v>0</v>
      </c>
      <c r="Q419" s="146">
        <v>0</v>
      </c>
      <c r="R419" s="146">
        <f>Q419*H419</f>
        <v>0</v>
      </c>
      <c r="S419" s="146">
        <v>0</v>
      </c>
      <c r="T419" s="147">
        <f>S419*H419</f>
        <v>0</v>
      </c>
      <c r="AR419" s="148" t="s">
        <v>229</v>
      </c>
      <c r="AT419" s="148" t="s">
        <v>224</v>
      </c>
      <c r="AU419" s="148" t="s">
        <v>80</v>
      </c>
      <c r="AY419" s="17" t="s">
        <v>221</v>
      </c>
      <c r="BE419" s="149">
        <f>IF(N419="základní",J419,0)</f>
        <v>0</v>
      </c>
      <c r="BF419" s="149">
        <f>IF(N419="snížená",J419,0)</f>
        <v>0</v>
      </c>
      <c r="BG419" s="149">
        <f>IF(N419="zákl. přenesená",J419,0)</f>
        <v>0</v>
      </c>
      <c r="BH419" s="149">
        <f>IF(N419="sníž. přenesená",J419,0)</f>
        <v>0</v>
      </c>
      <c r="BI419" s="149">
        <f>IF(N419="nulová",J419,0)</f>
        <v>0</v>
      </c>
      <c r="BJ419" s="17" t="s">
        <v>80</v>
      </c>
      <c r="BK419" s="149">
        <f>ROUND(I419*H419,2)</f>
        <v>0</v>
      </c>
      <c r="BL419" s="17" t="s">
        <v>229</v>
      </c>
      <c r="BM419" s="148" t="s">
        <v>1186</v>
      </c>
    </row>
    <row r="420" spans="2:65" s="1" customFormat="1">
      <c r="B420" s="32"/>
      <c r="D420" s="151" t="s">
        <v>272</v>
      </c>
      <c r="F420" s="181" t="s">
        <v>3500</v>
      </c>
      <c r="I420" s="182"/>
      <c r="L420" s="32"/>
      <c r="M420" s="183"/>
      <c r="T420" s="56"/>
      <c r="AT420" s="17" t="s">
        <v>272</v>
      </c>
      <c r="AU420" s="17" t="s">
        <v>80</v>
      </c>
    </row>
    <row r="421" spans="2:65" s="13" customFormat="1">
      <c r="B421" s="157"/>
      <c r="D421" s="151" t="s">
        <v>231</v>
      </c>
      <c r="E421" s="158" t="s">
        <v>1</v>
      </c>
      <c r="F421" s="159" t="s">
        <v>80</v>
      </c>
      <c r="H421" s="160">
        <v>1</v>
      </c>
      <c r="I421" s="161"/>
      <c r="L421" s="157"/>
      <c r="M421" s="162"/>
      <c r="T421" s="163"/>
      <c r="AT421" s="158" t="s">
        <v>231</v>
      </c>
      <c r="AU421" s="158" t="s">
        <v>80</v>
      </c>
      <c r="AV421" s="13" t="s">
        <v>82</v>
      </c>
      <c r="AW421" s="13" t="s">
        <v>30</v>
      </c>
      <c r="AX421" s="13" t="s">
        <v>73</v>
      </c>
      <c r="AY421" s="158" t="s">
        <v>221</v>
      </c>
    </row>
    <row r="422" spans="2:65" s="14" customFormat="1">
      <c r="B422" s="164"/>
      <c r="D422" s="151" t="s">
        <v>231</v>
      </c>
      <c r="E422" s="165" t="s">
        <v>1</v>
      </c>
      <c r="F422" s="166" t="s">
        <v>3301</v>
      </c>
      <c r="H422" s="167">
        <v>1</v>
      </c>
      <c r="I422" s="168"/>
      <c r="L422" s="164"/>
      <c r="M422" s="169"/>
      <c r="T422" s="170"/>
      <c r="AT422" s="165" t="s">
        <v>231</v>
      </c>
      <c r="AU422" s="165" t="s">
        <v>80</v>
      </c>
      <c r="AV422" s="14" t="s">
        <v>229</v>
      </c>
      <c r="AW422" s="14" t="s">
        <v>30</v>
      </c>
      <c r="AX422" s="14" t="s">
        <v>80</v>
      </c>
      <c r="AY422" s="165" t="s">
        <v>221</v>
      </c>
    </row>
    <row r="423" spans="2:65" s="1" customFormat="1" ht="16.5" customHeight="1">
      <c r="B423" s="136"/>
      <c r="C423" s="137" t="s">
        <v>819</v>
      </c>
      <c r="D423" s="137" t="s">
        <v>224</v>
      </c>
      <c r="E423" s="138" t="s">
        <v>3501</v>
      </c>
      <c r="F423" s="139" t="s">
        <v>3502</v>
      </c>
      <c r="G423" s="140" t="s">
        <v>2137</v>
      </c>
      <c r="H423" s="141">
        <v>1</v>
      </c>
      <c r="I423" s="142"/>
      <c r="J423" s="143">
        <f>ROUND(I423*H423,2)</f>
        <v>0</v>
      </c>
      <c r="K423" s="139" t="s">
        <v>1</v>
      </c>
      <c r="L423" s="32"/>
      <c r="M423" s="144" t="s">
        <v>1</v>
      </c>
      <c r="N423" s="145" t="s">
        <v>38</v>
      </c>
      <c r="P423" s="146">
        <f>O423*H423</f>
        <v>0</v>
      </c>
      <c r="Q423" s="146">
        <v>0</v>
      </c>
      <c r="R423" s="146">
        <f>Q423*H423</f>
        <v>0</v>
      </c>
      <c r="S423" s="146">
        <v>0</v>
      </c>
      <c r="T423" s="147">
        <f>S423*H423</f>
        <v>0</v>
      </c>
      <c r="AR423" s="148" t="s">
        <v>229</v>
      </c>
      <c r="AT423" s="148" t="s">
        <v>224</v>
      </c>
      <c r="AU423" s="148" t="s">
        <v>80</v>
      </c>
      <c r="AY423" s="17" t="s">
        <v>221</v>
      </c>
      <c r="BE423" s="149">
        <f>IF(N423="základní",J423,0)</f>
        <v>0</v>
      </c>
      <c r="BF423" s="149">
        <f>IF(N423="snížená",J423,0)</f>
        <v>0</v>
      </c>
      <c r="BG423" s="149">
        <f>IF(N423="zákl. přenesená",J423,0)</f>
        <v>0</v>
      </c>
      <c r="BH423" s="149">
        <f>IF(N423="sníž. přenesená",J423,0)</f>
        <v>0</v>
      </c>
      <c r="BI423" s="149">
        <f>IF(N423="nulová",J423,0)</f>
        <v>0</v>
      </c>
      <c r="BJ423" s="17" t="s">
        <v>80</v>
      </c>
      <c r="BK423" s="149">
        <f>ROUND(I423*H423,2)</f>
        <v>0</v>
      </c>
      <c r="BL423" s="17" t="s">
        <v>229</v>
      </c>
      <c r="BM423" s="148" t="s">
        <v>1199</v>
      </c>
    </row>
    <row r="424" spans="2:65" s="1" customFormat="1">
      <c r="B424" s="32"/>
      <c r="D424" s="151" t="s">
        <v>272</v>
      </c>
      <c r="F424" s="181" t="s">
        <v>3503</v>
      </c>
      <c r="I424" s="182"/>
      <c r="L424" s="32"/>
      <c r="M424" s="183"/>
      <c r="T424" s="56"/>
      <c r="AT424" s="17" t="s">
        <v>272</v>
      </c>
      <c r="AU424" s="17" t="s">
        <v>80</v>
      </c>
    </row>
    <row r="425" spans="2:65" s="13" customFormat="1">
      <c r="B425" s="157"/>
      <c r="D425" s="151" t="s">
        <v>231</v>
      </c>
      <c r="E425" s="158" t="s">
        <v>1</v>
      </c>
      <c r="F425" s="159" t="s">
        <v>80</v>
      </c>
      <c r="H425" s="160">
        <v>1</v>
      </c>
      <c r="I425" s="161"/>
      <c r="L425" s="157"/>
      <c r="M425" s="162"/>
      <c r="T425" s="163"/>
      <c r="AT425" s="158" t="s">
        <v>231</v>
      </c>
      <c r="AU425" s="158" t="s">
        <v>80</v>
      </c>
      <c r="AV425" s="13" t="s">
        <v>82</v>
      </c>
      <c r="AW425" s="13" t="s">
        <v>30</v>
      </c>
      <c r="AX425" s="13" t="s">
        <v>73</v>
      </c>
      <c r="AY425" s="158" t="s">
        <v>221</v>
      </c>
    </row>
    <row r="426" spans="2:65" s="14" customFormat="1">
      <c r="B426" s="164"/>
      <c r="D426" s="151" t="s">
        <v>231</v>
      </c>
      <c r="E426" s="165" t="s">
        <v>1</v>
      </c>
      <c r="F426" s="166" t="s">
        <v>3301</v>
      </c>
      <c r="H426" s="167">
        <v>1</v>
      </c>
      <c r="I426" s="168"/>
      <c r="L426" s="164"/>
      <c r="M426" s="169"/>
      <c r="T426" s="170"/>
      <c r="AT426" s="165" t="s">
        <v>231</v>
      </c>
      <c r="AU426" s="165" t="s">
        <v>80</v>
      </c>
      <c r="AV426" s="14" t="s">
        <v>229</v>
      </c>
      <c r="AW426" s="14" t="s">
        <v>30</v>
      </c>
      <c r="AX426" s="14" t="s">
        <v>80</v>
      </c>
      <c r="AY426" s="165" t="s">
        <v>221</v>
      </c>
    </row>
    <row r="427" spans="2:65" s="1" customFormat="1" ht="16.5" customHeight="1">
      <c r="B427" s="136"/>
      <c r="C427" s="137" t="s">
        <v>823</v>
      </c>
      <c r="D427" s="137" t="s">
        <v>224</v>
      </c>
      <c r="E427" s="138" t="s">
        <v>3504</v>
      </c>
      <c r="F427" s="139" t="s">
        <v>3505</v>
      </c>
      <c r="G427" s="140" t="s">
        <v>2137</v>
      </c>
      <c r="H427" s="141">
        <v>1</v>
      </c>
      <c r="I427" s="142"/>
      <c r="J427" s="143">
        <f>ROUND(I427*H427,2)</f>
        <v>0</v>
      </c>
      <c r="K427" s="139" t="s">
        <v>1</v>
      </c>
      <c r="L427" s="32"/>
      <c r="M427" s="144" t="s">
        <v>1</v>
      </c>
      <c r="N427" s="145" t="s">
        <v>38</v>
      </c>
      <c r="P427" s="146">
        <f>O427*H427</f>
        <v>0</v>
      </c>
      <c r="Q427" s="146">
        <v>0</v>
      </c>
      <c r="R427" s="146">
        <f>Q427*H427</f>
        <v>0</v>
      </c>
      <c r="S427" s="146">
        <v>0</v>
      </c>
      <c r="T427" s="147">
        <f>S427*H427</f>
        <v>0</v>
      </c>
      <c r="AR427" s="148" t="s">
        <v>229</v>
      </c>
      <c r="AT427" s="148" t="s">
        <v>224</v>
      </c>
      <c r="AU427" s="148" t="s">
        <v>80</v>
      </c>
      <c r="AY427" s="17" t="s">
        <v>221</v>
      </c>
      <c r="BE427" s="149">
        <f>IF(N427="základní",J427,0)</f>
        <v>0</v>
      </c>
      <c r="BF427" s="149">
        <f>IF(N427="snížená",J427,0)</f>
        <v>0</v>
      </c>
      <c r="BG427" s="149">
        <f>IF(N427="zákl. přenesená",J427,0)</f>
        <v>0</v>
      </c>
      <c r="BH427" s="149">
        <f>IF(N427="sníž. přenesená",J427,0)</f>
        <v>0</v>
      </c>
      <c r="BI427" s="149">
        <f>IF(N427="nulová",J427,0)</f>
        <v>0</v>
      </c>
      <c r="BJ427" s="17" t="s">
        <v>80</v>
      </c>
      <c r="BK427" s="149">
        <f>ROUND(I427*H427,2)</f>
        <v>0</v>
      </c>
      <c r="BL427" s="17" t="s">
        <v>229</v>
      </c>
      <c r="BM427" s="148" t="s">
        <v>1219</v>
      </c>
    </row>
    <row r="428" spans="2:65" s="1" customFormat="1">
      <c r="B428" s="32"/>
      <c r="D428" s="151" t="s">
        <v>272</v>
      </c>
      <c r="F428" s="181" t="s">
        <v>3506</v>
      </c>
      <c r="I428" s="182"/>
      <c r="L428" s="32"/>
      <c r="M428" s="183"/>
      <c r="T428" s="56"/>
      <c r="AT428" s="17" t="s">
        <v>272</v>
      </c>
      <c r="AU428" s="17" t="s">
        <v>80</v>
      </c>
    </row>
    <row r="429" spans="2:65" s="13" customFormat="1">
      <c r="B429" s="157"/>
      <c r="D429" s="151" t="s">
        <v>231</v>
      </c>
      <c r="E429" s="158" t="s">
        <v>1</v>
      </c>
      <c r="F429" s="159" t="s">
        <v>80</v>
      </c>
      <c r="H429" s="160">
        <v>1</v>
      </c>
      <c r="I429" s="161"/>
      <c r="L429" s="157"/>
      <c r="M429" s="162"/>
      <c r="T429" s="163"/>
      <c r="AT429" s="158" t="s">
        <v>231</v>
      </c>
      <c r="AU429" s="158" t="s">
        <v>80</v>
      </c>
      <c r="AV429" s="13" t="s">
        <v>82</v>
      </c>
      <c r="AW429" s="13" t="s">
        <v>30</v>
      </c>
      <c r="AX429" s="13" t="s">
        <v>73</v>
      </c>
      <c r="AY429" s="158" t="s">
        <v>221</v>
      </c>
    </row>
    <row r="430" spans="2:65" s="14" customFormat="1">
      <c r="B430" s="164"/>
      <c r="D430" s="151" t="s">
        <v>231</v>
      </c>
      <c r="E430" s="165" t="s">
        <v>1</v>
      </c>
      <c r="F430" s="166" t="s">
        <v>3301</v>
      </c>
      <c r="H430" s="167">
        <v>1</v>
      </c>
      <c r="I430" s="168"/>
      <c r="L430" s="164"/>
      <c r="M430" s="169"/>
      <c r="T430" s="170"/>
      <c r="AT430" s="165" t="s">
        <v>231</v>
      </c>
      <c r="AU430" s="165" t="s">
        <v>80</v>
      </c>
      <c r="AV430" s="14" t="s">
        <v>229</v>
      </c>
      <c r="AW430" s="14" t="s">
        <v>30</v>
      </c>
      <c r="AX430" s="14" t="s">
        <v>80</v>
      </c>
      <c r="AY430" s="165" t="s">
        <v>221</v>
      </c>
    </row>
    <row r="431" spans="2:65" s="1" customFormat="1" ht="16.5" customHeight="1">
      <c r="B431" s="136"/>
      <c r="C431" s="137" t="s">
        <v>827</v>
      </c>
      <c r="D431" s="137" t="s">
        <v>224</v>
      </c>
      <c r="E431" s="138" t="s">
        <v>3507</v>
      </c>
      <c r="F431" s="139" t="s">
        <v>3508</v>
      </c>
      <c r="G431" s="140" t="s">
        <v>2137</v>
      </c>
      <c r="H431" s="141">
        <v>2</v>
      </c>
      <c r="I431" s="142"/>
      <c r="J431" s="143">
        <f>ROUND(I431*H431,2)</f>
        <v>0</v>
      </c>
      <c r="K431" s="139" t="s">
        <v>1</v>
      </c>
      <c r="L431" s="32"/>
      <c r="M431" s="144" t="s">
        <v>1</v>
      </c>
      <c r="N431" s="145" t="s">
        <v>38</v>
      </c>
      <c r="P431" s="146">
        <f>O431*H431</f>
        <v>0</v>
      </c>
      <c r="Q431" s="146">
        <v>0</v>
      </c>
      <c r="R431" s="146">
        <f>Q431*H431</f>
        <v>0</v>
      </c>
      <c r="S431" s="146">
        <v>0</v>
      </c>
      <c r="T431" s="147">
        <f>S431*H431</f>
        <v>0</v>
      </c>
      <c r="AR431" s="148" t="s">
        <v>229</v>
      </c>
      <c r="AT431" s="148" t="s">
        <v>224</v>
      </c>
      <c r="AU431" s="148" t="s">
        <v>80</v>
      </c>
      <c r="AY431" s="17" t="s">
        <v>221</v>
      </c>
      <c r="BE431" s="149">
        <f>IF(N431="základní",J431,0)</f>
        <v>0</v>
      </c>
      <c r="BF431" s="149">
        <f>IF(N431="snížená",J431,0)</f>
        <v>0</v>
      </c>
      <c r="BG431" s="149">
        <f>IF(N431="zákl. přenesená",J431,0)</f>
        <v>0</v>
      </c>
      <c r="BH431" s="149">
        <f>IF(N431="sníž. přenesená",J431,0)</f>
        <v>0</v>
      </c>
      <c r="BI431" s="149">
        <f>IF(N431="nulová",J431,0)</f>
        <v>0</v>
      </c>
      <c r="BJ431" s="17" t="s">
        <v>80</v>
      </c>
      <c r="BK431" s="149">
        <f>ROUND(I431*H431,2)</f>
        <v>0</v>
      </c>
      <c r="BL431" s="17" t="s">
        <v>229</v>
      </c>
      <c r="BM431" s="148" t="s">
        <v>1231</v>
      </c>
    </row>
    <row r="432" spans="2:65" s="1" customFormat="1">
      <c r="B432" s="32"/>
      <c r="D432" s="151" t="s">
        <v>272</v>
      </c>
      <c r="F432" s="181" t="s">
        <v>3509</v>
      </c>
      <c r="I432" s="182"/>
      <c r="L432" s="32"/>
      <c r="M432" s="183"/>
      <c r="T432" s="56"/>
      <c r="AT432" s="17" t="s">
        <v>272</v>
      </c>
      <c r="AU432" s="17" t="s">
        <v>80</v>
      </c>
    </row>
    <row r="433" spans="2:65" s="13" customFormat="1">
      <c r="B433" s="157"/>
      <c r="D433" s="151" t="s">
        <v>231</v>
      </c>
      <c r="E433" s="158" t="s">
        <v>1</v>
      </c>
      <c r="F433" s="159" t="s">
        <v>82</v>
      </c>
      <c r="H433" s="160">
        <v>2</v>
      </c>
      <c r="I433" s="161"/>
      <c r="L433" s="157"/>
      <c r="M433" s="162"/>
      <c r="T433" s="163"/>
      <c r="AT433" s="158" t="s">
        <v>231</v>
      </c>
      <c r="AU433" s="158" t="s">
        <v>80</v>
      </c>
      <c r="AV433" s="13" t="s">
        <v>82</v>
      </c>
      <c r="AW433" s="13" t="s">
        <v>30</v>
      </c>
      <c r="AX433" s="13" t="s">
        <v>73</v>
      </c>
      <c r="AY433" s="158" t="s">
        <v>221</v>
      </c>
    </row>
    <row r="434" spans="2:65" s="14" customFormat="1">
      <c r="B434" s="164"/>
      <c r="D434" s="151" t="s">
        <v>231</v>
      </c>
      <c r="E434" s="165" t="s">
        <v>1</v>
      </c>
      <c r="F434" s="166" t="s">
        <v>3301</v>
      </c>
      <c r="H434" s="167">
        <v>2</v>
      </c>
      <c r="I434" s="168"/>
      <c r="L434" s="164"/>
      <c r="M434" s="169"/>
      <c r="T434" s="170"/>
      <c r="AT434" s="165" t="s">
        <v>231</v>
      </c>
      <c r="AU434" s="165" t="s">
        <v>80</v>
      </c>
      <c r="AV434" s="14" t="s">
        <v>229</v>
      </c>
      <c r="AW434" s="14" t="s">
        <v>30</v>
      </c>
      <c r="AX434" s="14" t="s">
        <v>80</v>
      </c>
      <c r="AY434" s="165" t="s">
        <v>221</v>
      </c>
    </row>
    <row r="435" spans="2:65" s="1" customFormat="1" ht="16.5" customHeight="1">
      <c r="B435" s="136"/>
      <c r="C435" s="137" t="s">
        <v>831</v>
      </c>
      <c r="D435" s="137" t="s">
        <v>224</v>
      </c>
      <c r="E435" s="138" t="s">
        <v>3510</v>
      </c>
      <c r="F435" s="139" t="s">
        <v>3511</v>
      </c>
      <c r="G435" s="140" t="s">
        <v>3512</v>
      </c>
      <c r="H435" s="141">
        <v>15</v>
      </c>
      <c r="I435" s="142"/>
      <c r="J435" s="143">
        <f>ROUND(I435*H435,2)</f>
        <v>0</v>
      </c>
      <c r="K435" s="139" t="s">
        <v>1</v>
      </c>
      <c r="L435" s="32"/>
      <c r="M435" s="144" t="s">
        <v>1</v>
      </c>
      <c r="N435" s="145" t="s">
        <v>38</v>
      </c>
      <c r="P435" s="146">
        <f>O435*H435</f>
        <v>0</v>
      </c>
      <c r="Q435" s="146">
        <v>0</v>
      </c>
      <c r="R435" s="146">
        <f>Q435*H435</f>
        <v>0</v>
      </c>
      <c r="S435" s="146">
        <v>0</v>
      </c>
      <c r="T435" s="147">
        <f>S435*H435</f>
        <v>0</v>
      </c>
      <c r="AR435" s="148" t="s">
        <v>229</v>
      </c>
      <c r="AT435" s="148" t="s">
        <v>224</v>
      </c>
      <c r="AU435" s="148" t="s">
        <v>80</v>
      </c>
      <c r="AY435" s="17" t="s">
        <v>221</v>
      </c>
      <c r="BE435" s="149">
        <f>IF(N435="základní",J435,0)</f>
        <v>0</v>
      </c>
      <c r="BF435" s="149">
        <f>IF(N435="snížená",J435,0)</f>
        <v>0</v>
      </c>
      <c r="BG435" s="149">
        <f>IF(N435="zákl. přenesená",J435,0)</f>
        <v>0</v>
      </c>
      <c r="BH435" s="149">
        <f>IF(N435="sníž. přenesená",J435,0)</f>
        <v>0</v>
      </c>
      <c r="BI435" s="149">
        <f>IF(N435="nulová",J435,0)</f>
        <v>0</v>
      </c>
      <c r="BJ435" s="17" t="s">
        <v>80</v>
      </c>
      <c r="BK435" s="149">
        <f>ROUND(I435*H435,2)</f>
        <v>0</v>
      </c>
      <c r="BL435" s="17" t="s">
        <v>229</v>
      </c>
      <c r="BM435" s="148" t="s">
        <v>1261</v>
      </c>
    </row>
    <row r="436" spans="2:65" s="1" customFormat="1">
      <c r="B436" s="32"/>
      <c r="D436" s="151" t="s">
        <v>272</v>
      </c>
      <c r="F436" s="181" t="s">
        <v>3513</v>
      </c>
      <c r="I436" s="182"/>
      <c r="L436" s="32"/>
      <c r="M436" s="183"/>
      <c r="T436" s="56"/>
      <c r="AT436" s="17" t="s">
        <v>272</v>
      </c>
      <c r="AU436" s="17" t="s">
        <v>80</v>
      </c>
    </row>
    <row r="437" spans="2:65" s="13" customFormat="1">
      <c r="B437" s="157"/>
      <c r="D437" s="151" t="s">
        <v>231</v>
      </c>
      <c r="E437" s="158" t="s">
        <v>1</v>
      </c>
      <c r="F437" s="159" t="s">
        <v>328</v>
      </c>
      <c r="H437" s="160">
        <v>15</v>
      </c>
      <c r="I437" s="161"/>
      <c r="L437" s="157"/>
      <c r="M437" s="162"/>
      <c r="T437" s="163"/>
      <c r="AT437" s="158" t="s">
        <v>231</v>
      </c>
      <c r="AU437" s="158" t="s">
        <v>80</v>
      </c>
      <c r="AV437" s="13" t="s">
        <v>82</v>
      </c>
      <c r="AW437" s="13" t="s">
        <v>30</v>
      </c>
      <c r="AX437" s="13" t="s">
        <v>73</v>
      </c>
      <c r="AY437" s="158" t="s">
        <v>221</v>
      </c>
    </row>
    <row r="438" spans="2:65" s="14" customFormat="1">
      <c r="B438" s="164"/>
      <c r="D438" s="151" t="s">
        <v>231</v>
      </c>
      <c r="E438" s="165" t="s">
        <v>1</v>
      </c>
      <c r="F438" s="166" t="s">
        <v>3301</v>
      </c>
      <c r="H438" s="167">
        <v>15</v>
      </c>
      <c r="I438" s="168"/>
      <c r="L438" s="164"/>
      <c r="M438" s="169"/>
      <c r="T438" s="170"/>
      <c r="AT438" s="165" t="s">
        <v>231</v>
      </c>
      <c r="AU438" s="165" t="s">
        <v>80</v>
      </c>
      <c r="AV438" s="14" t="s">
        <v>229</v>
      </c>
      <c r="AW438" s="14" t="s">
        <v>30</v>
      </c>
      <c r="AX438" s="14" t="s">
        <v>80</v>
      </c>
      <c r="AY438" s="165" t="s">
        <v>221</v>
      </c>
    </row>
    <row r="439" spans="2:65" s="1" customFormat="1" ht="16.5" customHeight="1">
      <c r="B439" s="136"/>
      <c r="C439" s="137" t="s">
        <v>835</v>
      </c>
      <c r="D439" s="137" t="s">
        <v>224</v>
      </c>
      <c r="E439" s="138" t="s">
        <v>3514</v>
      </c>
      <c r="F439" s="139" t="s">
        <v>3515</v>
      </c>
      <c r="G439" s="140" t="s">
        <v>3512</v>
      </c>
      <c r="H439" s="141">
        <v>70</v>
      </c>
      <c r="I439" s="142"/>
      <c r="J439" s="143">
        <f>ROUND(I439*H439,2)</f>
        <v>0</v>
      </c>
      <c r="K439" s="139" t="s">
        <v>1</v>
      </c>
      <c r="L439" s="32"/>
      <c r="M439" s="144" t="s">
        <v>1</v>
      </c>
      <c r="N439" s="145" t="s">
        <v>38</v>
      </c>
      <c r="P439" s="146">
        <f>O439*H439</f>
        <v>0</v>
      </c>
      <c r="Q439" s="146">
        <v>0</v>
      </c>
      <c r="R439" s="146">
        <f>Q439*H439</f>
        <v>0</v>
      </c>
      <c r="S439" s="146">
        <v>0</v>
      </c>
      <c r="T439" s="147">
        <f>S439*H439</f>
        <v>0</v>
      </c>
      <c r="AR439" s="148" t="s">
        <v>229</v>
      </c>
      <c r="AT439" s="148" t="s">
        <v>224</v>
      </c>
      <c r="AU439" s="148" t="s">
        <v>80</v>
      </c>
      <c r="AY439" s="17" t="s">
        <v>221</v>
      </c>
      <c r="BE439" s="149">
        <f>IF(N439="základní",J439,0)</f>
        <v>0</v>
      </c>
      <c r="BF439" s="149">
        <f>IF(N439="snížená",J439,0)</f>
        <v>0</v>
      </c>
      <c r="BG439" s="149">
        <f>IF(N439="zákl. přenesená",J439,0)</f>
        <v>0</v>
      </c>
      <c r="BH439" s="149">
        <f>IF(N439="sníž. přenesená",J439,0)</f>
        <v>0</v>
      </c>
      <c r="BI439" s="149">
        <f>IF(N439="nulová",J439,0)</f>
        <v>0</v>
      </c>
      <c r="BJ439" s="17" t="s">
        <v>80</v>
      </c>
      <c r="BK439" s="149">
        <f>ROUND(I439*H439,2)</f>
        <v>0</v>
      </c>
      <c r="BL439" s="17" t="s">
        <v>229</v>
      </c>
      <c r="BM439" s="148" t="s">
        <v>1292</v>
      </c>
    </row>
    <row r="440" spans="2:65" s="1" customFormat="1">
      <c r="B440" s="32"/>
      <c r="D440" s="151" t="s">
        <v>272</v>
      </c>
      <c r="F440" s="181" t="s">
        <v>3516</v>
      </c>
      <c r="I440" s="182"/>
      <c r="L440" s="32"/>
      <c r="M440" s="183"/>
      <c r="T440" s="56"/>
      <c r="AT440" s="17" t="s">
        <v>272</v>
      </c>
      <c r="AU440" s="17" t="s">
        <v>80</v>
      </c>
    </row>
    <row r="441" spans="2:65" s="13" customFormat="1">
      <c r="B441" s="157"/>
      <c r="D441" s="151" t="s">
        <v>231</v>
      </c>
      <c r="E441" s="158" t="s">
        <v>1</v>
      </c>
      <c r="F441" s="159" t="s">
        <v>791</v>
      </c>
      <c r="H441" s="160">
        <v>70</v>
      </c>
      <c r="I441" s="161"/>
      <c r="L441" s="157"/>
      <c r="M441" s="162"/>
      <c r="T441" s="163"/>
      <c r="AT441" s="158" t="s">
        <v>231</v>
      </c>
      <c r="AU441" s="158" t="s">
        <v>80</v>
      </c>
      <c r="AV441" s="13" t="s">
        <v>82</v>
      </c>
      <c r="AW441" s="13" t="s">
        <v>30</v>
      </c>
      <c r="AX441" s="13" t="s">
        <v>73</v>
      </c>
      <c r="AY441" s="158" t="s">
        <v>221</v>
      </c>
    </row>
    <row r="442" spans="2:65" s="14" customFormat="1">
      <c r="B442" s="164"/>
      <c r="D442" s="151" t="s">
        <v>231</v>
      </c>
      <c r="E442" s="165" t="s">
        <v>1</v>
      </c>
      <c r="F442" s="166" t="s">
        <v>3301</v>
      </c>
      <c r="H442" s="167">
        <v>70</v>
      </c>
      <c r="I442" s="168"/>
      <c r="L442" s="164"/>
      <c r="M442" s="169"/>
      <c r="T442" s="170"/>
      <c r="AT442" s="165" t="s">
        <v>231</v>
      </c>
      <c r="AU442" s="165" t="s">
        <v>80</v>
      </c>
      <c r="AV442" s="14" t="s">
        <v>229</v>
      </c>
      <c r="AW442" s="14" t="s">
        <v>30</v>
      </c>
      <c r="AX442" s="14" t="s">
        <v>80</v>
      </c>
      <c r="AY442" s="165" t="s">
        <v>221</v>
      </c>
    </row>
    <row r="443" spans="2:65" s="1" customFormat="1" ht="16.5" customHeight="1">
      <c r="B443" s="136"/>
      <c r="C443" s="137" t="s">
        <v>839</v>
      </c>
      <c r="D443" s="137" t="s">
        <v>224</v>
      </c>
      <c r="E443" s="138" t="s">
        <v>3517</v>
      </c>
      <c r="F443" s="139" t="s">
        <v>3518</v>
      </c>
      <c r="G443" s="140" t="s">
        <v>3512</v>
      </c>
      <c r="H443" s="141">
        <v>30</v>
      </c>
      <c r="I443" s="142"/>
      <c r="J443" s="143">
        <f>ROUND(I443*H443,2)</f>
        <v>0</v>
      </c>
      <c r="K443" s="139" t="s">
        <v>1</v>
      </c>
      <c r="L443" s="32"/>
      <c r="M443" s="144" t="s">
        <v>1</v>
      </c>
      <c r="N443" s="145" t="s">
        <v>38</v>
      </c>
      <c r="P443" s="146">
        <f>O443*H443</f>
        <v>0</v>
      </c>
      <c r="Q443" s="146">
        <v>0</v>
      </c>
      <c r="R443" s="146">
        <f>Q443*H443</f>
        <v>0</v>
      </c>
      <c r="S443" s="146">
        <v>0</v>
      </c>
      <c r="T443" s="147">
        <f>S443*H443</f>
        <v>0</v>
      </c>
      <c r="AR443" s="148" t="s">
        <v>229</v>
      </c>
      <c r="AT443" s="148" t="s">
        <v>224</v>
      </c>
      <c r="AU443" s="148" t="s">
        <v>80</v>
      </c>
      <c r="AY443" s="17" t="s">
        <v>221</v>
      </c>
      <c r="BE443" s="149">
        <f>IF(N443="základní",J443,0)</f>
        <v>0</v>
      </c>
      <c r="BF443" s="149">
        <f>IF(N443="snížená",J443,0)</f>
        <v>0</v>
      </c>
      <c r="BG443" s="149">
        <f>IF(N443="zákl. přenesená",J443,0)</f>
        <v>0</v>
      </c>
      <c r="BH443" s="149">
        <f>IF(N443="sníž. přenesená",J443,0)</f>
        <v>0</v>
      </c>
      <c r="BI443" s="149">
        <f>IF(N443="nulová",J443,0)</f>
        <v>0</v>
      </c>
      <c r="BJ443" s="17" t="s">
        <v>80</v>
      </c>
      <c r="BK443" s="149">
        <f>ROUND(I443*H443,2)</f>
        <v>0</v>
      </c>
      <c r="BL443" s="17" t="s">
        <v>229</v>
      </c>
      <c r="BM443" s="148" t="s">
        <v>1314</v>
      </c>
    </row>
    <row r="444" spans="2:65" s="1" customFormat="1">
      <c r="B444" s="32"/>
      <c r="D444" s="151" t="s">
        <v>272</v>
      </c>
      <c r="F444" s="181" t="s">
        <v>3519</v>
      </c>
      <c r="I444" s="182"/>
      <c r="L444" s="32"/>
      <c r="M444" s="183"/>
      <c r="T444" s="56"/>
      <c r="AT444" s="17" t="s">
        <v>272</v>
      </c>
      <c r="AU444" s="17" t="s">
        <v>80</v>
      </c>
    </row>
    <row r="445" spans="2:65" s="13" customFormat="1">
      <c r="B445" s="157"/>
      <c r="D445" s="151" t="s">
        <v>231</v>
      </c>
      <c r="E445" s="158" t="s">
        <v>1</v>
      </c>
      <c r="F445" s="159" t="s">
        <v>445</v>
      </c>
      <c r="H445" s="160">
        <v>30</v>
      </c>
      <c r="I445" s="161"/>
      <c r="L445" s="157"/>
      <c r="M445" s="162"/>
      <c r="T445" s="163"/>
      <c r="AT445" s="158" t="s">
        <v>231</v>
      </c>
      <c r="AU445" s="158" t="s">
        <v>80</v>
      </c>
      <c r="AV445" s="13" t="s">
        <v>82</v>
      </c>
      <c r="AW445" s="13" t="s">
        <v>30</v>
      </c>
      <c r="AX445" s="13" t="s">
        <v>73</v>
      </c>
      <c r="AY445" s="158" t="s">
        <v>221</v>
      </c>
    </row>
    <row r="446" spans="2:65" s="14" customFormat="1">
      <c r="B446" s="164"/>
      <c r="D446" s="151" t="s">
        <v>231</v>
      </c>
      <c r="E446" s="165" t="s">
        <v>1</v>
      </c>
      <c r="F446" s="166" t="s">
        <v>3301</v>
      </c>
      <c r="H446" s="167">
        <v>30</v>
      </c>
      <c r="I446" s="168"/>
      <c r="L446" s="164"/>
      <c r="M446" s="169"/>
      <c r="T446" s="170"/>
      <c r="AT446" s="165" t="s">
        <v>231</v>
      </c>
      <c r="AU446" s="165" t="s">
        <v>80</v>
      </c>
      <c r="AV446" s="14" t="s">
        <v>229</v>
      </c>
      <c r="AW446" s="14" t="s">
        <v>30</v>
      </c>
      <c r="AX446" s="14" t="s">
        <v>80</v>
      </c>
      <c r="AY446" s="165" t="s">
        <v>221</v>
      </c>
    </row>
    <row r="447" spans="2:65" s="1" customFormat="1" ht="16.5" customHeight="1">
      <c r="B447" s="136"/>
      <c r="C447" s="137" t="s">
        <v>843</v>
      </c>
      <c r="D447" s="137" t="s">
        <v>224</v>
      </c>
      <c r="E447" s="138" t="s">
        <v>3520</v>
      </c>
      <c r="F447" s="139" t="s">
        <v>3521</v>
      </c>
      <c r="G447" s="140" t="s">
        <v>3512</v>
      </c>
      <c r="H447" s="141">
        <v>5</v>
      </c>
      <c r="I447" s="142"/>
      <c r="J447" s="143">
        <f>ROUND(I447*H447,2)</f>
        <v>0</v>
      </c>
      <c r="K447" s="139" t="s">
        <v>1</v>
      </c>
      <c r="L447" s="32"/>
      <c r="M447" s="144" t="s">
        <v>1</v>
      </c>
      <c r="N447" s="145" t="s">
        <v>38</v>
      </c>
      <c r="P447" s="146">
        <f>O447*H447</f>
        <v>0</v>
      </c>
      <c r="Q447" s="146">
        <v>0</v>
      </c>
      <c r="R447" s="146">
        <f>Q447*H447</f>
        <v>0</v>
      </c>
      <c r="S447" s="146">
        <v>0</v>
      </c>
      <c r="T447" s="147">
        <f>S447*H447</f>
        <v>0</v>
      </c>
      <c r="AR447" s="148" t="s">
        <v>229</v>
      </c>
      <c r="AT447" s="148" t="s">
        <v>224</v>
      </c>
      <c r="AU447" s="148" t="s">
        <v>80</v>
      </c>
      <c r="AY447" s="17" t="s">
        <v>221</v>
      </c>
      <c r="BE447" s="149">
        <f>IF(N447="základní",J447,0)</f>
        <v>0</v>
      </c>
      <c r="BF447" s="149">
        <f>IF(N447="snížená",J447,0)</f>
        <v>0</v>
      </c>
      <c r="BG447" s="149">
        <f>IF(N447="zákl. přenesená",J447,0)</f>
        <v>0</v>
      </c>
      <c r="BH447" s="149">
        <f>IF(N447="sníž. přenesená",J447,0)</f>
        <v>0</v>
      </c>
      <c r="BI447" s="149">
        <f>IF(N447="nulová",J447,0)</f>
        <v>0</v>
      </c>
      <c r="BJ447" s="17" t="s">
        <v>80</v>
      </c>
      <c r="BK447" s="149">
        <f>ROUND(I447*H447,2)</f>
        <v>0</v>
      </c>
      <c r="BL447" s="17" t="s">
        <v>229</v>
      </c>
      <c r="BM447" s="148" t="s">
        <v>1328</v>
      </c>
    </row>
    <row r="448" spans="2:65" s="1" customFormat="1">
      <c r="B448" s="32"/>
      <c r="D448" s="151" t="s">
        <v>272</v>
      </c>
      <c r="F448" s="181" t="s">
        <v>3522</v>
      </c>
      <c r="I448" s="182"/>
      <c r="L448" s="32"/>
      <c r="M448" s="183"/>
      <c r="T448" s="56"/>
      <c r="AT448" s="17" t="s">
        <v>272</v>
      </c>
      <c r="AU448" s="17" t="s">
        <v>80</v>
      </c>
    </row>
    <row r="449" spans="2:65" s="13" customFormat="1">
      <c r="B449" s="157"/>
      <c r="D449" s="151" t="s">
        <v>231</v>
      </c>
      <c r="E449" s="158" t="s">
        <v>1</v>
      </c>
      <c r="F449" s="159" t="s">
        <v>253</v>
      </c>
      <c r="H449" s="160">
        <v>5</v>
      </c>
      <c r="I449" s="161"/>
      <c r="L449" s="157"/>
      <c r="M449" s="162"/>
      <c r="T449" s="163"/>
      <c r="AT449" s="158" t="s">
        <v>231</v>
      </c>
      <c r="AU449" s="158" t="s">
        <v>80</v>
      </c>
      <c r="AV449" s="13" t="s">
        <v>82</v>
      </c>
      <c r="AW449" s="13" t="s">
        <v>30</v>
      </c>
      <c r="AX449" s="13" t="s">
        <v>73</v>
      </c>
      <c r="AY449" s="158" t="s">
        <v>221</v>
      </c>
    </row>
    <row r="450" spans="2:65" s="14" customFormat="1">
      <c r="B450" s="164"/>
      <c r="D450" s="151" t="s">
        <v>231</v>
      </c>
      <c r="E450" s="165" t="s">
        <v>1</v>
      </c>
      <c r="F450" s="166" t="s">
        <v>3301</v>
      </c>
      <c r="H450" s="167">
        <v>5</v>
      </c>
      <c r="I450" s="168"/>
      <c r="L450" s="164"/>
      <c r="M450" s="169"/>
      <c r="T450" s="170"/>
      <c r="AT450" s="165" t="s">
        <v>231</v>
      </c>
      <c r="AU450" s="165" t="s">
        <v>80</v>
      </c>
      <c r="AV450" s="14" t="s">
        <v>229</v>
      </c>
      <c r="AW450" s="14" t="s">
        <v>30</v>
      </c>
      <c r="AX450" s="14" t="s">
        <v>80</v>
      </c>
      <c r="AY450" s="165" t="s">
        <v>221</v>
      </c>
    </row>
    <row r="451" spans="2:65" s="1" customFormat="1" ht="16.5" customHeight="1">
      <c r="B451" s="136"/>
      <c r="C451" s="137" t="s">
        <v>847</v>
      </c>
      <c r="D451" s="137" t="s">
        <v>224</v>
      </c>
      <c r="E451" s="138" t="s">
        <v>3523</v>
      </c>
      <c r="F451" s="139" t="s">
        <v>3524</v>
      </c>
      <c r="G451" s="140" t="s">
        <v>3512</v>
      </c>
      <c r="H451" s="141">
        <v>5</v>
      </c>
      <c r="I451" s="142"/>
      <c r="J451" s="143">
        <f>ROUND(I451*H451,2)</f>
        <v>0</v>
      </c>
      <c r="K451" s="139" t="s">
        <v>1</v>
      </c>
      <c r="L451" s="32"/>
      <c r="M451" s="144" t="s">
        <v>1</v>
      </c>
      <c r="N451" s="145" t="s">
        <v>38</v>
      </c>
      <c r="P451" s="146">
        <f>O451*H451</f>
        <v>0</v>
      </c>
      <c r="Q451" s="146">
        <v>0</v>
      </c>
      <c r="R451" s="146">
        <f>Q451*H451</f>
        <v>0</v>
      </c>
      <c r="S451" s="146">
        <v>0</v>
      </c>
      <c r="T451" s="147">
        <f>S451*H451</f>
        <v>0</v>
      </c>
      <c r="AR451" s="148" t="s">
        <v>229</v>
      </c>
      <c r="AT451" s="148" t="s">
        <v>224</v>
      </c>
      <c r="AU451" s="148" t="s">
        <v>80</v>
      </c>
      <c r="AY451" s="17" t="s">
        <v>221</v>
      </c>
      <c r="BE451" s="149">
        <f>IF(N451="základní",J451,0)</f>
        <v>0</v>
      </c>
      <c r="BF451" s="149">
        <f>IF(N451="snížená",J451,0)</f>
        <v>0</v>
      </c>
      <c r="BG451" s="149">
        <f>IF(N451="zákl. přenesená",J451,0)</f>
        <v>0</v>
      </c>
      <c r="BH451" s="149">
        <f>IF(N451="sníž. přenesená",J451,0)</f>
        <v>0</v>
      </c>
      <c r="BI451" s="149">
        <f>IF(N451="nulová",J451,0)</f>
        <v>0</v>
      </c>
      <c r="BJ451" s="17" t="s">
        <v>80</v>
      </c>
      <c r="BK451" s="149">
        <f>ROUND(I451*H451,2)</f>
        <v>0</v>
      </c>
      <c r="BL451" s="17" t="s">
        <v>229</v>
      </c>
      <c r="BM451" s="148" t="s">
        <v>2306</v>
      </c>
    </row>
    <row r="452" spans="2:65" s="1" customFormat="1">
      <c r="B452" s="32"/>
      <c r="D452" s="151" t="s">
        <v>272</v>
      </c>
      <c r="F452" s="181" t="s">
        <v>3525</v>
      </c>
      <c r="I452" s="182"/>
      <c r="L452" s="32"/>
      <c r="M452" s="183"/>
      <c r="T452" s="56"/>
      <c r="AT452" s="17" t="s">
        <v>272</v>
      </c>
      <c r="AU452" s="17" t="s">
        <v>80</v>
      </c>
    </row>
    <row r="453" spans="2:65" s="13" customFormat="1">
      <c r="B453" s="157"/>
      <c r="D453" s="151" t="s">
        <v>231</v>
      </c>
      <c r="E453" s="158" t="s">
        <v>1</v>
      </c>
      <c r="F453" s="159" t="s">
        <v>253</v>
      </c>
      <c r="H453" s="160">
        <v>5</v>
      </c>
      <c r="I453" s="161"/>
      <c r="L453" s="157"/>
      <c r="M453" s="162"/>
      <c r="T453" s="163"/>
      <c r="AT453" s="158" t="s">
        <v>231</v>
      </c>
      <c r="AU453" s="158" t="s">
        <v>80</v>
      </c>
      <c r="AV453" s="13" t="s">
        <v>82</v>
      </c>
      <c r="AW453" s="13" t="s">
        <v>30</v>
      </c>
      <c r="AX453" s="13" t="s">
        <v>73</v>
      </c>
      <c r="AY453" s="158" t="s">
        <v>221</v>
      </c>
    </row>
    <row r="454" spans="2:65" s="14" customFormat="1">
      <c r="B454" s="164"/>
      <c r="D454" s="151" t="s">
        <v>231</v>
      </c>
      <c r="E454" s="165" t="s">
        <v>1</v>
      </c>
      <c r="F454" s="166" t="s">
        <v>3301</v>
      </c>
      <c r="H454" s="167">
        <v>5</v>
      </c>
      <c r="I454" s="168"/>
      <c r="L454" s="164"/>
      <c r="M454" s="169"/>
      <c r="T454" s="170"/>
      <c r="AT454" s="165" t="s">
        <v>231</v>
      </c>
      <c r="AU454" s="165" t="s">
        <v>80</v>
      </c>
      <c r="AV454" s="14" t="s">
        <v>229</v>
      </c>
      <c r="AW454" s="14" t="s">
        <v>30</v>
      </c>
      <c r="AX454" s="14" t="s">
        <v>80</v>
      </c>
      <c r="AY454" s="165" t="s">
        <v>221</v>
      </c>
    </row>
    <row r="455" spans="2:65" s="1" customFormat="1" ht="16.5" customHeight="1">
      <c r="B455" s="136"/>
      <c r="C455" s="137" t="s">
        <v>851</v>
      </c>
      <c r="D455" s="137" t="s">
        <v>224</v>
      </c>
      <c r="E455" s="138" t="s">
        <v>3526</v>
      </c>
      <c r="F455" s="139" t="s">
        <v>3527</v>
      </c>
      <c r="G455" s="140" t="s">
        <v>3512</v>
      </c>
      <c r="H455" s="141">
        <v>5</v>
      </c>
      <c r="I455" s="142"/>
      <c r="J455" s="143">
        <f>ROUND(I455*H455,2)</f>
        <v>0</v>
      </c>
      <c r="K455" s="139" t="s">
        <v>1</v>
      </c>
      <c r="L455" s="32"/>
      <c r="M455" s="144" t="s">
        <v>1</v>
      </c>
      <c r="N455" s="145" t="s">
        <v>38</v>
      </c>
      <c r="P455" s="146">
        <f>O455*H455</f>
        <v>0</v>
      </c>
      <c r="Q455" s="146">
        <v>0</v>
      </c>
      <c r="R455" s="146">
        <f>Q455*H455</f>
        <v>0</v>
      </c>
      <c r="S455" s="146">
        <v>0</v>
      </c>
      <c r="T455" s="147">
        <f>S455*H455</f>
        <v>0</v>
      </c>
      <c r="AR455" s="148" t="s">
        <v>229</v>
      </c>
      <c r="AT455" s="148" t="s">
        <v>224</v>
      </c>
      <c r="AU455" s="148" t="s">
        <v>80</v>
      </c>
      <c r="AY455" s="17" t="s">
        <v>221</v>
      </c>
      <c r="BE455" s="149">
        <f>IF(N455="základní",J455,0)</f>
        <v>0</v>
      </c>
      <c r="BF455" s="149">
        <f>IF(N455="snížená",J455,0)</f>
        <v>0</v>
      </c>
      <c r="BG455" s="149">
        <f>IF(N455="zákl. přenesená",J455,0)</f>
        <v>0</v>
      </c>
      <c r="BH455" s="149">
        <f>IF(N455="sníž. přenesená",J455,0)</f>
        <v>0</v>
      </c>
      <c r="BI455" s="149">
        <f>IF(N455="nulová",J455,0)</f>
        <v>0</v>
      </c>
      <c r="BJ455" s="17" t="s">
        <v>80</v>
      </c>
      <c r="BK455" s="149">
        <f>ROUND(I455*H455,2)</f>
        <v>0</v>
      </c>
      <c r="BL455" s="17" t="s">
        <v>229</v>
      </c>
      <c r="BM455" s="148" t="s">
        <v>2309</v>
      </c>
    </row>
    <row r="456" spans="2:65" s="1" customFormat="1">
      <c r="B456" s="32"/>
      <c r="D456" s="151" t="s">
        <v>272</v>
      </c>
      <c r="F456" s="181" t="s">
        <v>3528</v>
      </c>
      <c r="I456" s="182"/>
      <c r="L456" s="32"/>
      <c r="M456" s="183"/>
      <c r="T456" s="56"/>
      <c r="AT456" s="17" t="s">
        <v>272</v>
      </c>
      <c r="AU456" s="17" t="s">
        <v>80</v>
      </c>
    </row>
    <row r="457" spans="2:65" s="13" customFormat="1">
      <c r="B457" s="157"/>
      <c r="D457" s="151" t="s">
        <v>231</v>
      </c>
      <c r="E457" s="158" t="s">
        <v>1</v>
      </c>
      <c r="F457" s="159" t="s">
        <v>253</v>
      </c>
      <c r="H457" s="160">
        <v>5</v>
      </c>
      <c r="I457" s="161"/>
      <c r="L457" s="157"/>
      <c r="M457" s="162"/>
      <c r="T457" s="163"/>
      <c r="AT457" s="158" t="s">
        <v>231</v>
      </c>
      <c r="AU457" s="158" t="s">
        <v>80</v>
      </c>
      <c r="AV457" s="13" t="s">
        <v>82</v>
      </c>
      <c r="AW457" s="13" t="s">
        <v>30</v>
      </c>
      <c r="AX457" s="13" t="s">
        <v>73</v>
      </c>
      <c r="AY457" s="158" t="s">
        <v>221</v>
      </c>
    </row>
    <row r="458" spans="2:65" s="14" customFormat="1">
      <c r="B458" s="164"/>
      <c r="D458" s="151" t="s">
        <v>231</v>
      </c>
      <c r="E458" s="165" t="s">
        <v>1</v>
      </c>
      <c r="F458" s="166" t="s">
        <v>3301</v>
      </c>
      <c r="H458" s="167">
        <v>5</v>
      </c>
      <c r="I458" s="168"/>
      <c r="L458" s="164"/>
      <c r="M458" s="169"/>
      <c r="T458" s="170"/>
      <c r="AT458" s="165" t="s">
        <v>231</v>
      </c>
      <c r="AU458" s="165" t="s">
        <v>80</v>
      </c>
      <c r="AV458" s="14" t="s">
        <v>229</v>
      </c>
      <c r="AW458" s="14" t="s">
        <v>30</v>
      </c>
      <c r="AX458" s="14" t="s">
        <v>80</v>
      </c>
      <c r="AY458" s="165" t="s">
        <v>221</v>
      </c>
    </row>
    <row r="459" spans="2:65" s="1" customFormat="1" ht="24.2" customHeight="1">
      <c r="B459" s="136"/>
      <c r="C459" s="137" t="s">
        <v>855</v>
      </c>
      <c r="D459" s="137" t="s">
        <v>224</v>
      </c>
      <c r="E459" s="138" t="s">
        <v>3529</v>
      </c>
      <c r="F459" s="139" t="s">
        <v>3530</v>
      </c>
      <c r="G459" s="140" t="s">
        <v>239</v>
      </c>
      <c r="H459" s="141">
        <v>634</v>
      </c>
      <c r="I459" s="142"/>
      <c r="J459" s="143">
        <f>ROUND(I459*H459,2)</f>
        <v>0</v>
      </c>
      <c r="K459" s="139" t="s">
        <v>1</v>
      </c>
      <c r="L459" s="32"/>
      <c r="M459" s="144" t="s">
        <v>1</v>
      </c>
      <c r="N459" s="145" t="s">
        <v>38</v>
      </c>
      <c r="P459" s="146">
        <f>O459*H459</f>
        <v>0</v>
      </c>
      <c r="Q459" s="146">
        <v>0</v>
      </c>
      <c r="R459" s="146">
        <f>Q459*H459</f>
        <v>0</v>
      </c>
      <c r="S459" s="146">
        <v>0</v>
      </c>
      <c r="T459" s="147">
        <f>S459*H459</f>
        <v>0</v>
      </c>
      <c r="AR459" s="148" t="s">
        <v>229</v>
      </c>
      <c r="AT459" s="148" t="s">
        <v>224</v>
      </c>
      <c r="AU459" s="148" t="s">
        <v>80</v>
      </c>
      <c r="AY459" s="17" t="s">
        <v>221</v>
      </c>
      <c r="BE459" s="149">
        <f>IF(N459="základní",J459,0)</f>
        <v>0</v>
      </c>
      <c r="BF459" s="149">
        <f>IF(N459="snížená",J459,0)</f>
        <v>0</v>
      </c>
      <c r="BG459" s="149">
        <f>IF(N459="zákl. přenesená",J459,0)</f>
        <v>0</v>
      </c>
      <c r="BH459" s="149">
        <f>IF(N459="sníž. přenesená",J459,0)</f>
        <v>0</v>
      </c>
      <c r="BI459" s="149">
        <f>IF(N459="nulová",J459,0)</f>
        <v>0</v>
      </c>
      <c r="BJ459" s="17" t="s">
        <v>80</v>
      </c>
      <c r="BK459" s="149">
        <f>ROUND(I459*H459,2)</f>
        <v>0</v>
      </c>
      <c r="BL459" s="17" t="s">
        <v>229</v>
      </c>
      <c r="BM459" s="148" t="s">
        <v>2312</v>
      </c>
    </row>
    <row r="460" spans="2:65" s="1" customFormat="1">
      <c r="B460" s="32"/>
      <c r="D460" s="151" t="s">
        <v>272</v>
      </c>
      <c r="F460" s="181" t="s">
        <v>3531</v>
      </c>
      <c r="I460" s="182"/>
      <c r="L460" s="32"/>
      <c r="M460" s="183"/>
      <c r="T460" s="56"/>
      <c r="AT460" s="17" t="s">
        <v>272</v>
      </c>
      <c r="AU460" s="17" t="s">
        <v>80</v>
      </c>
    </row>
    <row r="461" spans="2:65" s="1" customFormat="1" ht="24.2" customHeight="1">
      <c r="B461" s="136"/>
      <c r="C461" s="137" t="s">
        <v>859</v>
      </c>
      <c r="D461" s="137" t="s">
        <v>224</v>
      </c>
      <c r="E461" s="138" t="s">
        <v>3532</v>
      </c>
      <c r="F461" s="139" t="s">
        <v>3533</v>
      </c>
      <c r="G461" s="140" t="s">
        <v>239</v>
      </c>
      <c r="H461" s="141">
        <v>340</v>
      </c>
      <c r="I461" s="142"/>
      <c r="J461" s="143">
        <f>ROUND(I461*H461,2)</f>
        <v>0</v>
      </c>
      <c r="K461" s="139" t="s">
        <v>1</v>
      </c>
      <c r="L461" s="32"/>
      <c r="M461" s="144" t="s">
        <v>1</v>
      </c>
      <c r="N461" s="145" t="s">
        <v>38</v>
      </c>
      <c r="P461" s="146">
        <f>O461*H461</f>
        <v>0</v>
      </c>
      <c r="Q461" s="146">
        <v>0</v>
      </c>
      <c r="R461" s="146">
        <f>Q461*H461</f>
        <v>0</v>
      </c>
      <c r="S461" s="146">
        <v>0</v>
      </c>
      <c r="T461" s="147">
        <f>S461*H461</f>
        <v>0</v>
      </c>
      <c r="AR461" s="148" t="s">
        <v>229</v>
      </c>
      <c r="AT461" s="148" t="s">
        <v>224</v>
      </c>
      <c r="AU461" s="148" t="s">
        <v>80</v>
      </c>
      <c r="AY461" s="17" t="s">
        <v>221</v>
      </c>
      <c r="BE461" s="149">
        <f>IF(N461="základní",J461,0)</f>
        <v>0</v>
      </c>
      <c r="BF461" s="149">
        <f>IF(N461="snížená",J461,0)</f>
        <v>0</v>
      </c>
      <c r="BG461" s="149">
        <f>IF(N461="zákl. přenesená",J461,0)</f>
        <v>0</v>
      </c>
      <c r="BH461" s="149">
        <f>IF(N461="sníž. přenesená",J461,0)</f>
        <v>0</v>
      </c>
      <c r="BI461" s="149">
        <f>IF(N461="nulová",J461,0)</f>
        <v>0</v>
      </c>
      <c r="BJ461" s="17" t="s">
        <v>80</v>
      </c>
      <c r="BK461" s="149">
        <f>ROUND(I461*H461,2)</f>
        <v>0</v>
      </c>
      <c r="BL461" s="17" t="s">
        <v>229</v>
      </c>
      <c r="BM461" s="148" t="s">
        <v>2315</v>
      </c>
    </row>
    <row r="462" spans="2:65" s="1" customFormat="1">
      <c r="B462" s="32"/>
      <c r="D462" s="151" t="s">
        <v>272</v>
      </c>
      <c r="F462" s="181" t="s">
        <v>3534</v>
      </c>
      <c r="I462" s="182"/>
      <c r="L462" s="32"/>
      <c r="M462" s="183"/>
      <c r="T462" s="56"/>
      <c r="AT462" s="17" t="s">
        <v>272</v>
      </c>
      <c r="AU462" s="17" t="s">
        <v>80</v>
      </c>
    </row>
    <row r="463" spans="2:65" s="1" customFormat="1" ht="24.2" customHeight="1">
      <c r="B463" s="136"/>
      <c r="C463" s="137" t="s">
        <v>863</v>
      </c>
      <c r="D463" s="137" t="s">
        <v>224</v>
      </c>
      <c r="E463" s="138" t="s">
        <v>3535</v>
      </c>
      <c r="F463" s="139" t="s">
        <v>3536</v>
      </c>
      <c r="G463" s="140" t="s">
        <v>239</v>
      </c>
      <c r="H463" s="141">
        <v>159</v>
      </c>
      <c r="I463" s="142"/>
      <c r="J463" s="143">
        <f>ROUND(I463*H463,2)</f>
        <v>0</v>
      </c>
      <c r="K463" s="139" t="s">
        <v>1</v>
      </c>
      <c r="L463" s="32"/>
      <c r="M463" s="144" t="s">
        <v>1</v>
      </c>
      <c r="N463" s="145" t="s">
        <v>38</v>
      </c>
      <c r="P463" s="146">
        <f>O463*H463</f>
        <v>0</v>
      </c>
      <c r="Q463" s="146">
        <v>0</v>
      </c>
      <c r="R463" s="146">
        <f>Q463*H463</f>
        <v>0</v>
      </c>
      <c r="S463" s="146">
        <v>0</v>
      </c>
      <c r="T463" s="147">
        <f>S463*H463</f>
        <v>0</v>
      </c>
      <c r="AR463" s="148" t="s">
        <v>229</v>
      </c>
      <c r="AT463" s="148" t="s">
        <v>224</v>
      </c>
      <c r="AU463" s="148" t="s">
        <v>80</v>
      </c>
      <c r="AY463" s="17" t="s">
        <v>221</v>
      </c>
      <c r="BE463" s="149">
        <f>IF(N463="základní",J463,0)</f>
        <v>0</v>
      </c>
      <c r="BF463" s="149">
        <f>IF(N463="snížená",J463,0)</f>
        <v>0</v>
      </c>
      <c r="BG463" s="149">
        <f>IF(N463="zákl. přenesená",J463,0)</f>
        <v>0</v>
      </c>
      <c r="BH463" s="149">
        <f>IF(N463="sníž. přenesená",J463,0)</f>
        <v>0</v>
      </c>
      <c r="BI463" s="149">
        <f>IF(N463="nulová",J463,0)</f>
        <v>0</v>
      </c>
      <c r="BJ463" s="17" t="s">
        <v>80</v>
      </c>
      <c r="BK463" s="149">
        <f>ROUND(I463*H463,2)</f>
        <v>0</v>
      </c>
      <c r="BL463" s="17" t="s">
        <v>229</v>
      </c>
      <c r="BM463" s="148" t="s">
        <v>2663</v>
      </c>
    </row>
    <row r="464" spans="2:65" s="1" customFormat="1">
      <c r="B464" s="32"/>
      <c r="D464" s="151" t="s">
        <v>272</v>
      </c>
      <c r="F464" s="181" t="s">
        <v>3537</v>
      </c>
      <c r="I464" s="182"/>
      <c r="L464" s="32"/>
      <c r="M464" s="183"/>
      <c r="T464" s="56"/>
      <c r="AT464" s="17" t="s">
        <v>272</v>
      </c>
      <c r="AU464" s="17" t="s">
        <v>80</v>
      </c>
    </row>
    <row r="465" spans="2:65" s="1" customFormat="1" ht="37.9" customHeight="1">
      <c r="B465" s="136"/>
      <c r="C465" s="137" t="s">
        <v>867</v>
      </c>
      <c r="D465" s="137" t="s">
        <v>224</v>
      </c>
      <c r="E465" s="138" t="s">
        <v>3538</v>
      </c>
      <c r="F465" s="139" t="s">
        <v>3539</v>
      </c>
      <c r="G465" s="140" t="s">
        <v>239</v>
      </c>
      <c r="H465" s="141">
        <v>971</v>
      </c>
      <c r="I465" s="142"/>
      <c r="J465" s="143">
        <f>ROUND(I465*H465,2)</f>
        <v>0</v>
      </c>
      <c r="K465" s="139" t="s">
        <v>1</v>
      </c>
      <c r="L465" s="32"/>
      <c r="M465" s="144" t="s">
        <v>1</v>
      </c>
      <c r="N465" s="145" t="s">
        <v>38</v>
      </c>
      <c r="P465" s="146">
        <f>O465*H465</f>
        <v>0</v>
      </c>
      <c r="Q465" s="146">
        <v>0</v>
      </c>
      <c r="R465" s="146">
        <f>Q465*H465</f>
        <v>0</v>
      </c>
      <c r="S465" s="146">
        <v>0</v>
      </c>
      <c r="T465" s="147">
        <f>S465*H465</f>
        <v>0</v>
      </c>
      <c r="AR465" s="148" t="s">
        <v>229</v>
      </c>
      <c r="AT465" s="148" t="s">
        <v>224</v>
      </c>
      <c r="AU465" s="148" t="s">
        <v>80</v>
      </c>
      <c r="AY465" s="17" t="s">
        <v>221</v>
      </c>
      <c r="BE465" s="149">
        <f>IF(N465="základní",J465,0)</f>
        <v>0</v>
      </c>
      <c r="BF465" s="149">
        <f>IF(N465="snížená",J465,0)</f>
        <v>0</v>
      </c>
      <c r="BG465" s="149">
        <f>IF(N465="zákl. přenesená",J465,0)</f>
        <v>0</v>
      </c>
      <c r="BH465" s="149">
        <f>IF(N465="sníž. přenesená",J465,0)</f>
        <v>0</v>
      </c>
      <c r="BI465" s="149">
        <f>IF(N465="nulová",J465,0)</f>
        <v>0</v>
      </c>
      <c r="BJ465" s="17" t="s">
        <v>80</v>
      </c>
      <c r="BK465" s="149">
        <f>ROUND(I465*H465,2)</f>
        <v>0</v>
      </c>
      <c r="BL465" s="17" t="s">
        <v>229</v>
      </c>
      <c r="BM465" s="148" t="s">
        <v>2666</v>
      </c>
    </row>
    <row r="466" spans="2:65" s="1" customFormat="1">
      <c r="B466" s="32"/>
      <c r="D466" s="151" t="s">
        <v>272</v>
      </c>
      <c r="F466" s="181" t="s">
        <v>3540</v>
      </c>
      <c r="I466" s="182"/>
      <c r="L466" s="32"/>
      <c r="M466" s="183"/>
      <c r="T466" s="56"/>
      <c r="AT466" s="17" t="s">
        <v>272</v>
      </c>
      <c r="AU466" s="17" t="s">
        <v>80</v>
      </c>
    </row>
    <row r="467" spans="2:65" s="1" customFormat="1" ht="16.5" customHeight="1">
      <c r="B467" s="136"/>
      <c r="C467" s="137" t="s">
        <v>873</v>
      </c>
      <c r="D467" s="137" t="s">
        <v>224</v>
      </c>
      <c r="E467" s="138" t="s">
        <v>3541</v>
      </c>
      <c r="F467" s="139" t="s">
        <v>3542</v>
      </c>
      <c r="G467" s="140" t="s">
        <v>730</v>
      </c>
      <c r="H467" s="141">
        <v>1</v>
      </c>
      <c r="I467" s="142"/>
      <c r="J467" s="143">
        <f>ROUND(I467*H467,2)</f>
        <v>0</v>
      </c>
      <c r="K467" s="139" t="s">
        <v>1</v>
      </c>
      <c r="L467" s="32"/>
      <c r="M467" s="144" t="s">
        <v>1</v>
      </c>
      <c r="N467" s="145" t="s">
        <v>38</v>
      </c>
      <c r="P467" s="146">
        <f>O467*H467</f>
        <v>0</v>
      </c>
      <c r="Q467" s="146">
        <v>0</v>
      </c>
      <c r="R467" s="146">
        <f>Q467*H467</f>
        <v>0</v>
      </c>
      <c r="S467" s="146">
        <v>0</v>
      </c>
      <c r="T467" s="147">
        <f>S467*H467</f>
        <v>0</v>
      </c>
      <c r="AR467" s="148" t="s">
        <v>229</v>
      </c>
      <c r="AT467" s="148" t="s">
        <v>224</v>
      </c>
      <c r="AU467" s="148" t="s">
        <v>80</v>
      </c>
      <c r="AY467" s="17" t="s">
        <v>221</v>
      </c>
      <c r="BE467" s="149">
        <f>IF(N467="základní",J467,0)</f>
        <v>0</v>
      </c>
      <c r="BF467" s="149">
        <f>IF(N467="snížená",J467,0)</f>
        <v>0</v>
      </c>
      <c r="BG467" s="149">
        <f>IF(N467="zákl. přenesená",J467,0)</f>
        <v>0</v>
      </c>
      <c r="BH467" s="149">
        <f>IF(N467="sníž. přenesená",J467,0)</f>
        <v>0</v>
      </c>
      <c r="BI467" s="149">
        <f>IF(N467="nulová",J467,0)</f>
        <v>0</v>
      </c>
      <c r="BJ467" s="17" t="s">
        <v>80</v>
      </c>
      <c r="BK467" s="149">
        <f>ROUND(I467*H467,2)</f>
        <v>0</v>
      </c>
      <c r="BL467" s="17" t="s">
        <v>229</v>
      </c>
      <c r="BM467" s="148" t="s">
        <v>2669</v>
      </c>
    </row>
    <row r="468" spans="2:65" s="1" customFormat="1">
      <c r="B468" s="32"/>
      <c r="D468" s="151" t="s">
        <v>272</v>
      </c>
      <c r="F468" s="181" t="s">
        <v>3543</v>
      </c>
      <c r="I468" s="182"/>
      <c r="L468" s="32"/>
      <c r="M468" s="183"/>
      <c r="T468" s="56"/>
      <c r="AT468" s="17" t="s">
        <v>272</v>
      </c>
      <c r="AU468" s="17" t="s">
        <v>80</v>
      </c>
    </row>
    <row r="469" spans="2:65" s="13" customFormat="1">
      <c r="B469" s="157"/>
      <c r="D469" s="151" t="s">
        <v>231</v>
      </c>
      <c r="E469" s="158" t="s">
        <v>1</v>
      </c>
      <c r="F469" s="159" t="s">
        <v>80</v>
      </c>
      <c r="H469" s="160">
        <v>1</v>
      </c>
      <c r="I469" s="161"/>
      <c r="L469" s="157"/>
      <c r="M469" s="162"/>
      <c r="T469" s="163"/>
      <c r="AT469" s="158" t="s">
        <v>231</v>
      </c>
      <c r="AU469" s="158" t="s">
        <v>80</v>
      </c>
      <c r="AV469" s="13" t="s">
        <v>82</v>
      </c>
      <c r="AW469" s="13" t="s">
        <v>30</v>
      </c>
      <c r="AX469" s="13" t="s">
        <v>73</v>
      </c>
      <c r="AY469" s="158" t="s">
        <v>221</v>
      </c>
    </row>
    <row r="470" spans="2:65" s="14" customFormat="1">
      <c r="B470" s="164"/>
      <c r="D470" s="151" t="s">
        <v>231</v>
      </c>
      <c r="E470" s="165" t="s">
        <v>1</v>
      </c>
      <c r="F470" s="166" t="s">
        <v>3301</v>
      </c>
      <c r="H470" s="167">
        <v>1</v>
      </c>
      <c r="I470" s="168"/>
      <c r="L470" s="164"/>
      <c r="M470" s="169"/>
      <c r="T470" s="170"/>
      <c r="AT470" s="165" t="s">
        <v>231</v>
      </c>
      <c r="AU470" s="165" t="s">
        <v>80</v>
      </c>
      <c r="AV470" s="14" t="s">
        <v>229</v>
      </c>
      <c r="AW470" s="14" t="s">
        <v>30</v>
      </c>
      <c r="AX470" s="14" t="s">
        <v>80</v>
      </c>
      <c r="AY470" s="165" t="s">
        <v>221</v>
      </c>
    </row>
    <row r="471" spans="2:65" s="1" customFormat="1" ht="16.5" customHeight="1">
      <c r="B471" s="136"/>
      <c r="C471" s="137" t="s">
        <v>877</v>
      </c>
      <c r="D471" s="137" t="s">
        <v>224</v>
      </c>
      <c r="E471" s="138" t="s">
        <v>3544</v>
      </c>
      <c r="F471" s="139" t="s">
        <v>3545</v>
      </c>
      <c r="G471" s="140" t="s">
        <v>983</v>
      </c>
      <c r="H471" s="141">
        <v>1</v>
      </c>
      <c r="I471" s="142"/>
      <c r="J471" s="143">
        <f>ROUND(I471*H471,2)</f>
        <v>0</v>
      </c>
      <c r="K471" s="139" t="s">
        <v>1</v>
      </c>
      <c r="L471" s="32"/>
      <c r="M471" s="144" t="s">
        <v>1</v>
      </c>
      <c r="N471" s="145" t="s">
        <v>38</v>
      </c>
      <c r="P471" s="146">
        <f>O471*H471</f>
        <v>0</v>
      </c>
      <c r="Q471" s="146">
        <v>0</v>
      </c>
      <c r="R471" s="146">
        <f>Q471*H471</f>
        <v>0</v>
      </c>
      <c r="S471" s="146">
        <v>0</v>
      </c>
      <c r="T471" s="147">
        <f>S471*H471</f>
        <v>0</v>
      </c>
      <c r="AR471" s="148" t="s">
        <v>229</v>
      </c>
      <c r="AT471" s="148" t="s">
        <v>224</v>
      </c>
      <c r="AU471" s="148" t="s">
        <v>80</v>
      </c>
      <c r="AY471" s="17" t="s">
        <v>221</v>
      </c>
      <c r="BE471" s="149">
        <f>IF(N471="základní",J471,0)</f>
        <v>0</v>
      </c>
      <c r="BF471" s="149">
        <f>IF(N471="snížená",J471,0)</f>
        <v>0</v>
      </c>
      <c r="BG471" s="149">
        <f>IF(N471="zákl. přenesená",J471,0)</f>
        <v>0</v>
      </c>
      <c r="BH471" s="149">
        <f>IF(N471="sníž. přenesená",J471,0)</f>
        <v>0</v>
      </c>
      <c r="BI471" s="149">
        <f>IF(N471="nulová",J471,0)</f>
        <v>0</v>
      </c>
      <c r="BJ471" s="17" t="s">
        <v>80</v>
      </c>
      <c r="BK471" s="149">
        <f>ROUND(I471*H471,2)</f>
        <v>0</v>
      </c>
      <c r="BL471" s="17" t="s">
        <v>229</v>
      </c>
      <c r="BM471" s="148" t="s">
        <v>2672</v>
      </c>
    </row>
    <row r="472" spans="2:65" s="13" customFormat="1">
      <c r="B472" s="157"/>
      <c r="D472" s="151" t="s">
        <v>231</v>
      </c>
      <c r="E472" s="158" t="s">
        <v>1</v>
      </c>
      <c r="F472" s="159" t="s">
        <v>80</v>
      </c>
      <c r="H472" s="160">
        <v>1</v>
      </c>
      <c r="I472" s="161"/>
      <c r="L472" s="157"/>
      <c r="M472" s="162"/>
      <c r="T472" s="163"/>
      <c r="AT472" s="158" t="s">
        <v>231</v>
      </c>
      <c r="AU472" s="158" t="s">
        <v>80</v>
      </c>
      <c r="AV472" s="13" t="s">
        <v>82</v>
      </c>
      <c r="AW472" s="13" t="s">
        <v>30</v>
      </c>
      <c r="AX472" s="13" t="s">
        <v>73</v>
      </c>
      <c r="AY472" s="158" t="s">
        <v>221</v>
      </c>
    </row>
    <row r="473" spans="2:65" s="14" customFormat="1">
      <c r="B473" s="164"/>
      <c r="D473" s="151" t="s">
        <v>231</v>
      </c>
      <c r="E473" s="165" t="s">
        <v>1</v>
      </c>
      <c r="F473" s="166" t="s">
        <v>3301</v>
      </c>
      <c r="H473" s="167">
        <v>1</v>
      </c>
      <c r="I473" s="168"/>
      <c r="L473" s="164"/>
      <c r="M473" s="169"/>
      <c r="T473" s="170"/>
      <c r="AT473" s="165" t="s">
        <v>231</v>
      </c>
      <c r="AU473" s="165" t="s">
        <v>80</v>
      </c>
      <c r="AV473" s="14" t="s">
        <v>229</v>
      </c>
      <c r="AW473" s="14" t="s">
        <v>30</v>
      </c>
      <c r="AX473" s="14" t="s">
        <v>80</v>
      </c>
      <c r="AY473" s="165" t="s">
        <v>221</v>
      </c>
    </row>
    <row r="474" spans="2:65" s="1" customFormat="1" ht="16.5" customHeight="1">
      <c r="B474" s="136"/>
      <c r="C474" s="137" t="s">
        <v>881</v>
      </c>
      <c r="D474" s="137" t="s">
        <v>224</v>
      </c>
      <c r="E474" s="138" t="s">
        <v>3546</v>
      </c>
      <c r="F474" s="139" t="s">
        <v>3547</v>
      </c>
      <c r="G474" s="140" t="s">
        <v>1624</v>
      </c>
      <c r="H474" s="141">
        <v>32</v>
      </c>
      <c r="I474" s="142"/>
      <c r="J474" s="143">
        <f>ROUND(I474*H474,2)</f>
        <v>0</v>
      </c>
      <c r="K474" s="139" t="s">
        <v>1</v>
      </c>
      <c r="L474" s="32"/>
      <c r="M474" s="144" t="s">
        <v>1</v>
      </c>
      <c r="N474" s="145" t="s">
        <v>38</v>
      </c>
      <c r="P474" s="146">
        <f>O474*H474</f>
        <v>0</v>
      </c>
      <c r="Q474" s="146">
        <v>0</v>
      </c>
      <c r="R474" s="146">
        <f>Q474*H474</f>
        <v>0</v>
      </c>
      <c r="S474" s="146">
        <v>0</v>
      </c>
      <c r="T474" s="147">
        <f>S474*H474</f>
        <v>0</v>
      </c>
      <c r="AR474" s="148" t="s">
        <v>229</v>
      </c>
      <c r="AT474" s="148" t="s">
        <v>224</v>
      </c>
      <c r="AU474" s="148" t="s">
        <v>80</v>
      </c>
      <c r="AY474" s="17" t="s">
        <v>221</v>
      </c>
      <c r="BE474" s="149">
        <f>IF(N474="základní",J474,0)</f>
        <v>0</v>
      </c>
      <c r="BF474" s="149">
        <f>IF(N474="snížená",J474,0)</f>
        <v>0</v>
      </c>
      <c r="BG474" s="149">
        <f>IF(N474="zákl. přenesená",J474,0)</f>
        <v>0</v>
      </c>
      <c r="BH474" s="149">
        <f>IF(N474="sníž. přenesená",J474,0)</f>
        <v>0</v>
      </c>
      <c r="BI474" s="149">
        <f>IF(N474="nulová",J474,0)</f>
        <v>0</v>
      </c>
      <c r="BJ474" s="17" t="s">
        <v>80</v>
      </c>
      <c r="BK474" s="149">
        <f>ROUND(I474*H474,2)</f>
        <v>0</v>
      </c>
      <c r="BL474" s="17" t="s">
        <v>229</v>
      </c>
      <c r="BM474" s="148" t="s">
        <v>2675</v>
      </c>
    </row>
    <row r="475" spans="2:65" s="1" customFormat="1">
      <c r="B475" s="32"/>
      <c r="D475" s="151" t="s">
        <v>272</v>
      </c>
      <c r="F475" s="181" t="s">
        <v>3548</v>
      </c>
      <c r="I475" s="182"/>
      <c r="L475" s="32"/>
      <c r="M475" s="183"/>
      <c r="T475" s="56"/>
      <c r="AT475" s="17" t="s">
        <v>272</v>
      </c>
      <c r="AU475" s="17" t="s">
        <v>80</v>
      </c>
    </row>
    <row r="476" spans="2:65" s="13" customFormat="1">
      <c r="B476" s="157"/>
      <c r="D476" s="151" t="s">
        <v>231</v>
      </c>
      <c r="E476" s="158" t="s">
        <v>1</v>
      </c>
      <c r="F476" s="159" t="s">
        <v>460</v>
      </c>
      <c r="H476" s="160">
        <v>32</v>
      </c>
      <c r="I476" s="161"/>
      <c r="L476" s="157"/>
      <c r="M476" s="162"/>
      <c r="T476" s="163"/>
      <c r="AT476" s="158" t="s">
        <v>231</v>
      </c>
      <c r="AU476" s="158" t="s">
        <v>80</v>
      </c>
      <c r="AV476" s="13" t="s">
        <v>82</v>
      </c>
      <c r="AW476" s="13" t="s">
        <v>30</v>
      </c>
      <c r="AX476" s="13" t="s">
        <v>73</v>
      </c>
      <c r="AY476" s="158" t="s">
        <v>221</v>
      </c>
    </row>
    <row r="477" spans="2:65" s="14" customFormat="1">
      <c r="B477" s="164"/>
      <c r="D477" s="151" t="s">
        <v>231</v>
      </c>
      <c r="E477" s="165" t="s">
        <v>1</v>
      </c>
      <c r="F477" s="166" t="s">
        <v>3301</v>
      </c>
      <c r="H477" s="167">
        <v>32</v>
      </c>
      <c r="I477" s="168"/>
      <c r="L477" s="164"/>
      <c r="M477" s="169"/>
      <c r="T477" s="170"/>
      <c r="AT477" s="165" t="s">
        <v>231</v>
      </c>
      <c r="AU477" s="165" t="s">
        <v>80</v>
      </c>
      <c r="AV477" s="14" t="s">
        <v>229</v>
      </c>
      <c r="AW477" s="14" t="s">
        <v>30</v>
      </c>
      <c r="AX477" s="14" t="s">
        <v>80</v>
      </c>
      <c r="AY477" s="165" t="s">
        <v>221</v>
      </c>
    </row>
    <row r="478" spans="2:65" s="1" customFormat="1" ht="16.5" customHeight="1">
      <c r="B478" s="136"/>
      <c r="C478" s="137" t="s">
        <v>885</v>
      </c>
      <c r="D478" s="137" t="s">
        <v>224</v>
      </c>
      <c r="E478" s="138" t="s">
        <v>3549</v>
      </c>
      <c r="F478" s="139" t="s">
        <v>3550</v>
      </c>
      <c r="G478" s="140" t="s">
        <v>983</v>
      </c>
      <c r="H478" s="141">
        <v>18</v>
      </c>
      <c r="I478" s="142"/>
      <c r="J478" s="143">
        <f>ROUND(I478*H478,2)</f>
        <v>0</v>
      </c>
      <c r="K478" s="139" t="s">
        <v>1</v>
      </c>
      <c r="L478" s="32"/>
      <c r="M478" s="144" t="s">
        <v>1</v>
      </c>
      <c r="N478" s="145" t="s">
        <v>38</v>
      </c>
      <c r="P478" s="146">
        <f>O478*H478</f>
        <v>0</v>
      </c>
      <c r="Q478" s="146">
        <v>0</v>
      </c>
      <c r="R478" s="146">
        <f>Q478*H478</f>
        <v>0</v>
      </c>
      <c r="S478" s="146">
        <v>0</v>
      </c>
      <c r="T478" s="147">
        <f>S478*H478</f>
        <v>0</v>
      </c>
      <c r="AR478" s="148" t="s">
        <v>229</v>
      </c>
      <c r="AT478" s="148" t="s">
        <v>224</v>
      </c>
      <c r="AU478" s="148" t="s">
        <v>80</v>
      </c>
      <c r="AY478" s="17" t="s">
        <v>221</v>
      </c>
      <c r="BE478" s="149">
        <f>IF(N478="základní",J478,0)</f>
        <v>0</v>
      </c>
      <c r="BF478" s="149">
        <f>IF(N478="snížená",J478,0)</f>
        <v>0</v>
      </c>
      <c r="BG478" s="149">
        <f>IF(N478="zákl. přenesená",J478,0)</f>
        <v>0</v>
      </c>
      <c r="BH478" s="149">
        <f>IF(N478="sníž. přenesená",J478,0)</f>
        <v>0</v>
      </c>
      <c r="BI478" s="149">
        <f>IF(N478="nulová",J478,0)</f>
        <v>0</v>
      </c>
      <c r="BJ478" s="17" t="s">
        <v>80</v>
      </c>
      <c r="BK478" s="149">
        <f>ROUND(I478*H478,2)</f>
        <v>0</v>
      </c>
      <c r="BL478" s="17" t="s">
        <v>229</v>
      </c>
      <c r="BM478" s="148" t="s">
        <v>2678</v>
      </c>
    </row>
    <row r="479" spans="2:65" s="1" customFormat="1">
      <c r="B479" s="32"/>
      <c r="D479" s="151" t="s">
        <v>272</v>
      </c>
      <c r="F479" s="181" t="s">
        <v>3551</v>
      </c>
      <c r="I479" s="182"/>
      <c r="L479" s="32"/>
      <c r="M479" s="183"/>
      <c r="T479" s="56"/>
      <c r="AT479" s="17" t="s">
        <v>272</v>
      </c>
      <c r="AU479" s="17" t="s">
        <v>80</v>
      </c>
    </row>
    <row r="480" spans="2:65" s="13" customFormat="1">
      <c r="B480" s="157"/>
      <c r="D480" s="151" t="s">
        <v>231</v>
      </c>
      <c r="E480" s="158" t="s">
        <v>1</v>
      </c>
      <c r="F480" s="159" t="s">
        <v>340</v>
      </c>
      <c r="H480" s="160">
        <v>18</v>
      </c>
      <c r="I480" s="161"/>
      <c r="L480" s="157"/>
      <c r="M480" s="162"/>
      <c r="T480" s="163"/>
      <c r="AT480" s="158" t="s">
        <v>231</v>
      </c>
      <c r="AU480" s="158" t="s">
        <v>80</v>
      </c>
      <c r="AV480" s="13" t="s">
        <v>82</v>
      </c>
      <c r="AW480" s="13" t="s">
        <v>30</v>
      </c>
      <c r="AX480" s="13" t="s">
        <v>73</v>
      </c>
      <c r="AY480" s="158" t="s">
        <v>221</v>
      </c>
    </row>
    <row r="481" spans="2:65" s="14" customFormat="1">
      <c r="B481" s="164"/>
      <c r="D481" s="151" t="s">
        <v>231</v>
      </c>
      <c r="E481" s="165" t="s">
        <v>1</v>
      </c>
      <c r="F481" s="166" t="s">
        <v>3301</v>
      </c>
      <c r="H481" s="167">
        <v>18</v>
      </c>
      <c r="I481" s="168"/>
      <c r="L481" s="164"/>
      <c r="M481" s="169"/>
      <c r="T481" s="170"/>
      <c r="AT481" s="165" t="s">
        <v>231</v>
      </c>
      <c r="AU481" s="165" t="s">
        <v>80</v>
      </c>
      <c r="AV481" s="14" t="s">
        <v>229</v>
      </c>
      <c r="AW481" s="14" t="s">
        <v>30</v>
      </c>
      <c r="AX481" s="14" t="s">
        <v>80</v>
      </c>
      <c r="AY481" s="165" t="s">
        <v>221</v>
      </c>
    </row>
    <row r="482" spans="2:65" s="1" customFormat="1" ht="16.5" customHeight="1">
      <c r="B482" s="136"/>
      <c r="C482" s="137" t="s">
        <v>889</v>
      </c>
      <c r="D482" s="137" t="s">
        <v>224</v>
      </c>
      <c r="E482" s="138" t="s">
        <v>3552</v>
      </c>
      <c r="F482" s="139" t="s">
        <v>3553</v>
      </c>
      <c r="G482" s="140" t="s">
        <v>1624</v>
      </c>
      <c r="H482" s="141">
        <v>80</v>
      </c>
      <c r="I482" s="142"/>
      <c r="J482" s="143">
        <f>ROUND(I482*H482,2)</f>
        <v>0</v>
      </c>
      <c r="K482" s="139" t="s">
        <v>1</v>
      </c>
      <c r="L482" s="32"/>
      <c r="M482" s="144" t="s">
        <v>1</v>
      </c>
      <c r="N482" s="145" t="s">
        <v>38</v>
      </c>
      <c r="P482" s="146">
        <f>O482*H482</f>
        <v>0</v>
      </c>
      <c r="Q482" s="146">
        <v>0</v>
      </c>
      <c r="R482" s="146">
        <f>Q482*H482</f>
        <v>0</v>
      </c>
      <c r="S482" s="146">
        <v>0</v>
      </c>
      <c r="T482" s="147">
        <f>S482*H482</f>
        <v>0</v>
      </c>
      <c r="AR482" s="148" t="s">
        <v>229</v>
      </c>
      <c r="AT482" s="148" t="s">
        <v>224</v>
      </c>
      <c r="AU482" s="148" t="s">
        <v>80</v>
      </c>
      <c r="AY482" s="17" t="s">
        <v>221</v>
      </c>
      <c r="BE482" s="149">
        <f>IF(N482="základní",J482,0)</f>
        <v>0</v>
      </c>
      <c r="BF482" s="149">
        <f>IF(N482="snížená",J482,0)</f>
        <v>0</v>
      </c>
      <c r="BG482" s="149">
        <f>IF(N482="zákl. přenesená",J482,0)</f>
        <v>0</v>
      </c>
      <c r="BH482" s="149">
        <f>IF(N482="sníž. přenesená",J482,0)</f>
        <v>0</v>
      </c>
      <c r="BI482" s="149">
        <f>IF(N482="nulová",J482,0)</f>
        <v>0</v>
      </c>
      <c r="BJ482" s="17" t="s">
        <v>80</v>
      </c>
      <c r="BK482" s="149">
        <f>ROUND(I482*H482,2)</f>
        <v>0</v>
      </c>
      <c r="BL482" s="17" t="s">
        <v>229</v>
      </c>
      <c r="BM482" s="148" t="s">
        <v>2683</v>
      </c>
    </row>
    <row r="483" spans="2:65" s="1" customFormat="1">
      <c r="B483" s="32"/>
      <c r="D483" s="151" t="s">
        <v>272</v>
      </c>
      <c r="F483" s="181" t="s">
        <v>3554</v>
      </c>
      <c r="I483" s="182"/>
      <c r="L483" s="32"/>
      <c r="M483" s="183"/>
      <c r="T483" s="56"/>
      <c r="AT483" s="17" t="s">
        <v>272</v>
      </c>
      <c r="AU483" s="17" t="s">
        <v>80</v>
      </c>
    </row>
    <row r="484" spans="2:65" s="13" customFormat="1">
      <c r="B484" s="157"/>
      <c r="D484" s="151" t="s">
        <v>231</v>
      </c>
      <c r="E484" s="158" t="s">
        <v>1</v>
      </c>
      <c r="F484" s="159" t="s">
        <v>831</v>
      </c>
      <c r="H484" s="160">
        <v>80</v>
      </c>
      <c r="I484" s="161"/>
      <c r="L484" s="157"/>
      <c r="M484" s="162"/>
      <c r="T484" s="163"/>
      <c r="AT484" s="158" t="s">
        <v>231</v>
      </c>
      <c r="AU484" s="158" t="s">
        <v>80</v>
      </c>
      <c r="AV484" s="13" t="s">
        <v>82</v>
      </c>
      <c r="AW484" s="13" t="s">
        <v>30</v>
      </c>
      <c r="AX484" s="13" t="s">
        <v>73</v>
      </c>
      <c r="AY484" s="158" t="s">
        <v>221</v>
      </c>
    </row>
    <row r="485" spans="2:65" s="14" customFormat="1">
      <c r="B485" s="164"/>
      <c r="D485" s="151" t="s">
        <v>231</v>
      </c>
      <c r="E485" s="165" t="s">
        <v>1</v>
      </c>
      <c r="F485" s="166" t="s">
        <v>3301</v>
      </c>
      <c r="H485" s="167">
        <v>80</v>
      </c>
      <c r="I485" s="168"/>
      <c r="L485" s="164"/>
      <c r="M485" s="169"/>
      <c r="T485" s="170"/>
      <c r="AT485" s="165" t="s">
        <v>231</v>
      </c>
      <c r="AU485" s="165" t="s">
        <v>80</v>
      </c>
      <c r="AV485" s="14" t="s">
        <v>229</v>
      </c>
      <c r="AW485" s="14" t="s">
        <v>30</v>
      </c>
      <c r="AX485" s="14" t="s">
        <v>80</v>
      </c>
      <c r="AY485" s="165" t="s">
        <v>221</v>
      </c>
    </row>
    <row r="486" spans="2:65" s="1" customFormat="1" ht="16.5" customHeight="1">
      <c r="B486" s="136"/>
      <c r="C486" s="137" t="s">
        <v>893</v>
      </c>
      <c r="D486" s="137" t="s">
        <v>224</v>
      </c>
      <c r="E486" s="138" t="s">
        <v>3555</v>
      </c>
      <c r="F486" s="139" t="s">
        <v>3556</v>
      </c>
      <c r="G486" s="140" t="s">
        <v>1624</v>
      </c>
      <c r="H486" s="141">
        <v>16</v>
      </c>
      <c r="I486" s="142"/>
      <c r="J486" s="143">
        <f>ROUND(I486*H486,2)</f>
        <v>0</v>
      </c>
      <c r="K486" s="139" t="s">
        <v>1</v>
      </c>
      <c r="L486" s="32"/>
      <c r="M486" s="144" t="s">
        <v>1</v>
      </c>
      <c r="N486" s="145" t="s">
        <v>38</v>
      </c>
      <c r="P486" s="146">
        <f>O486*H486</f>
        <v>0</v>
      </c>
      <c r="Q486" s="146">
        <v>0</v>
      </c>
      <c r="R486" s="146">
        <f>Q486*H486</f>
        <v>0</v>
      </c>
      <c r="S486" s="146">
        <v>0</v>
      </c>
      <c r="T486" s="147">
        <f>S486*H486</f>
        <v>0</v>
      </c>
      <c r="AR486" s="148" t="s">
        <v>229</v>
      </c>
      <c r="AT486" s="148" t="s">
        <v>224</v>
      </c>
      <c r="AU486" s="148" t="s">
        <v>80</v>
      </c>
      <c r="AY486" s="17" t="s">
        <v>221</v>
      </c>
      <c r="BE486" s="149">
        <f>IF(N486="základní",J486,0)</f>
        <v>0</v>
      </c>
      <c r="BF486" s="149">
        <f>IF(N486="snížená",J486,0)</f>
        <v>0</v>
      </c>
      <c r="BG486" s="149">
        <f>IF(N486="zákl. přenesená",J486,0)</f>
        <v>0</v>
      </c>
      <c r="BH486" s="149">
        <f>IF(N486="sníž. přenesená",J486,0)</f>
        <v>0</v>
      </c>
      <c r="BI486" s="149">
        <f>IF(N486="nulová",J486,0)</f>
        <v>0</v>
      </c>
      <c r="BJ486" s="17" t="s">
        <v>80</v>
      </c>
      <c r="BK486" s="149">
        <f>ROUND(I486*H486,2)</f>
        <v>0</v>
      </c>
      <c r="BL486" s="17" t="s">
        <v>229</v>
      </c>
      <c r="BM486" s="148" t="s">
        <v>2686</v>
      </c>
    </row>
    <row r="487" spans="2:65" s="1" customFormat="1">
      <c r="B487" s="32"/>
      <c r="D487" s="151" t="s">
        <v>272</v>
      </c>
      <c r="F487" s="181" t="s">
        <v>3557</v>
      </c>
      <c r="I487" s="182"/>
      <c r="L487" s="32"/>
      <c r="M487" s="183"/>
      <c r="T487" s="56"/>
      <c r="AT487" s="17" t="s">
        <v>272</v>
      </c>
      <c r="AU487" s="17" t="s">
        <v>80</v>
      </c>
    </row>
    <row r="488" spans="2:65" s="13" customFormat="1">
      <c r="B488" s="157"/>
      <c r="D488" s="151" t="s">
        <v>231</v>
      </c>
      <c r="E488" s="158" t="s">
        <v>1</v>
      </c>
      <c r="F488" s="159" t="s">
        <v>332</v>
      </c>
      <c r="H488" s="160">
        <v>16</v>
      </c>
      <c r="I488" s="161"/>
      <c r="L488" s="157"/>
      <c r="M488" s="162"/>
      <c r="T488" s="163"/>
      <c r="AT488" s="158" t="s">
        <v>231</v>
      </c>
      <c r="AU488" s="158" t="s">
        <v>80</v>
      </c>
      <c r="AV488" s="13" t="s">
        <v>82</v>
      </c>
      <c r="AW488" s="13" t="s">
        <v>30</v>
      </c>
      <c r="AX488" s="13" t="s">
        <v>73</v>
      </c>
      <c r="AY488" s="158" t="s">
        <v>221</v>
      </c>
    </row>
    <row r="489" spans="2:65" s="14" customFormat="1">
      <c r="B489" s="164"/>
      <c r="D489" s="151" t="s">
        <v>231</v>
      </c>
      <c r="E489" s="165" t="s">
        <v>1</v>
      </c>
      <c r="F489" s="166" t="s">
        <v>3301</v>
      </c>
      <c r="H489" s="167">
        <v>16</v>
      </c>
      <c r="I489" s="168"/>
      <c r="L489" s="164"/>
      <c r="M489" s="169"/>
      <c r="T489" s="170"/>
      <c r="AT489" s="165" t="s">
        <v>231</v>
      </c>
      <c r="AU489" s="165" t="s">
        <v>80</v>
      </c>
      <c r="AV489" s="14" t="s">
        <v>229</v>
      </c>
      <c r="AW489" s="14" t="s">
        <v>30</v>
      </c>
      <c r="AX489" s="14" t="s">
        <v>80</v>
      </c>
      <c r="AY489" s="165" t="s">
        <v>221</v>
      </c>
    </row>
    <row r="490" spans="2:65" s="1" customFormat="1" ht="33" customHeight="1">
      <c r="B490" s="136"/>
      <c r="C490" s="137" t="s">
        <v>897</v>
      </c>
      <c r="D490" s="137" t="s">
        <v>224</v>
      </c>
      <c r="E490" s="138" t="s">
        <v>3558</v>
      </c>
      <c r="F490" s="139" t="s">
        <v>3559</v>
      </c>
      <c r="G490" s="140" t="s">
        <v>1624</v>
      </c>
      <c r="H490" s="141">
        <v>24</v>
      </c>
      <c r="I490" s="142"/>
      <c r="J490" s="143">
        <f>ROUND(I490*H490,2)</f>
        <v>0</v>
      </c>
      <c r="K490" s="139" t="s">
        <v>1</v>
      </c>
      <c r="L490" s="32"/>
      <c r="M490" s="144" t="s">
        <v>1</v>
      </c>
      <c r="N490" s="145" t="s">
        <v>38</v>
      </c>
      <c r="P490" s="146">
        <f>O490*H490</f>
        <v>0</v>
      </c>
      <c r="Q490" s="146">
        <v>0</v>
      </c>
      <c r="R490" s="146">
        <f>Q490*H490</f>
        <v>0</v>
      </c>
      <c r="S490" s="146">
        <v>0</v>
      </c>
      <c r="T490" s="147">
        <f>S490*H490</f>
        <v>0</v>
      </c>
      <c r="AR490" s="148" t="s">
        <v>229</v>
      </c>
      <c r="AT490" s="148" t="s">
        <v>224</v>
      </c>
      <c r="AU490" s="148" t="s">
        <v>80</v>
      </c>
      <c r="AY490" s="17" t="s">
        <v>221</v>
      </c>
      <c r="BE490" s="149">
        <f>IF(N490="základní",J490,0)</f>
        <v>0</v>
      </c>
      <c r="BF490" s="149">
        <f>IF(N490="snížená",J490,0)</f>
        <v>0</v>
      </c>
      <c r="BG490" s="149">
        <f>IF(N490="zákl. přenesená",J490,0)</f>
        <v>0</v>
      </c>
      <c r="BH490" s="149">
        <f>IF(N490="sníž. přenesená",J490,0)</f>
        <v>0</v>
      </c>
      <c r="BI490" s="149">
        <f>IF(N490="nulová",J490,0)</f>
        <v>0</v>
      </c>
      <c r="BJ490" s="17" t="s">
        <v>80</v>
      </c>
      <c r="BK490" s="149">
        <f>ROUND(I490*H490,2)</f>
        <v>0</v>
      </c>
      <c r="BL490" s="17" t="s">
        <v>229</v>
      </c>
      <c r="BM490" s="148" t="s">
        <v>2689</v>
      </c>
    </row>
    <row r="491" spans="2:65" s="13" customFormat="1">
      <c r="B491" s="157"/>
      <c r="D491" s="151" t="s">
        <v>231</v>
      </c>
      <c r="E491" s="158" t="s">
        <v>1</v>
      </c>
      <c r="F491" s="159" t="s">
        <v>379</v>
      </c>
      <c r="H491" s="160">
        <v>24</v>
      </c>
      <c r="I491" s="161"/>
      <c r="L491" s="157"/>
      <c r="M491" s="162"/>
      <c r="T491" s="163"/>
      <c r="AT491" s="158" t="s">
        <v>231</v>
      </c>
      <c r="AU491" s="158" t="s">
        <v>80</v>
      </c>
      <c r="AV491" s="13" t="s">
        <v>82</v>
      </c>
      <c r="AW491" s="13" t="s">
        <v>30</v>
      </c>
      <c r="AX491" s="13" t="s">
        <v>73</v>
      </c>
      <c r="AY491" s="158" t="s">
        <v>221</v>
      </c>
    </row>
    <row r="492" spans="2:65" s="14" customFormat="1">
      <c r="B492" s="164"/>
      <c r="D492" s="151" t="s">
        <v>231</v>
      </c>
      <c r="E492" s="165" t="s">
        <v>1</v>
      </c>
      <c r="F492" s="166" t="s">
        <v>3301</v>
      </c>
      <c r="H492" s="167">
        <v>24</v>
      </c>
      <c r="I492" s="168"/>
      <c r="L492" s="164"/>
      <c r="M492" s="169"/>
      <c r="T492" s="170"/>
      <c r="AT492" s="165" t="s">
        <v>231</v>
      </c>
      <c r="AU492" s="165" t="s">
        <v>80</v>
      </c>
      <c r="AV492" s="14" t="s">
        <v>229</v>
      </c>
      <c r="AW492" s="14" t="s">
        <v>30</v>
      </c>
      <c r="AX492" s="14" t="s">
        <v>80</v>
      </c>
      <c r="AY492" s="165" t="s">
        <v>221</v>
      </c>
    </row>
    <row r="493" spans="2:65" s="11" customFormat="1" ht="25.9" customHeight="1">
      <c r="B493" s="124"/>
      <c r="D493" s="125" t="s">
        <v>72</v>
      </c>
      <c r="E493" s="126" t="s">
        <v>3560</v>
      </c>
      <c r="F493" s="126" t="s">
        <v>3561</v>
      </c>
      <c r="I493" s="127"/>
      <c r="J493" s="128">
        <f>BK493</f>
        <v>0</v>
      </c>
      <c r="L493" s="124"/>
      <c r="M493" s="129"/>
      <c r="P493" s="130">
        <f>SUM(P494:P599)</f>
        <v>0</v>
      </c>
      <c r="R493" s="130">
        <f>SUM(R494:R599)</f>
        <v>0</v>
      </c>
      <c r="T493" s="131">
        <f>SUM(T494:T599)</f>
        <v>0</v>
      </c>
      <c r="AR493" s="125" t="s">
        <v>80</v>
      </c>
      <c r="AT493" s="132" t="s">
        <v>72</v>
      </c>
      <c r="AU493" s="132" t="s">
        <v>73</v>
      </c>
      <c r="AY493" s="125" t="s">
        <v>221</v>
      </c>
      <c r="BK493" s="133">
        <f>SUM(BK494:BK599)</f>
        <v>0</v>
      </c>
    </row>
    <row r="494" spans="2:65" s="1" customFormat="1" ht="16.5" customHeight="1">
      <c r="B494" s="136"/>
      <c r="C494" s="137" t="s">
        <v>901</v>
      </c>
      <c r="D494" s="137" t="s">
        <v>224</v>
      </c>
      <c r="E494" s="138" t="s">
        <v>3562</v>
      </c>
      <c r="F494" s="139" t="s">
        <v>3563</v>
      </c>
      <c r="G494" s="140" t="s">
        <v>2137</v>
      </c>
      <c r="H494" s="141">
        <v>1</v>
      </c>
      <c r="I494" s="142"/>
      <c r="J494" s="143">
        <f>ROUND(I494*H494,2)</f>
        <v>0</v>
      </c>
      <c r="K494" s="139" t="s">
        <v>1</v>
      </c>
      <c r="L494" s="32"/>
      <c r="M494" s="144" t="s">
        <v>1</v>
      </c>
      <c r="N494" s="145" t="s">
        <v>38</v>
      </c>
      <c r="P494" s="146">
        <f>O494*H494</f>
        <v>0</v>
      </c>
      <c r="Q494" s="146">
        <v>0</v>
      </c>
      <c r="R494" s="146">
        <f>Q494*H494</f>
        <v>0</v>
      </c>
      <c r="S494" s="146">
        <v>0</v>
      </c>
      <c r="T494" s="147">
        <f>S494*H494</f>
        <v>0</v>
      </c>
      <c r="AR494" s="148" t="s">
        <v>229</v>
      </c>
      <c r="AT494" s="148" t="s">
        <v>224</v>
      </c>
      <c r="AU494" s="148" t="s">
        <v>80</v>
      </c>
      <c r="AY494" s="17" t="s">
        <v>221</v>
      </c>
      <c r="BE494" s="149">
        <f>IF(N494="základní",J494,0)</f>
        <v>0</v>
      </c>
      <c r="BF494" s="149">
        <f>IF(N494="snížená",J494,0)</f>
        <v>0</v>
      </c>
      <c r="BG494" s="149">
        <f>IF(N494="zákl. přenesená",J494,0)</f>
        <v>0</v>
      </c>
      <c r="BH494" s="149">
        <f>IF(N494="sníž. přenesená",J494,0)</f>
        <v>0</v>
      </c>
      <c r="BI494" s="149">
        <f>IF(N494="nulová",J494,0)</f>
        <v>0</v>
      </c>
      <c r="BJ494" s="17" t="s">
        <v>80</v>
      </c>
      <c r="BK494" s="149">
        <f>ROUND(I494*H494,2)</f>
        <v>0</v>
      </c>
      <c r="BL494" s="17" t="s">
        <v>229</v>
      </c>
      <c r="BM494" s="148" t="s">
        <v>2692</v>
      </c>
    </row>
    <row r="495" spans="2:65" s="1" customFormat="1">
      <c r="B495" s="32"/>
      <c r="D495" s="151" t="s">
        <v>272</v>
      </c>
      <c r="F495" s="181" t="s">
        <v>3564</v>
      </c>
      <c r="I495" s="182"/>
      <c r="L495" s="32"/>
      <c r="M495" s="183"/>
      <c r="T495" s="56"/>
      <c r="AT495" s="17" t="s">
        <v>272</v>
      </c>
      <c r="AU495" s="17" t="s">
        <v>80</v>
      </c>
    </row>
    <row r="496" spans="2:65" s="13" customFormat="1">
      <c r="B496" s="157"/>
      <c r="D496" s="151" t="s">
        <v>231</v>
      </c>
      <c r="E496" s="158" t="s">
        <v>1</v>
      </c>
      <c r="F496" s="159" t="s">
        <v>80</v>
      </c>
      <c r="H496" s="160">
        <v>1</v>
      </c>
      <c r="I496" s="161"/>
      <c r="L496" s="157"/>
      <c r="M496" s="162"/>
      <c r="T496" s="163"/>
      <c r="AT496" s="158" t="s">
        <v>231</v>
      </c>
      <c r="AU496" s="158" t="s">
        <v>80</v>
      </c>
      <c r="AV496" s="13" t="s">
        <v>82</v>
      </c>
      <c r="AW496" s="13" t="s">
        <v>30</v>
      </c>
      <c r="AX496" s="13" t="s">
        <v>73</v>
      </c>
      <c r="AY496" s="158" t="s">
        <v>221</v>
      </c>
    </row>
    <row r="497" spans="2:65" s="14" customFormat="1">
      <c r="B497" s="164"/>
      <c r="D497" s="151" t="s">
        <v>231</v>
      </c>
      <c r="E497" s="165" t="s">
        <v>1</v>
      </c>
      <c r="F497" s="166" t="s">
        <v>3301</v>
      </c>
      <c r="H497" s="167">
        <v>1</v>
      </c>
      <c r="I497" s="168"/>
      <c r="L497" s="164"/>
      <c r="M497" s="169"/>
      <c r="T497" s="170"/>
      <c r="AT497" s="165" t="s">
        <v>231</v>
      </c>
      <c r="AU497" s="165" t="s">
        <v>80</v>
      </c>
      <c r="AV497" s="14" t="s">
        <v>229</v>
      </c>
      <c r="AW497" s="14" t="s">
        <v>30</v>
      </c>
      <c r="AX497" s="14" t="s">
        <v>80</v>
      </c>
      <c r="AY497" s="165" t="s">
        <v>221</v>
      </c>
    </row>
    <row r="498" spans="2:65" s="1" customFormat="1" ht="16.5" customHeight="1">
      <c r="B498" s="136"/>
      <c r="C498" s="137" t="s">
        <v>905</v>
      </c>
      <c r="D498" s="137" t="s">
        <v>224</v>
      </c>
      <c r="E498" s="138" t="s">
        <v>3565</v>
      </c>
      <c r="F498" s="139" t="s">
        <v>3563</v>
      </c>
      <c r="G498" s="140" t="s">
        <v>2137</v>
      </c>
      <c r="H498" s="141">
        <v>1</v>
      </c>
      <c r="I498" s="142"/>
      <c r="J498" s="143">
        <f>ROUND(I498*H498,2)</f>
        <v>0</v>
      </c>
      <c r="K498" s="139" t="s">
        <v>1</v>
      </c>
      <c r="L498" s="32"/>
      <c r="M498" s="144" t="s">
        <v>1</v>
      </c>
      <c r="N498" s="145" t="s">
        <v>38</v>
      </c>
      <c r="P498" s="146">
        <f>O498*H498</f>
        <v>0</v>
      </c>
      <c r="Q498" s="146">
        <v>0</v>
      </c>
      <c r="R498" s="146">
        <f>Q498*H498</f>
        <v>0</v>
      </c>
      <c r="S498" s="146">
        <v>0</v>
      </c>
      <c r="T498" s="147">
        <f>S498*H498</f>
        <v>0</v>
      </c>
      <c r="AR498" s="148" t="s">
        <v>229</v>
      </c>
      <c r="AT498" s="148" t="s">
        <v>224</v>
      </c>
      <c r="AU498" s="148" t="s">
        <v>80</v>
      </c>
      <c r="AY498" s="17" t="s">
        <v>221</v>
      </c>
      <c r="BE498" s="149">
        <f>IF(N498="základní",J498,0)</f>
        <v>0</v>
      </c>
      <c r="BF498" s="149">
        <f>IF(N498="snížená",J498,0)</f>
        <v>0</v>
      </c>
      <c r="BG498" s="149">
        <f>IF(N498="zákl. přenesená",J498,0)</f>
        <v>0</v>
      </c>
      <c r="BH498" s="149">
        <f>IF(N498="sníž. přenesená",J498,0)</f>
        <v>0</v>
      </c>
      <c r="BI498" s="149">
        <f>IF(N498="nulová",J498,0)</f>
        <v>0</v>
      </c>
      <c r="BJ498" s="17" t="s">
        <v>80</v>
      </c>
      <c r="BK498" s="149">
        <f>ROUND(I498*H498,2)</f>
        <v>0</v>
      </c>
      <c r="BL498" s="17" t="s">
        <v>229</v>
      </c>
      <c r="BM498" s="148" t="s">
        <v>2695</v>
      </c>
    </row>
    <row r="499" spans="2:65" s="1" customFormat="1">
      <c r="B499" s="32"/>
      <c r="D499" s="151" t="s">
        <v>272</v>
      </c>
      <c r="F499" s="181" t="s">
        <v>3566</v>
      </c>
      <c r="I499" s="182"/>
      <c r="L499" s="32"/>
      <c r="M499" s="183"/>
      <c r="T499" s="56"/>
      <c r="AT499" s="17" t="s">
        <v>272</v>
      </c>
      <c r="AU499" s="17" t="s">
        <v>80</v>
      </c>
    </row>
    <row r="500" spans="2:65" s="13" customFormat="1">
      <c r="B500" s="157"/>
      <c r="D500" s="151" t="s">
        <v>231</v>
      </c>
      <c r="E500" s="158" t="s">
        <v>1</v>
      </c>
      <c r="F500" s="159" t="s">
        <v>80</v>
      </c>
      <c r="H500" s="160">
        <v>1</v>
      </c>
      <c r="I500" s="161"/>
      <c r="L500" s="157"/>
      <c r="M500" s="162"/>
      <c r="T500" s="163"/>
      <c r="AT500" s="158" t="s">
        <v>231</v>
      </c>
      <c r="AU500" s="158" t="s">
        <v>80</v>
      </c>
      <c r="AV500" s="13" t="s">
        <v>82</v>
      </c>
      <c r="AW500" s="13" t="s">
        <v>30</v>
      </c>
      <c r="AX500" s="13" t="s">
        <v>73</v>
      </c>
      <c r="AY500" s="158" t="s">
        <v>221</v>
      </c>
    </row>
    <row r="501" spans="2:65" s="14" customFormat="1">
      <c r="B501" s="164"/>
      <c r="D501" s="151" t="s">
        <v>231</v>
      </c>
      <c r="E501" s="165" t="s">
        <v>1</v>
      </c>
      <c r="F501" s="166" t="s">
        <v>3301</v>
      </c>
      <c r="H501" s="167">
        <v>1</v>
      </c>
      <c r="I501" s="168"/>
      <c r="L501" s="164"/>
      <c r="M501" s="169"/>
      <c r="T501" s="170"/>
      <c r="AT501" s="165" t="s">
        <v>231</v>
      </c>
      <c r="AU501" s="165" t="s">
        <v>80</v>
      </c>
      <c r="AV501" s="14" t="s">
        <v>229</v>
      </c>
      <c r="AW501" s="14" t="s">
        <v>30</v>
      </c>
      <c r="AX501" s="14" t="s">
        <v>80</v>
      </c>
      <c r="AY501" s="165" t="s">
        <v>221</v>
      </c>
    </row>
    <row r="502" spans="2:65" s="1" customFormat="1" ht="16.5" customHeight="1">
      <c r="B502" s="136"/>
      <c r="C502" s="137" t="s">
        <v>909</v>
      </c>
      <c r="D502" s="137" t="s">
        <v>224</v>
      </c>
      <c r="E502" s="138" t="s">
        <v>3567</v>
      </c>
      <c r="F502" s="139" t="s">
        <v>3568</v>
      </c>
      <c r="G502" s="140" t="s">
        <v>2137</v>
      </c>
      <c r="H502" s="141">
        <v>6</v>
      </c>
      <c r="I502" s="142"/>
      <c r="J502" s="143">
        <f>ROUND(I502*H502,2)</f>
        <v>0</v>
      </c>
      <c r="K502" s="139" t="s">
        <v>1</v>
      </c>
      <c r="L502" s="32"/>
      <c r="M502" s="144" t="s">
        <v>1</v>
      </c>
      <c r="N502" s="145" t="s">
        <v>38</v>
      </c>
      <c r="P502" s="146">
        <f>O502*H502</f>
        <v>0</v>
      </c>
      <c r="Q502" s="146">
        <v>0</v>
      </c>
      <c r="R502" s="146">
        <f>Q502*H502</f>
        <v>0</v>
      </c>
      <c r="S502" s="146">
        <v>0</v>
      </c>
      <c r="T502" s="147">
        <f>S502*H502</f>
        <v>0</v>
      </c>
      <c r="AR502" s="148" t="s">
        <v>229</v>
      </c>
      <c r="AT502" s="148" t="s">
        <v>224</v>
      </c>
      <c r="AU502" s="148" t="s">
        <v>80</v>
      </c>
      <c r="AY502" s="17" t="s">
        <v>221</v>
      </c>
      <c r="BE502" s="149">
        <f>IF(N502="základní",J502,0)</f>
        <v>0</v>
      </c>
      <c r="BF502" s="149">
        <f>IF(N502="snížená",J502,0)</f>
        <v>0</v>
      </c>
      <c r="BG502" s="149">
        <f>IF(N502="zákl. přenesená",J502,0)</f>
        <v>0</v>
      </c>
      <c r="BH502" s="149">
        <f>IF(N502="sníž. přenesená",J502,0)</f>
        <v>0</v>
      </c>
      <c r="BI502" s="149">
        <f>IF(N502="nulová",J502,0)</f>
        <v>0</v>
      </c>
      <c r="BJ502" s="17" t="s">
        <v>80</v>
      </c>
      <c r="BK502" s="149">
        <f>ROUND(I502*H502,2)</f>
        <v>0</v>
      </c>
      <c r="BL502" s="17" t="s">
        <v>229</v>
      </c>
      <c r="BM502" s="148" t="s">
        <v>2698</v>
      </c>
    </row>
    <row r="503" spans="2:65" s="1" customFormat="1">
      <c r="B503" s="32"/>
      <c r="D503" s="151" t="s">
        <v>272</v>
      </c>
      <c r="F503" s="181" t="s">
        <v>3569</v>
      </c>
      <c r="I503" s="182"/>
      <c r="L503" s="32"/>
      <c r="M503" s="183"/>
      <c r="T503" s="56"/>
      <c r="AT503" s="17" t="s">
        <v>272</v>
      </c>
      <c r="AU503" s="17" t="s">
        <v>80</v>
      </c>
    </row>
    <row r="504" spans="2:65" s="13" customFormat="1">
      <c r="B504" s="157"/>
      <c r="D504" s="151" t="s">
        <v>231</v>
      </c>
      <c r="E504" s="158" t="s">
        <v>1</v>
      </c>
      <c r="F504" s="159" t="s">
        <v>266</v>
      </c>
      <c r="H504" s="160">
        <v>6</v>
      </c>
      <c r="I504" s="161"/>
      <c r="L504" s="157"/>
      <c r="M504" s="162"/>
      <c r="T504" s="163"/>
      <c r="AT504" s="158" t="s">
        <v>231</v>
      </c>
      <c r="AU504" s="158" t="s">
        <v>80</v>
      </c>
      <c r="AV504" s="13" t="s">
        <v>82</v>
      </c>
      <c r="AW504" s="13" t="s">
        <v>30</v>
      </c>
      <c r="AX504" s="13" t="s">
        <v>73</v>
      </c>
      <c r="AY504" s="158" t="s">
        <v>221</v>
      </c>
    </row>
    <row r="505" spans="2:65" s="14" customFormat="1">
      <c r="B505" s="164"/>
      <c r="D505" s="151" t="s">
        <v>231</v>
      </c>
      <c r="E505" s="165" t="s">
        <v>1</v>
      </c>
      <c r="F505" s="166" t="s">
        <v>3301</v>
      </c>
      <c r="H505" s="167">
        <v>6</v>
      </c>
      <c r="I505" s="168"/>
      <c r="L505" s="164"/>
      <c r="M505" s="169"/>
      <c r="T505" s="170"/>
      <c r="AT505" s="165" t="s">
        <v>231</v>
      </c>
      <c r="AU505" s="165" t="s">
        <v>80</v>
      </c>
      <c r="AV505" s="14" t="s">
        <v>229</v>
      </c>
      <c r="AW505" s="14" t="s">
        <v>30</v>
      </c>
      <c r="AX505" s="14" t="s">
        <v>80</v>
      </c>
      <c r="AY505" s="165" t="s">
        <v>221</v>
      </c>
    </row>
    <row r="506" spans="2:65" s="1" customFormat="1" ht="16.5" customHeight="1">
      <c r="B506" s="136"/>
      <c r="C506" s="137" t="s">
        <v>718</v>
      </c>
      <c r="D506" s="137" t="s">
        <v>224</v>
      </c>
      <c r="E506" s="138" t="s">
        <v>3570</v>
      </c>
      <c r="F506" s="139" t="s">
        <v>3571</v>
      </c>
      <c r="G506" s="140" t="s">
        <v>2137</v>
      </c>
      <c r="H506" s="141">
        <v>1</v>
      </c>
      <c r="I506" s="142"/>
      <c r="J506" s="143">
        <f>ROUND(I506*H506,2)</f>
        <v>0</v>
      </c>
      <c r="K506" s="139" t="s">
        <v>1</v>
      </c>
      <c r="L506" s="32"/>
      <c r="M506" s="144" t="s">
        <v>1</v>
      </c>
      <c r="N506" s="145" t="s">
        <v>38</v>
      </c>
      <c r="P506" s="146">
        <f>O506*H506</f>
        <v>0</v>
      </c>
      <c r="Q506" s="146">
        <v>0</v>
      </c>
      <c r="R506" s="146">
        <f>Q506*H506</f>
        <v>0</v>
      </c>
      <c r="S506" s="146">
        <v>0</v>
      </c>
      <c r="T506" s="147">
        <f>S506*H506</f>
        <v>0</v>
      </c>
      <c r="AR506" s="148" t="s">
        <v>229</v>
      </c>
      <c r="AT506" s="148" t="s">
        <v>224</v>
      </c>
      <c r="AU506" s="148" t="s">
        <v>80</v>
      </c>
      <c r="AY506" s="17" t="s">
        <v>221</v>
      </c>
      <c r="BE506" s="149">
        <f>IF(N506="základní",J506,0)</f>
        <v>0</v>
      </c>
      <c r="BF506" s="149">
        <f>IF(N506="snížená",J506,0)</f>
        <v>0</v>
      </c>
      <c r="BG506" s="149">
        <f>IF(N506="zákl. přenesená",J506,0)</f>
        <v>0</v>
      </c>
      <c r="BH506" s="149">
        <f>IF(N506="sníž. přenesená",J506,0)</f>
        <v>0</v>
      </c>
      <c r="BI506" s="149">
        <f>IF(N506="nulová",J506,0)</f>
        <v>0</v>
      </c>
      <c r="BJ506" s="17" t="s">
        <v>80</v>
      </c>
      <c r="BK506" s="149">
        <f>ROUND(I506*H506,2)</f>
        <v>0</v>
      </c>
      <c r="BL506" s="17" t="s">
        <v>229</v>
      </c>
      <c r="BM506" s="148" t="s">
        <v>2701</v>
      </c>
    </row>
    <row r="507" spans="2:65" s="1" customFormat="1">
      <c r="B507" s="32"/>
      <c r="D507" s="151" t="s">
        <v>272</v>
      </c>
      <c r="F507" s="181" t="s">
        <v>3572</v>
      </c>
      <c r="I507" s="182"/>
      <c r="L507" s="32"/>
      <c r="M507" s="183"/>
      <c r="T507" s="56"/>
      <c r="AT507" s="17" t="s">
        <v>272</v>
      </c>
      <c r="AU507" s="17" t="s">
        <v>80</v>
      </c>
    </row>
    <row r="508" spans="2:65" s="13" customFormat="1">
      <c r="B508" s="157"/>
      <c r="D508" s="151" t="s">
        <v>231</v>
      </c>
      <c r="E508" s="158" t="s">
        <v>1</v>
      </c>
      <c r="F508" s="159" t="s">
        <v>80</v>
      </c>
      <c r="H508" s="160">
        <v>1</v>
      </c>
      <c r="I508" s="161"/>
      <c r="L508" s="157"/>
      <c r="M508" s="162"/>
      <c r="T508" s="163"/>
      <c r="AT508" s="158" t="s">
        <v>231</v>
      </c>
      <c r="AU508" s="158" t="s">
        <v>80</v>
      </c>
      <c r="AV508" s="13" t="s">
        <v>82</v>
      </c>
      <c r="AW508" s="13" t="s">
        <v>30</v>
      </c>
      <c r="AX508" s="13" t="s">
        <v>73</v>
      </c>
      <c r="AY508" s="158" t="s">
        <v>221</v>
      </c>
    </row>
    <row r="509" spans="2:65" s="14" customFormat="1">
      <c r="B509" s="164"/>
      <c r="D509" s="151" t="s">
        <v>231</v>
      </c>
      <c r="E509" s="165" t="s">
        <v>1</v>
      </c>
      <c r="F509" s="166" t="s">
        <v>3301</v>
      </c>
      <c r="H509" s="167">
        <v>1</v>
      </c>
      <c r="I509" s="168"/>
      <c r="L509" s="164"/>
      <c r="M509" s="169"/>
      <c r="T509" s="170"/>
      <c r="AT509" s="165" t="s">
        <v>231</v>
      </c>
      <c r="AU509" s="165" t="s">
        <v>80</v>
      </c>
      <c r="AV509" s="14" t="s">
        <v>229</v>
      </c>
      <c r="AW509" s="14" t="s">
        <v>30</v>
      </c>
      <c r="AX509" s="14" t="s">
        <v>80</v>
      </c>
      <c r="AY509" s="165" t="s">
        <v>221</v>
      </c>
    </row>
    <row r="510" spans="2:65" s="1" customFormat="1" ht="16.5" customHeight="1">
      <c r="B510" s="136"/>
      <c r="C510" s="137" t="s">
        <v>916</v>
      </c>
      <c r="D510" s="137" t="s">
        <v>224</v>
      </c>
      <c r="E510" s="138" t="s">
        <v>3573</v>
      </c>
      <c r="F510" s="139" t="s">
        <v>3574</v>
      </c>
      <c r="G510" s="140" t="s">
        <v>2137</v>
      </c>
      <c r="H510" s="141">
        <v>1</v>
      </c>
      <c r="I510" s="142"/>
      <c r="J510" s="143">
        <f>ROUND(I510*H510,2)</f>
        <v>0</v>
      </c>
      <c r="K510" s="139" t="s">
        <v>1</v>
      </c>
      <c r="L510" s="32"/>
      <c r="M510" s="144" t="s">
        <v>1</v>
      </c>
      <c r="N510" s="145" t="s">
        <v>38</v>
      </c>
      <c r="P510" s="146">
        <f>O510*H510</f>
        <v>0</v>
      </c>
      <c r="Q510" s="146">
        <v>0</v>
      </c>
      <c r="R510" s="146">
        <f>Q510*H510</f>
        <v>0</v>
      </c>
      <c r="S510" s="146">
        <v>0</v>
      </c>
      <c r="T510" s="147">
        <f>S510*H510</f>
        <v>0</v>
      </c>
      <c r="AR510" s="148" t="s">
        <v>229</v>
      </c>
      <c r="AT510" s="148" t="s">
        <v>224</v>
      </c>
      <c r="AU510" s="148" t="s">
        <v>80</v>
      </c>
      <c r="AY510" s="17" t="s">
        <v>221</v>
      </c>
      <c r="BE510" s="149">
        <f>IF(N510="základní",J510,0)</f>
        <v>0</v>
      </c>
      <c r="BF510" s="149">
        <f>IF(N510="snížená",J510,0)</f>
        <v>0</v>
      </c>
      <c r="BG510" s="149">
        <f>IF(N510="zákl. přenesená",J510,0)</f>
        <v>0</v>
      </c>
      <c r="BH510" s="149">
        <f>IF(N510="sníž. přenesená",J510,0)</f>
        <v>0</v>
      </c>
      <c r="BI510" s="149">
        <f>IF(N510="nulová",J510,0)</f>
        <v>0</v>
      </c>
      <c r="BJ510" s="17" t="s">
        <v>80</v>
      </c>
      <c r="BK510" s="149">
        <f>ROUND(I510*H510,2)</f>
        <v>0</v>
      </c>
      <c r="BL510" s="17" t="s">
        <v>229</v>
      </c>
      <c r="BM510" s="148" t="s">
        <v>2704</v>
      </c>
    </row>
    <row r="511" spans="2:65" s="1" customFormat="1">
      <c r="B511" s="32"/>
      <c r="D511" s="151" t="s">
        <v>272</v>
      </c>
      <c r="F511" s="181" t="s">
        <v>3575</v>
      </c>
      <c r="I511" s="182"/>
      <c r="L511" s="32"/>
      <c r="M511" s="183"/>
      <c r="T511" s="56"/>
      <c r="AT511" s="17" t="s">
        <v>272</v>
      </c>
      <c r="AU511" s="17" t="s">
        <v>80</v>
      </c>
    </row>
    <row r="512" spans="2:65" s="13" customFormat="1">
      <c r="B512" s="157"/>
      <c r="D512" s="151" t="s">
        <v>231</v>
      </c>
      <c r="E512" s="158" t="s">
        <v>1</v>
      </c>
      <c r="F512" s="159" t="s">
        <v>80</v>
      </c>
      <c r="H512" s="160">
        <v>1</v>
      </c>
      <c r="I512" s="161"/>
      <c r="L512" s="157"/>
      <c r="M512" s="162"/>
      <c r="T512" s="163"/>
      <c r="AT512" s="158" t="s">
        <v>231</v>
      </c>
      <c r="AU512" s="158" t="s">
        <v>80</v>
      </c>
      <c r="AV512" s="13" t="s">
        <v>82</v>
      </c>
      <c r="AW512" s="13" t="s">
        <v>30</v>
      </c>
      <c r="AX512" s="13" t="s">
        <v>73</v>
      </c>
      <c r="AY512" s="158" t="s">
        <v>221</v>
      </c>
    </row>
    <row r="513" spans="2:65" s="14" customFormat="1">
      <c r="B513" s="164"/>
      <c r="D513" s="151" t="s">
        <v>231</v>
      </c>
      <c r="E513" s="165" t="s">
        <v>1</v>
      </c>
      <c r="F513" s="166" t="s">
        <v>3301</v>
      </c>
      <c r="H513" s="167">
        <v>1</v>
      </c>
      <c r="I513" s="168"/>
      <c r="L513" s="164"/>
      <c r="M513" s="169"/>
      <c r="T513" s="170"/>
      <c r="AT513" s="165" t="s">
        <v>231</v>
      </c>
      <c r="AU513" s="165" t="s">
        <v>80</v>
      </c>
      <c r="AV513" s="14" t="s">
        <v>229</v>
      </c>
      <c r="AW513" s="14" t="s">
        <v>30</v>
      </c>
      <c r="AX513" s="14" t="s">
        <v>80</v>
      </c>
      <c r="AY513" s="165" t="s">
        <v>221</v>
      </c>
    </row>
    <row r="514" spans="2:65" s="1" customFormat="1" ht="16.5" customHeight="1">
      <c r="B514" s="136"/>
      <c r="C514" s="137" t="s">
        <v>920</v>
      </c>
      <c r="D514" s="137" t="s">
        <v>224</v>
      </c>
      <c r="E514" s="138" t="s">
        <v>3576</v>
      </c>
      <c r="F514" s="139" t="s">
        <v>3404</v>
      </c>
      <c r="G514" s="140" t="s">
        <v>2137</v>
      </c>
      <c r="H514" s="141">
        <v>6</v>
      </c>
      <c r="I514" s="142"/>
      <c r="J514" s="143">
        <f>ROUND(I514*H514,2)</f>
        <v>0</v>
      </c>
      <c r="K514" s="139" t="s">
        <v>1</v>
      </c>
      <c r="L514" s="32"/>
      <c r="M514" s="144" t="s">
        <v>1</v>
      </c>
      <c r="N514" s="145" t="s">
        <v>38</v>
      </c>
      <c r="P514" s="146">
        <f>O514*H514</f>
        <v>0</v>
      </c>
      <c r="Q514" s="146">
        <v>0</v>
      </c>
      <c r="R514" s="146">
        <f>Q514*H514</f>
        <v>0</v>
      </c>
      <c r="S514" s="146">
        <v>0</v>
      </c>
      <c r="T514" s="147">
        <f>S514*H514</f>
        <v>0</v>
      </c>
      <c r="AR514" s="148" t="s">
        <v>229</v>
      </c>
      <c r="AT514" s="148" t="s">
        <v>224</v>
      </c>
      <c r="AU514" s="148" t="s">
        <v>80</v>
      </c>
      <c r="AY514" s="17" t="s">
        <v>221</v>
      </c>
      <c r="BE514" s="149">
        <f>IF(N514="základní",J514,0)</f>
        <v>0</v>
      </c>
      <c r="BF514" s="149">
        <f>IF(N514="snížená",J514,0)</f>
        <v>0</v>
      </c>
      <c r="BG514" s="149">
        <f>IF(N514="zákl. přenesená",J514,0)</f>
        <v>0</v>
      </c>
      <c r="BH514" s="149">
        <f>IF(N514="sníž. přenesená",J514,0)</f>
        <v>0</v>
      </c>
      <c r="BI514" s="149">
        <f>IF(N514="nulová",J514,0)</f>
        <v>0</v>
      </c>
      <c r="BJ514" s="17" t="s">
        <v>80</v>
      </c>
      <c r="BK514" s="149">
        <f>ROUND(I514*H514,2)</f>
        <v>0</v>
      </c>
      <c r="BL514" s="17" t="s">
        <v>229</v>
      </c>
      <c r="BM514" s="148" t="s">
        <v>3577</v>
      </c>
    </row>
    <row r="515" spans="2:65" s="1" customFormat="1">
      <c r="B515" s="32"/>
      <c r="D515" s="151" t="s">
        <v>272</v>
      </c>
      <c r="F515" s="181" t="s">
        <v>3569</v>
      </c>
      <c r="I515" s="182"/>
      <c r="L515" s="32"/>
      <c r="M515" s="183"/>
      <c r="T515" s="56"/>
      <c r="AT515" s="17" t="s">
        <v>272</v>
      </c>
      <c r="AU515" s="17" t="s">
        <v>80</v>
      </c>
    </row>
    <row r="516" spans="2:65" s="13" customFormat="1">
      <c r="B516" s="157"/>
      <c r="D516" s="151" t="s">
        <v>231</v>
      </c>
      <c r="E516" s="158" t="s">
        <v>1</v>
      </c>
      <c r="F516" s="159" t="s">
        <v>266</v>
      </c>
      <c r="H516" s="160">
        <v>6</v>
      </c>
      <c r="I516" s="161"/>
      <c r="L516" s="157"/>
      <c r="M516" s="162"/>
      <c r="T516" s="163"/>
      <c r="AT516" s="158" t="s">
        <v>231</v>
      </c>
      <c r="AU516" s="158" t="s">
        <v>80</v>
      </c>
      <c r="AV516" s="13" t="s">
        <v>82</v>
      </c>
      <c r="AW516" s="13" t="s">
        <v>30</v>
      </c>
      <c r="AX516" s="13" t="s">
        <v>73</v>
      </c>
      <c r="AY516" s="158" t="s">
        <v>221</v>
      </c>
    </row>
    <row r="517" spans="2:65" s="14" customFormat="1">
      <c r="B517" s="164"/>
      <c r="D517" s="151" t="s">
        <v>231</v>
      </c>
      <c r="E517" s="165" t="s">
        <v>1</v>
      </c>
      <c r="F517" s="166" t="s">
        <v>3301</v>
      </c>
      <c r="H517" s="167">
        <v>6</v>
      </c>
      <c r="I517" s="168"/>
      <c r="L517" s="164"/>
      <c r="M517" s="169"/>
      <c r="T517" s="170"/>
      <c r="AT517" s="165" t="s">
        <v>231</v>
      </c>
      <c r="AU517" s="165" t="s">
        <v>80</v>
      </c>
      <c r="AV517" s="14" t="s">
        <v>229</v>
      </c>
      <c r="AW517" s="14" t="s">
        <v>30</v>
      </c>
      <c r="AX517" s="14" t="s">
        <v>80</v>
      </c>
      <c r="AY517" s="165" t="s">
        <v>221</v>
      </c>
    </row>
    <row r="518" spans="2:65" s="1" customFormat="1" ht="16.5" customHeight="1">
      <c r="B518" s="136"/>
      <c r="C518" s="137" t="s">
        <v>924</v>
      </c>
      <c r="D518" s="137" t="s">
        <v>224</v>
      </c>
      <c r="E518" s="138" t="s">
        <v>3578</v>
      </c>
      <c r="F518" s="139" t="s">
        <v>3407</v>
      </c>
      <c r="G518" s="140" t="s">
        <v>2137</v>
      </c>
      <c r="H518" s="141">
        <v>1</v>
      </c>
      <c r="I518" s="142"/>
      <c r="J518" s="143">
        <f>ROUND(I518*H518,2)</f>
        <v>0</v>
      </c>
      <c r="K518" s="139" t="s">
        <v>1</v>
      </c>
      <c r="L518" s="32"/>
      <c r="M518" s="144" t="s">
        <v>1</v>
      </c>
      <c r="N518" s="145" t="s">
        <v>38</v>
      </c>
      <c r="P518" s="146">
        <f>O518*H518</f>
        <v>0</v>
      </c>
      <c r="Q518" s="146">
        <v>0</v>
      </c>
      <c r="R518" s="146">
        <f>Q518*H518</f>
        <v>0</v>
      </c>
      <c r="S518" s="146">
        <v>0</v>
      </c>
      <c r="T518" s="147">
        <f>S518*H518</f>
        <v>0</v>
      </c>
      <c r="AR518" s="148" t="s">
        <v>229</v>
      </c>
      <c r="AT518" s="148" t="s">
        <v>224</v>
      </c>
      <c r="AU518" s="148" t="s">
        <v>80</v>
      </c>
      <c r="AY518" s="17" t="s">
        <v>221</v>
      </c>
      <c r="BE518" s="149">
        <f>IF(N518="základní",J518,0)</f>
        <v>0</v>
      </c>
      <c r="BF518" s="149">
        <f>IF(N518="snížená",J518,0)</f>
        <v>0</v>
      </c>
      <c r="BG518" s="149">
        <f>IF(N518="zákl. přenesená",J518,0)</f>
        <v>0</v>
      </c>
      <c r="BH518" s="149">
        <f>IF(N518="sníž. přenesená",J518,0)</f>
        <v>0</v>
      </c>
      <c r="BI518" s="149">
        <f>IF(N518="nulová",J518,0)</f>
        <v>0</v>
      </c>
      <c r="BJ518" s="17" t="s">
        <v>80</v>
      </c>
      <c r="BK518" s="149">
        <f>ROUND(I518*H518,2)</f>
        <v>0</v>
      </c>
      <c r="BL518" s="17" t="s">
        <v>229</v>
      </c>
      <c r="BM518" s="148" t="s">
        <v>3579</v>
      </c>
    </row>
    <row r="519" spans="2:65" s="1" customFormat="1">
      <c r="B519" s="32"/>
      <c r="D519" s="151" t="s">
        <v>272</v>
      </c>
      <c r="F519" s="181" t="s">
        <v>3580</v>
      </c>
      <c r="I519" s="182"/>
      <c r="L519" s="32"/>
      <c r="M519" s="183"/>
      <c r="T519" s="56"/>
      <c r="AT519" s="17" t="s">
        <v>272</v>
      </c>
      <c r="AU519" s="17" t="s">
        <v>80</v>
      </c>
    </row>
    <row r="520" spans="2:65" s="13" customFormat="1">
      <c r="B520" s="157"/>
      <c r="D520" s="151" t="s">
        <v>231</v>
      </c>
      <c r="E520" s="158" t="s">
        <v>1</v>
      </c>
      <c r="F520" s="159" t="s">
        <v>80</v>
      </c>
      <c r="H520" s="160">
        <v>1</v>
      </c>
      <c r="I520" s="161"/>
      <c r="L520" s="157"/>
      <c r="M520" s="162"/>
      <c r="T520" s="163"/>
      <c r="AT520" s="158" t="s">
        <v>231</v>
      </c>
      <c r="AU520" s="158" t="s">
        <v>80</v>
      </c>
      <c r="AV520" s="13" t="s">
        <v>82</v>
      </c>
      <c r="AW520" s="13" t="s">
        <v>30</v>
      </c>
      <c r="AX520" s="13" t="s">
        <v>73</v>
      </c>
      <c r="AY520" s="158" t="s">
        <v>221</v>
      </c>
    </row>
    <row r="521" spans="2:65" s="14" customFormat="1">
      <c r="B521" s="164"/>
      <c r="D521" s="151" t="s">
        <v>231</v>
      </c>
      <c r="E521" s="165" t="s">
        <v>1</v>
      </c>
      <c r="F521" s="166" t="s">
        <v>3301</v>
      </c>
      <c r="H521" s="167">
        <v>1</v>
      </c>
      <c r="I521" s="168"/>
      <c r="L521" s="164"/>
      <c r="M521" s="169"/>
      <c r="T521" s="170"/>
      <c r="AT521" s="165" t="s">
        <v>231</v>
      </c>
      <c r="AU521" s="165" t="s">
        <v>80</v>
      </c>
      <c r="AV521" s="14" t="s">
        <v>229</v>
      </c>
      <c r="AW521" s="14" t="s">
        <v>30</v>
      </c>
      <c r="AX521" s="14" t="s">
        <v>80</v>
      </c>
      <c r="AY521" s="165" t="s">
        <v>221</v>
      </c>
    </row>
    <row r="522" spans="2:65" s="1" customFormat="1" ht="16.5" customHeight="1">
      <c r="B522" s="136"/>
      <c r="C522" s="137" t="s">
        <v>928</v>
      </c>
      <c r="D522" s="137" t="s">
        <v>224</v>
      </c>
      <c r="E522" s="138" t="s">
        <v>3581</v>
      </c>
      <c r="F522" s="139" t="s">
        <v>3412</v>
      </c>
      <c r="G522" s="140" t="s">
        <v>2137</v>
      </c>
      <c r="H522" s="141">
        <v>1</v>
      </c>
      <c r="I522" s="142"/>
      <c r="J522" s="143">
        <f>ROUND(I522*H522,2)</f>
        <v>0</v>
      </c>
      <c r="K522" s="139" t="s">
        <v>1</v>
      </c>
      <c r="L522" s="32"/>
      <c r="M522" s="144" t="s">
        <v>1</v>
      </c>
      <c r="N522" s="145" t="s">
        <v>38</v>
      </c>
      <c r="P522" s="146">
        <f>O522*H522</f>
        <v>0</v>
      </c>
      <c r="Q522" s="146">
        <v>0</v>
      </c>
      <c r="R522" s="146">
        <f>Q522*H522</f>
        <v>0</v>
      </c>
      <c r="S522" s="146">
        <v>0</v>
      </c>
      <c r="T522" s="147">
        <f>S522*H522</f>
        <v>0</v>
      </c>
      <c r="AR522" s="148" t="s">
        <v>229</v>
      </c>
      <c r="AT522" s="148" t="s">
        <v>224</v>
      </c>
      <c r="AU522" s="148" t="s">
        <v>80</v>
      </c>
      <c r="AY522" s="17" t="s">
        <v>221</v>
      </c>
      <c r="BE522" s="149">
        <f>IF(N522="základní",J522,0)</f>
        <v>0</v>
      </c>
      <c r="BF522" s="149">
        <f>IF(N522="snížená",J522,0)</f>
        <v>0</v>
      </c>
      <c r="BG522" s="149">
        <f>IF(N522="zákl. přenesená",J522,0)</f>
        <v>0</v>
      </c>
      <c r="BH522" s="149">
        <f>IF(N522="sníž. přenesená",J522,0)</f>
        <v>0</v>
      </c>
      <c r="BI522" s="149">
        <f>IF(N522="nulová",J522,0)</f>
        <v>0</v>
      </c>
      <c r="BJ522" s="17" t="s">
        <v>80</v>
      </c>
      <c r="BK522" s="149">
        <f>ROUND(I522*H522,2)</f>
        <v>0</v>
      </c>
      <c r="BL522" s="17" t="s">
        <v>229</v>
      </c>
      <c r="BM522" s="148" t="s">
        <v>3582</v>
      </c>
    </row>
    <row r="523" spans="2:65" s="1" customFormat="1">
      <c r="B523" s="32"/>
      <c r="D523" s="151" t="s">
        <v>272</v>
      </c>
      <c r="F523" s="181" t="s">
        <v>3583</v>
      </c>
      <c r="I523" s="182"/>
      <c r="L523" s="32"/>
      <c r="M523" s="183"/>
      <c r="T523" s="56"/>
      <c r="AT523" s="17" t="s">
        <v>272</v>
      </c>
      <c r="AU523" s="17" t="s">
        <v>80</v>
      </c>
    </row>
    <row r="524" spans="2:65" s="13" customFormat="1">
      <c r="B524" s="157"/>
      <c r="D524" s="151" t="s">
        <v>231</v>
      </c>
      <c r="E524" s="158" t="s">
        <v>1</v>
      </c>
      <c r="F524" s="159" t="s">
        <v>80</v>
      </c>
      <c r="H524" s="160">
        <v>1</v>
      </c>
      <c r="I524" s="161"/>
      <c r="L524" s="157"/>
      <c r="M524" s="162"/>
      <c r="T524" s="163"/>
      <c r="AT524" s="158" t="s">
        <v>231</v>
      </c>
      <c r="AU524" s="158" t="s">
        <v>80</v>
      </c>
      <c r="AV524" s="13" t="s">
        <v>82</v>
      </c>
      <c r="AW524" s="13" t="s">
        <v>30</v>
      </c>
      <c r="AX524" s="13" t="s">
        <v>73</v>
      </c>
      <c r="AY524" s="158" t="s">
        <v>221</v>
      </c>
    </row>
    <row r="525" spans="2:65" s="14" customFormat="1">
      <c r="B525" s="164"/>
      <c r="D525" s="151" t="s">
        <v>231</v>
      </c>
      <c r="E525" s="165" t="s">
        <v>1</v>
      </c>
      <c r="F525" s="166" t="s">
        <v>3301</v>
      </c>
      <c r="H525" s="167">
        <v>1</v>
      </c>
      <c r="I525" s="168"/>
      <c r="L525" s="164"/>
      <c r="M525" s="169"/>
      <c r="T525" s="170"/>
      <c r="AT525" s="165" t="s">
        <v>231</v>
      </c>
      <c r="AU525" s="165" t="s">
        <v>80</v>
      </c>
      <c r="AV525" s="14" t="s">
        <v>229</v>
      </c>
      <c r="AW525" s="14" t="s">
        <v>30</v>
      </c>
      <c r="AX525" s="14" t="s">
        <v>80</v>
      </c>
      <c r="AY525" s="165" t="s">
        <v>221</v>
      </c>
    </row>
    <row r="526" spans="2:65" s="1" customFormat="1" ht="21.75" customHeight="1">
      <c r="B526" s="136"/>
      <c r="C526" s="137" t="s">
        <v>932</v>
      </c>
      <c r="D526" s="137" t="s">
        <v>224</v>
      </c>
      <c r="E526" s="138" t="s">
        <v>3584</v>
      </c>
      <c r="F526" s="139" t="s">
        <v>3585</v>
      </c>
      <c r="G526" s="140" t="s">
        <v>2137</v>
      </c>
      <c r="H526" s="141">
        <v>1</v>
      </c>
      <c r="I526" s="142"/>
      <c r="J526" s="143">
        <f>ROUND(I526*H526,2)</f>
        <v>0</v>
      </c>
      <c r="K526" s="139" t="s">
        <v>1</v>
      </c>
      <c r="L526" s="32"/>
      <c r="M526" s="144" t="s">
        <v>1</v>
      </c>
      <c r="N526" s="145" t="s">
        <v>38</v>
      </c>
      <c r="P526" s="146">
        <f>O526*H526</f>
        <v>0</v>
      </c>
      <c r="Q526" s="146">
        <v>0</v>
      </c>
      <c r="R526" s="146">
        <f>Q526*H526</f>
        <v>0</v>
      </c>
      <c r="S526" s="146">
        <v>0</v>
      </c>
      <c r="T526" s="147">
        <f>S526*H526</f>
        <v>0</v>
      </c>
      <c r="AR526" s="148" t="s">
        <v>229</v>
      </c>
      <c r="AT526" s="148" t="s">
        <v>224</v>
      </c>
      <c r="AU526" s="148" t="s">
        <v>80</v>
      </c>
      <c r="AY526" s="17" t="s">
        <v>221</v>
      </c>
      <c r="BE526" s="149">
        <f>IF(N526="základní",J526,0)</f>
        <v>0</v>
      </c>
      <c r="BF526" s="149">
        <f>IF(N526="snížená",J526,0)</f>
        <v>0</v>
      </c>
      <c r="BG526" s="149">
        <f>IF(N526="zákl. přenesená",J526,0)</f>
        <v>0</v>
      </c>
      <c r="BH526" s="149">
        <f>IF(N526="sníž. přenesená",J526,0)</f>
        <v>0</v>
      </c>
      <c r="BI526" s="149">
        <f>IF(N526="nulová",J526,0)</f>
        <v>0</v>
      </c>
      <c r="BJ526" s="17" t="s">
        <v>80</v>
      </c>
      <c r="BK526" s="149">
        <f>ROUND(I526*H526,2)</f>
        <v>0</v>
      </c>
      <c r="BL526" s="17" t="s">
        <v>229</v>
      </c>
      <c r="BM526" s="148" t="s">
        <v>3586</v>
      </c>
    </row>
    <row r="527" spans="2:65" s="1" customFormat="1">
      <c r="B527" s="32"/>
      <c r="D527" s="151" t="s">
        <v>272</v>
      </c>
      <c r="F527" s="181" t="s">
        <v>3587</v>
      </c>
      <c r="I527" s="182"/>
      <c r="L527" s="32"/>
      <c r="M527" s="183"/>
      <c r="T527" s="56"/>
      <c r="AT527" s="17" t="s">
        <v>272</v>
      </c>
      <c r="AU527" s="17" t="s">
        <v>80</v>
      </c>
    </row>
    <row r="528" spans="2:65" s="13" customFormat="1">
      <c r="B528" s="157"/>
      <c r="D528" s="151" t="s">
        <v>231</v>
      </c>
      <c r="E528" s="158" t="s">
        <v>1</v>
      </c>
      <c r="F528" s="159" t="s">
        <v>80</v>
      </c>
      <c r="H528" s="160">
        <v>1</v>
      </c>
      <c r="I528" s="161"/>
      <c r="L528" s="157"/>
      <c r="M528" s="162"/>
      <c r="T528" s="163"/>
      <c r="AT528" s="158" t="s">
        <v>231</v>
      </c>
      <c r="AU528" s="158" t="s">
        <v>80</v>
      </c>
      <c r="AV528" s="13" t="s">
        <v>82</v>
      </c>
      <c r="AW528" s="13" t="s">
        <v>30</v>
      </c>
      <c r="AX528" s="13" t="s">
        <v>73</v>
      </c>
      <c r="AY528" s="158" t="s">
        <v>221</v>
      </c>
    </row>
    <row r="529" spans="2:65" s="14" customFormat="1">
      <c r="B529" s="164"/>
      <c r="D529" s="151" t="s">
        <v>231</v>
      </c>
      <c r="E529" s="165" t="s">
        <v>1</v>
      </c>
      <c r="F529" s="166" t="s">
        <v>3301</v>
      </c>
      <c r="H529" s="167">
        <v>1</v>
      </c>
      <c r="I529" s="168"/>
      <c r="L529" s="164"/>
      <c r="M529" s="169"/>
      <c r="T529" s="170"/>
      <c r="AT529" s="165" t="s">
        <v>231</v>
      </c>
      <c r="AU529" s="165" t="s">
        <v>80</v>
      </c>
      <c r="AV529" s="14" t="s">
        <v>229</v>
      </c>
      <c r="AW529" s="14" t="s">
        <v>30</v>
      </c>
      <c r="AX529" s="14" t="s">
        <v>80</v>
      </c>
      <c r="AY529" s="165" t="s">
        <v>221</v>
      </c>
    </row>
    <row r="530" spans="2:65" s="1" customFormat="1" ht="21.75" customHeight="1">
      <c r="B530" s="136"/>
      <c r="C530" s="137" t="s">
        <v>936</v>
      </c>
      <c r="D530" s="137" t="s">
        <v>224</v>
      </c>
      <c r="E530" s="138" t="s">
        <v>3588</v>
      </c>
      <c r="F530" s="139" t="s">
        <v>3585</v>
      </c>
      <c r="G530" s="140" t="s">
        <v>2137</v>
      </c>
      <c r="H530" s="141">
        <v>1</v>
      </c>
      <c r="I530" s="142"/>
      <c r="J530" s="143">
        <f>ROUND(I530*H530,2)</f>
        <v>0</v>
      </c>
      <c r="K530" s="139" t="s">
        <v>1</v>
      </c>
      <c r="L530" s="32"/>
      <c r="M530" s="144" t="s">
        <v>1</v>
      </c>
      <c r="N530" s="145" t="s">
        <v>38</v>
      </c>
      <c r="P530" s="146">
        <f>O530*H530</f>
        <v>0</v>
      </c>
      <c r="Q530" s="146">
        <v>0</v>
      </c>
      <c r="R530" s="146">
        <f>Q530*H530</f>
        <v>0</v>
      </c>
      <c r="S530" s="146">
        <v>0</v>
      </c>
      <c r="T530" s="147">
        <f>S530*H530</f>
        <v>0</v>
      </c>
      <c r="AR530" s="148" t="s">
        <v>229</v>
      </c>
      <c r="AT530" s="148" t="s">
        <v>224</v>
      </c>
      <c r="AU530" s="148" t="s">
        <v>80</v>
      </c>
      <c r="AY530" s="17" t="s">
        <v>221</v>
      </c>
      <c r="BE530" s="149">
        <f>IF(N530="základní",J530,0)</f>
        <v>0</v>
      </c>
      <c r="BF530" s="149">
        <f>IF(N530="snížená",J530,0)</f>
        <v>0</v>
      </c>
      <c r="BG530" s="149">
        <f>IF(N530="zákl. přenesená",J530,0)</f>
        <v>0</v>
      </c>
      <c r="BH530" s="149">
        <f>IF(N530="sníž. přenesená",J530,0)</f>
        <v>0</v>
      </c>
      <c r="BI530" s="149">
        <f>IF(N530="nulová",J530,0)</f>
        <v>0</v>
      </c>
      <c r="BJ530" s="17" t="s">
        <v>80</v>
      </c>
      <c r="BK530" s="149">
        <f>ROUND(I530*H530,2)</f>
        <v>0</v>
      </c>
      <c r="BL530" s="17" t="s">
        <v>229</v>
      </c>
      <c r="BM530" s="148" t="s">
        <v>3589</v>
      </c>
    </row>
    <row r="531" spans="2:65" s="1" customFormat="1">
      <c r="B531" s="32"/>
      <c r="D531" s="151" t="s">
        <v>272</v>
      </c>
      <c r="F531" s="181" t="s">
        <v>3590</v>
      </c>
      <c r="I531" s="182"/>
      <c r="L531" s="32"/>
      <c r="M531" s="183"/>
      <c r="T531" s="56"/>
      <c r="AT531" s="17" t="s">
        <v>272</v>
      </c>
      <c r="AU531" s="17" t="s">
        <v>80</v>
      </c>
    </row>
    <row r="532" spans="2:65" s="13" customFormat="1">
      <c r="B532" s="157"/>
      <c r="D532" s="151" t="s">
        <v>231</v>
      </c>
      <c r="E532" s="158" t="s">
        <v>1</v>
      </c>
      <c r="F532" s="159" t="s">
        <v>80</v>
      </c>
      <c r="H532" s="160">
        <v>1</v>
      </c>
      <c r="I532" s="161"/>
      <c r="L532" s="157"/>
      <c r="M532" s="162"/>
      <c r="T532" s="163"/>
      <c r="AT532" s="158" t="s">
        <v>231</v>
      </c>
      <c r="AU532" s="158" t="s">
        <v>80</v>
      </c>
      <c r="AV532" s="13" t="s">
        <v>82</v>
      </c>
      <c r="AW532" s="13" t="s">
        <v>30</v>
      </c>
      <c r="AX532" s="13" t="s">
        <v>73</v>
      </c>
      <c r="AY532" s="158" t="s">
        <v>221</v>
      </c>
    </row>
    <row r="533" spans="2:65" s="14" customFormat="1">
      <c r="B533" s="164"/>
      <c r="D533" s="151" t="s">
        <v>231</v>
      </c>
      <c r="E533" s="165" t="s">
        <v>1</v>
      </c>
      <c r="F533" s="166" t="s">
        <v>3301</v>
      </c>
      <c r="H533" s="167">
        <v>1</v>
      </c>
      <c r="I533" s="168"/>
      <c r="L533" s="164"/>
      <c r="M533" s="169"/>
      <c r="T533" s="170"/>
      <c r="AT533" s="165" t="s">
        <v>231</v>
      </c>
      <c r="AU533" s="165" t="s">
        <v>80</v>
      </c>
      <c r="AV533" s="14" t="s">
        <v>229</v>
      </c>
      <c r="AW533" s="14" t="s">
        <v>30</v>
      </c>
      <c r="AX533" s="14" t="s">
        <v>80</v>
      </c>
      <c r="AY533" s="165" t="s">
        <v>221</v>
      </c>
    </row>
    <row r="534" spans="2:65" s="1" customFormat="1" ht="16.5" customHeight="1">
      <c r="B534" s="136"/>
      <c r="C534" s="137" t="s">
        <v>940</v>
      </c>
      <c r="D534" s="137" t="s">
        <v>224</v>
      </c>
      <c r="E534" s="138" t="s">
        <v>3591</v>
      </c>
      <c r="F534" s="139" t="s">
        <v>3478</v>
      </c>
      <c r="G534" s="140" t="s">
        <v>2137</v>
      </c>
      <c r="H534" s="141">
        <v>12</v>
      </c>
      <c r="I534" s="142"/>
      <c r="J534" s="143">
        <f>ROUND(I534*H534,2)</f>
        <v>0</v>
      </c>
      <c r="K534" s="139" t="s">
        <v>1</v>
      </c>
      <c r="L534" s="32"/>
      <c r="M534" s="144" t="s">
        <v>1</v>
      </c>
      <c r="N534" s="145" t="s">
        <v>38</v>
      </c>
      <c r="P534" s="146">
        <f>O534*H534</f>
        <v>0</v>
      </c>
      <c r="Q534" s="146">
        <v>0</v>
      </c>
      <c r="R534" s="146">
        <f>Q534*H534</f>
        <v>0</v>
      </c>
      <c r="S534" s="146">
        <v>0</v>
      </c>
      <c r="T534" s="147">
        <f>S534*H534</f>
        <v>0</v>
      </c>
      <c r="AR534" s="148" t="s">
        <v>229</v>
      </c>
      <c r="AT534" s="148" t="s">
        <v>224</v>
      </c>
      <c r="AU534" s="148" t="s">
        <v>80</v>
      </c>
      <c r="AY534" s="17" t="s">
        <v>221</v>
      </c>
      <c r="BE534" s="149">
        <f>IF(N534="základní",J534,0)</f>
        <v>0</v>
      </c>
      <c r="BF534" s="149">
        <f>IF(N534="snížená",J534,0)</f>
        <v>0</v>
      </c>
      <c r="BG534" s="149">
        <f>IF(N534="zákl. přenesená",J534,0)</f>
        <v>0</v>
      </c>
      <c r="BH534" s="149">
        <f>IF(N534="sníž. přenesená",J534,0)</f>
        <v>0</v>
      </c>
      <c r="BI534" s="149">
        <f>IF(N534="nulová",J534,0)</f>
        <v>0</v>
      </c>
      <c r="BJ534" s="17" t="s">
        <v>80</v>
      </c>
      <c r="BK534" s="149">
        <f>ROUND(I534*H534,2)</f>
        <v>0</v>
      </c>
      <c r="BL534" s="17" t="s">
        <v>229</v>
      </c>
      <c r="BM534" s="148" t="s">
        <v>3592</v>
      </c>
    </row>
    <row r="535" spans="2:65" s="1" customFormat="1">
      <c r="B535" s="32"/>
      <c r="D535" s="151" t="s">
        <v>272</v>
      </c>
      <c r="F535" s="181" t="s">
        <v>3593</v>
      </c>
      <c r="I535" s="182"/>
      <c r="L535" s="32"/>
      <c r="M535" s="183"/>
      <c r="T535" s="56"/>
      <c r="AT535" s="17" t="s">
        <v>272</v>
      </c>
      <c r="AU535" s="17" t="s">
        <v>80</v>
      </c>
    </row>
    <row r="536" spans="2:65" s="13" customFormat="1">
      <c r="B536" s="157"/>
      <c r="D536" s="151" t="s">
        <v>231</v>
      </c>
      <c r="E536" s="158" t="s">
        <v>1</v>
      </c>
      <c r="F536" s="159" t="s">
        <v>8</v>
      </c>
      <c r="H536" s="160">
        <v>12</v>
      </c>
      <c r="I536" s="161"/>
      <c r="L536" s="157"/>
      <c r="M536" s="162"/>
      <c r="T536" s="163"/>
      <c r="AT536" s="158" t="s">
        <v>231</v>
      </c>
      <c r="AU536" s="158" t="s">
        <v>80</v>
      </c>
      <c r="AV536" s="13" t="s">
        <v>82</v>
      </c>
      <c r="AW536" s="13" t="s">
        <v>30</v>
      </c>
      <c r="AX536" s="13" t="s">
        <v>73</v>
      </c>
      <c r="AY536" s="158" t="s">
        <v>221</v>
      </c>
    </row>
    <row r="537" spans="2:65" s="14" customFormat="1">
      <c r="B537" s="164"/>
      <c r="D537" s="151" t="s">
        <v>231</v>
      </c>
      <c r="E537" s="165" t="s">
        <v>1</v>
      </c>
      <c r="F537" s="166" t="s">
        <v>3301</v>
      </c>
      <c r="H537" s="167">
        <v>12</v>
      </c>
      <c r="I537" s="168"/>
      <c r="L537" s="164"/>
      <c r="M537" s="169"/>
      <c r="T537" s="170"/>
      <c r="AT537" s="165" t="s">
        <v>231</v>
      </c>
      <c r="AU537" s="165" t="s">
        <v>80</v>
      </c>
      <c r="AV537" s="14" t="s">
        <v>229</v>
      </c>
      <c r="AW537" s="14" t="s">
        <v>30</v>
      </c>
      <c r="AX537" s="14" t="s">
        <v>80</v>
      </c>
      <c r="AY537" s="165" t="s">
        <v>221</v>
      </c>
    </row>
    <row r="538" spans="2:65" s="1" customFormat="1" ht="16.5" customHeight="1">
      <c r="B538" s="136"/>
      <c r="C538" s="137" t="s">
        <v>944</v>
      </c>
      <c r="D538" s="137" t="s">
        <v>224</v>
      </c>
      <c r="E538" s="138" t="s">
        <v>3594</v>
      </c>
      <c r="F538" s="139" t="s">
        <v>3484</v>
      </c>
      <c r="G538" s="140" t="s">
        <v>2137</v>
      </c>
      <c r="H538" s="141">
        <v>2</v>
      </c>
      <c r="I538" s="142"/>
      <c r="J538" s="143">
        <f>ROUND(I538*H538,2)</f>
        <v>0</v>
      </c>
      <c r="K538" s="139" t="s">
        <v>1</v>
      </c>
      <c r="L538" s="32"/>
      <c r="M538" s="144" t="s">
        <v>1</v>
      </c>
      <c r="N538" s="145" t="s">
        <v>38</v>
      </c>
      <c r="P538" s="146">
        <f>O538*H538</f>
        <v>0</v>
      </c>
      <c r="Q538" s="146">
        <v>0</v>
      </c>
      <c r="R538" s="146">
        <f>Q538*H538</f>
        <v>0</v>
      </c>
      <c r="S538" s="146">
        <v>0</v>
      </c>
      <c r="T538" s="147">
        <f>S538*H538</f>
        <v>0</v>
      </c>
      <c r="AR538" s="148" t="s">
        <v>229</v>
      </c>
      <c r="AT538" s="148" t="s">
        <v>224</v>
      </c>
      <c r="AU538" s="148" t="s">
        <v>80</v>
      </c>
      <c r="AY538" s="17" t="s">
        <v>221</v>
      </c>
      <c r="BE538" s="149">
        <f>IF(N538="základní",J538,0)</f>
        <v>0</v>
      </c>
      <c r="BF538" s="149">
        <f>IF(N538="snížená",J538,0)</f>
        <v>0</v>
      </c>
      <c r="BG538" s="149">
        <f>IF(N538="zákl. přenesená",J538,0)</f>
        <v>0</v>
      </c>
      <c r="BH538" s="149">
        <f>IF(N538="sníž. přenesená",J538,0)</f>
        <v>0</v>
      </c>
      <c r="BI538" s="149">
        <f>IF(N538="nulová",J538,0)</f>
        <v>0</v>
      </c>
      <c r="BJ538" s="17" t="s">
        <v>80</v>
      </c>
      <c r="BK538" s="149">
        <f>ROUND(I538*H538,2)</f>
        <v>0</v>
      </c>
      <c r="BL538" s="17" t="s">
        <v>229</v>
      </c>
      <c r="BM538" s="148" t="s">
        <v>3595</v>
      </c>
    </row>
    <row r="539" spans="2:65" s="1" customFormat="1">
      <c r="B539" s="32"/>
      <c r="D539" s="151" t="s">
        <v>272</v>
      </c>
      <c r="F539" s="181" t="s">
        <v>3596</v>
      </c>
      <c r="I539" s="182"/>
      <c r="L539" s="32"/>
      <c r="M539" s="183"/>
      <c r="T539" s="56"/>
      <c r="AT539" s="17" t="s">
        <v>272</v>
      </c>
      <c r="AU539" s="17" t="s">
        <v>80</v>
      </c>
    </row>
    <row r="540" spans="2:65" s="13" customFormat="1">
      <c r="B540" s="157"/>
      <c r="D540" s="151" t="s">
        <v>231</v>
      </c>
      <c r="E540" s="158" t="s">
        <v>1</v>
      </c>
      <c r="F540" s="159" t="s">
        <v>82</v>
      </c>
      <c r="H540" s="160">
        <v>2</v>
      </c>
      <c r="I540" s="161"/>
      <c r="L540" s="157"/>
      <c r="M540" s="162"/>
      <c r="T540" s="163"/>
      <c r="AT540" s="158" t="s">
        <v>231</v>
      </c>
      <c r="AU540" s="158" t="s">
        <v>80</v>
      </c>
      <c r="AV540" s="13" t="s">
        <v>82</v>
      </c>
      <c r="AW540" s="13" t="s">
        <v>30</v>
      </c>
      <c r="AX540" s="13" t="s">
        <v>73</v>
      </c>
      <c r="AY540" s="158" t="s">
        <v>221</v>
      </c>
    </row>
    <row r="541" spans="2:65" s="14" customFormat="1">
      <c r="B541" s="164"/>
      <c r="D541" s="151" t="s">
        <v>231</v>
      </c>
      <c r="E541" s="165" t="s">
        <v>1</v>
      </c>
      <c r="F541" s="166" t="s">
        <v>3301</v>
      </c>
      <c r="H541" s="167">
        <v>2</v>
      </c>
      <c r="I541" s="168"/>
      <c r="L541" s="164"/>
      <c r="M541" s="169"/>
      <c r="T541" s="170"/>
      <c r="AT541" s="165" t="s">
        <v>231</v>
      </c>
      <c r="AU541" s="165" t="s">
        <v>80</v>
      </c>
      <c r="AV541" s="14" t="s">
        <v>229</v>
      </c>
      <c r="AW541" s="14" t="s">
        <v>30</v>
      </c>
      <c r="AX541" s="14" t="s">
        <v>80</v>
      </c>
      <c r="AY541" s="165" t="s">
        <v>221</v>
      </c>
    </row>
    <row r="542" spans="2:65" s="1" customFormat="1" ht="16.5" customHeight="1">
      <c r="B542" s="136"/>
      <c r="C542" s="137" t="s">
        <v>948</v>
      </c>
      <c r="D542" s="137" t="s">
        <v>224</v>
      </c>
      <c r="E542" s="138" t="s">
        <v>3597</v>
      </c>
      <c r="F542" s="139" t="s">
        <v>3598</v>
      </c>
      <c r="G542" s="140" t="s">
        <v>2137</v>
      </c>
      <c r="H542" s="141">
        <v>1</v>
      </c>
      <c r="I542" s="142"/>
      <c r="J542" s="143">
        <f>ROUND(I542*H542,2)</f>
        <v>0</v>
      </c>
      <c r="K542" s="139" t="s">
        <v>1</v>
      </c>
      <c r="L542" s="32"/>
      <c r="M542" s="144" t="s">
        <v>1</v>
      </c>
      <c r="N542" s="145" t="s">
        <v>38</v>
      </c>
      <c r="P542" s="146">
        <f>O542*H542</f>
        <v>0</v>
      </c>
      <c r="Q542" s="146">
        <v>0</v>
      </c>
      <c r="R542" s="146">
        <f>Q542*H542</f>
        <v>0</v>
      </c>
      <c r="S542" s="146">
        <v>0</v>
      </c>
      <c r="T542" s="147">
        <f>S542*H542</f>
        <v>0</v>
      </c>
      <c r="AR542" s="148" t="s">
        <v>229</v>
      </c>
      <c r="AT542" s="148" t="s">
        <v>224</v>
      </c>
      <c r="AU542" s="148" t="s">
        <v>80</v>
      </c>
      <c r="AY542" s="17" t="s">
        <v>221</v>
      </c>
      <c r="BE542" s="149">
        <f>IF(N542="základní",J542,0)</f>
        <v>0</v>
      </c>
      <c r="BF542" s="149">
        <f>IF(N542="snížená",J542,0)</f>
        <v>0</v>
      </c>
      <c r="BG542" s="149">
        <f>IF(N542="zákl. přenesená",J542,0)</f>
        <v>0</v>
      </c>
      <c r="BH542" s="149">
        <f>IF(N542="sníž. přenesená",J542,0)</f>
        <v>0</v>
      </c>
      <c r="BI542" s="149">
        <f>IF(N542="nulová",J542,0)</f>
        <v>0</v>
      </c>
      <c r="BJ542" s="17" t="s">
        <v>80</v>
      </c>
      <c r="BK542" s="149">
        <f>ROUND(I542*H542,2)</f>
        <v>0</v>
      </c>
      <c r="BL542" s="17" t="s">
        <v>229</v>
      </c>
      <c r="BM542" s="148" t="s">
        <v>3599</v>
      </c>
    </row>
    <row r="543" spans="2:65" s="1" customFormat="1">
      <c r="B543" s="32"/>
      <c r="D543" s="151" t="s">
        <v>272</v>
      </c>
      <c r="F543" s="181" t="s">
        <v>3600</v>
      </c>
      <c r="I543" s="182"/>
      <c r="L543" s="32"/>
      <c r="M543" s="183"/>
      <c r="T543" s="56"/>
      <c r="AT543" s="17" t="s">
        <v>272</v>
      </c>
      <c r="AU543" s="17" t="s">
        <v>80</v>
      </c>
    </row>
    <row r="544" spans="2:65" s="13" customFormat="1">
      <c r="B544" s="157"/>
      <c r="D544" s="151" t="s">
        <v>231</v>
      </c>
      <c r="E544" s="158" t="s">
        <v>1</v>
      </c>
      <c r="F544" s="159" t="s">
        <v>80</v>
      </c>
      <c r="H544" s="160">
        <v>1</v>
      </c>
      <c r="I544" s="161"/>
      <c r="L544" s="157"/>
      <c r="M544" s="162"/>
      <c r="T544" s="163"/>
      <c r="AT544" s="158" t="s">
        <v>231</v>
      </c>
      <c r="AU544" s="158" t="s">
        <v>80</v>
      </c>
      <c r="AV544" s="13" t="s">
        <v>82</v>
      </c>
      <c r="AW544" s="13" t="s">
        <v>30</v>
      </c>
      <c r="AX544" s="13" t="s">
        <v>73</v>
      </c>
      <c r="AY544" s="158" t="s">
        <v>221</v>
      </c>
    </row>
    <row r="545" spans="2:65" s="14" customFormat="1">
      <c r="B545" s="164"/>
      <c r="D545" s="151" t="s">
        <v>231</v>
      </c>
      <c r="E545" s="165" t="s">
        <v>1</v>
      </c>
      <c r="F545" s="166" t="s">
        <v>3301</v>
      </c>
      <c r="H545" s="167">
        <v>1</v>
      </c>
      <c r="I545" s="168"/>
      <c r="L545" s="164"/>
      <c r="M545" s="169"/>
      <c r="T545" s="170"/>
      <c r="AT545" s="165" t="s">
        <v>231</v>
      </c>
      <c r="AU545" s="165" t="s">
        <v>80</v>
      </c>
      <c r="AV545" s="14" t="s">
        <v>229</v>
      </c>
      <c r="AW545" s="14" t="s">
        <v>30</v>
      </c>
      <c r="AX545" s="14" t="s">
        <v>80</v>
      </c>
      <c r="AY545" s="165" t="s">
        <v>221</v>
      </c>
    </row>
    <row r="546" spans="2:65" s="1" customFormat="1" ht="16.5" customHeight="1">
      <c r="B546" s="136"/>
      <c r="C546" s="137" t="s">
        <v>952</v>
      </c>
      <c r="D546" s="137" t="s">
        <v>224</v>
      </c>
      <c r="E546" s="138" t="s">
        <v>3601</v>
      </c>
      <c r="F546" s="139" t="s">
        <v>3602</v>
      </c>
      <c r="G546" s="140" t="s">
        <v>2137</v>
      </c>
      <c r="H546" s="141">
        <v>1</v>
      </c>
      <c r="I546" s="142"/>
      <c r="J546" s="143">
        <f>ROUND(I546*H546,2)</f>
        <v>0</v>
      </c>
      <c r="K546" s="139" t="s">
        <v>1</v>
      </c>
      <c r="L546" s="32"/>
      <c r="M546" s="144" t="s">
        <v>1</v>
      </c>
      <c r="N546" s="145" t="s">
        <v>38</v>
      </c>
      <c r="P546" s="146">
        <f>O546*H546</f>
        <v>0</v>
      </c>
      <c r="Q546" s="146">
        <v>0</v>
      </c>
      <c r="R546" s="146">
        <f>Q546*H546</f>
        <v>0</v>
      </c>
      <c r="S546" s="146">
        <v>0</v>
      </c>
      <c r="T546" s="147">
        <f>S546*H546</f>
        <v>0</v>
      </c>
      <c r="AR546" s="148" t="s">
        <v>229</v>
      </c>
      <c r="AT546" s="148" t="s">
        <v>224</v>
      </c>
      <c r="AU546" s="148" t="s">
        <v>80</v>
      </c>
      <c r="AY546" s="17" t="s">
        <v>221</v>
      </c>
      <c r="BE546" s="149">
        <f>IF(N546="základní",J546,0)</f>
        <v>0</v>
      </c>
      <c r="BF546" s="149">
        <f>IF(N546="snížená",J546,0)</f>
        <v>0</v>
      </c>
      <c r="BG546" s="149">
        <f>IF(N546="zákl. přenesená",J546,0)</f>
        <v>0</v>
      </c>
      <c r="BH546" s="149">
        <f>IF(N546="sníž. přenesená",J546,0)</f>
        <v>0</v>
      </c>
      <c r="BI546" s="149">
        <f>IF(N546="nulová",J546,0)</f>
        <v>0</v>
      </c>
      <c r="BJ546" s="17" t="s">
        <v>80</v>
      </c>
      <c r="BK546" s="149">
        <f>ROUND(I546*H546,2)</f>
        <v>0</v>
      </c>
      <c r="BL546" s="17" t="s">
        <v>229</v>
      </c>
      <c r="BM546" s="148" t="s">
        <v>3603</v>
      </c>
    </row>
    <row r="547" spans="2:65" s="1" customFormat="1">
      <c r="B547" s="32"/>
      <c r="D547" s="151" t="s">
        <v>272</v>
      </c>
      <c r="F547" s="181" t="s">
        <v>3604</v>
      </c>
      <c r="I547" s="182"/>
      <c r="L547" s="32"/>
      <c r="M547" s="183"/>
      <c r="T547" s="56"/>
      <c r="AT547" s="17" t="s">
        <v>272</v>
      </c>
      <c r="AU547" s="17" t="s">
        <v>80</v>
      </c>
    </row>
    <row r="548" spans="2:65" s="13" customFormat="1">
      <c r="B548" s="157"/>
      <c r="D548" s="151" t="s">
        <v>231</v>
      </c>
      <c r="E548" s="158" t="s">
        <v>1</v>
      </c>
      <c r="F548" s="159" t="s">
        <v>80</v>
      </c>
      <c r="H548" s="160">
        <v>1</v>
      </c>
      <c r="I548" s="161"/>
      <c r="L548" s="157"/>
      <c r="M548" s="162"/>
      <c r="T548" s="163"/>
      <c r="AT548" s="158" t="s">
        <v>231</v>
      </c>
      <c r="AU548" s="158" t="s">
        <v>80</v>
      </c>
      <c r="AV548" s="13" t="s">
        <v>82</v>
      </c>
      <c r="AW548" s="13" t="s">
        <v>30</v>
      </c>
      <c r="AX548" s="13" t="s">
        <v>73</v>
      </c>
      <c r="AY548" s="158" t="s">
        <v>221</v>
      </c>
    </row>
    <row r="549" spans="2:65" s="14" customFormat="1">
      <c r="B549" s="164"/>
      <c r="D549" s="151" t="s">
        <v>231</v>
      </c>
      <c r="E549" s="165" t="s">
        <v>1</v>
      </c>
      <c r="F549" s="166" t="s">
        <v>3301</v>
      </c>
      <c r="H549" s="167">
        <v>1</v>
      </c>
      <c r="I549" s="168"/>
      <c r="L549" s="164"/>
      <c r="M549" s="169"/>
      <c r="T549" s="170"/>
      <c r="AT549" s="165" t="s">
        <v>231</v>
      </c>
      <c r="AU549" s="165" t="s">
        <v>80</v>
      </c>
      <c r="AV549" s="14" t="s">
        <v>229</v>
      </c>
      <c r="AW549" s="14" t="s">
        <v>30</v>
      </c>
      <c r="AX549" s="14" t="s">
        <v>80</v>
      </c>
      <c r="AY549" s="165" t="s">
        <v>221</v>
      </c>
    </row>
    <row r="550" spans="2:65" s="1" customFormat="1" ht="16.5" customHeight="1">
      <c r="B550" s="136"/>
      <c r="C550" s="137" t="s">
        <v>956</v>
      </c>
      <c r="D550" s="137" t="s">
        <v>224</v>
      </c>
      <c r="E550" s="138" t="s">
        <v>3605</v>
      </c>
      <c r="F550" s="139" t="s">
        <v>3511</v>
      </c>
      <c r="G550" s="140" t="s">
        <v>3512</v>
      </c>
      <c r="H550" s="141">
        <v>20</v>
      </c>
      <c r="I550" s="142"/>
      <c r="J550" s="143">
        <f>ROUND(I550*H550,2)</f>
        <v>0</v>
      </c>
      <c r="K550" s="139" t="s">
        <v>1</v>
      </c>
      <c r="L550" s="32"/>
      <c r="M550" s="144" t="s">
        <v>1</v>
      </c>
      <c r="N550" s="145" t="s">
        <v>38</v>
      </c>
      <c r="P550" s="146">
        <f>O550*H550</f>
        <v>0</v>
      </c>
      <c r="Q550" s="146">
        <v>0</v>
      </c>
      <c r="R550" s="146">
        <f>Q550*H550</f>
        <v>0</v>
      </c>
      <c r="S550" s="146">
        <v>0</v>
      </c>
      <c r="T550" s="147">
        <f>S550*H550</f>
        <v>0</v>
      </c>
      <c r="AR550" s="148" t="s">
        <v>229</v>
      </c>
      <c r="AT550" s="148" t="s">
        <v>224</v>
      </c>
      <c r="AU550" s="148" t="s">
        <v>80</v>
      </c>
      <c r="AY550" s="17" t="s">
        <v>221</v>
      </c>
      <c r="BE550" s="149">
        <f>IF(N550="základní",J550,0)</f>
        <v>0</v>
      </c>
      <c r="BF550" s="149">
        <f>IF(N550="snížená",J550,0)</f>
        <v>0</v>
      </c>
      <c r="BG550" s="149">
        <f>IF(N550="zákl. přenesená",J550,0)</f>
        <v>0</v>
      </c>
      <c r="BH550" s="149">
        <f>IF(N550="sníž. přenesená",J550,0)</f>
        <v>0</v>
      </c>
      <c r="BI550" s="149">
        <f>IF(N550="nulová",J550,0)</f>
        <v>0</v>
      </c>
      <c r="BJ550" s="17" t="s">
        <v>80</v>
      </c>
      <c r="BK550" s="149">
        <f>ROUND(I550*H550,2)</f>
        <v>0</v>
      </c>
      <c r="BL550" s="17" t="s">
        <v>229</v>
      </c>
      <c r="BM550" s="148" t="s">
        <v>3606</v>
      </c>
    </row>
    <row r="551" spans="2:65" s="1" customFormat="1">
      <c r="B551" s="32"/>
      <c r="D551" s="151" t="s">
        <v>272</v>
      </c>
      <c r="F551" s="181" t="s">
        <v>3607</v>
      </c>
      <c r="I551" s="182"/>
      <c r="L551" s="32"/>
      <c r="M551" s="183"/>
      <c r="T551" s="56"/>
      <c r="AT551" s="17" t="s">
        <v>272</v>
      </c>
      <c r="AU551" s="17" t="s">
        <v>80</v>
      </c>
    </row>
    <row r="552" spans="2:65" s="13" customFormat="1">
      <c r="B552" s="157"/>
      <c r="D552" s="151" t="s">
        <v>231</v>
      </c>
      <c r="E552" s="158" t="s">
        <v>1</v>
      </c>
      <c r="F552" s="159" t="s">
        <v>353</v>
      </c>
      <c r="H552" s="160">
        <v>20</v>
      </c>
      <c r="I552" s="161"/>
      <c r="L552" s="157"/>
      <c r="M552" s="162"/>
      <c r="T552" s="163"/>
      <c r="AT552" s="158" t="s">
        <v>231</v>
      </c>
      <c r="AU552" s="158" t="s">
        <v>80</v>
      </c>
      <c r="AV552" s="13" t="s">
        <v>82</v>
      </c>
      <c r="AW552" s="13" t="s">
        <v>30</v>
      </c>
      <c r="AX552" s="13" t="s">
        <v>73</v>
      </c>
      <c r="AY552" s="158" t="s">
        <v>221</v>
      </c>
    </row>
    <row r="553" spans="2:65" s="14" customFormat="1">
      <c r="B553" s="164"/>
      <c r="D553" s="151" t="s">
        <v>231</v>
      </c>
      <c r="E553" s="165" t="s">
        <v>1</v>
      </c>
      <c r="F553" s="166" t="s">
        <v>3301</v>
      </c>
      <c r="H553" s="167">
        <v>20</v>
      </c>
      <c r="I553" s="168"/>
      <c r="L553" s="164"/>
      <c r="M553" s="169"/>
      <c r="T553" s="170"/>
      <c r="AT553" s="165" t="s">
        <v>231</v>
      </c>
      <c r="AU553" s="165" t="s">
        <v>80</v>
      </c>
      <c r="AV553" s="14" t="s">
        <v>229</v>
      </c>
      <c r="AW553" s="14" t="s">
        <v>30</v>
      </c>
      <c r="AX553" s="14" t="s">
        <v>80</v>
      </c>
      <c r="AY553" s="165" t="s">
        <v>221</v>
      </c>
    </row>
    <row r="554" spans="2:65" s="1" customFormat="1" ht="16.5" customHeight="1">
      <c r="B554" s="136"/>
      <c r="C554" s="137" t="s">
        <v>960</v>
      </c>
      <c r="D554" s="137" t="s">
        <v>224</v>
      </c>
      <c r="E554" s="138" t="s">
        <v>3608</v>
      </c>
      <c r="F554" s="139" t="s">
        <v>3515</v>
      </c>
      <c r="G554" s="140" t="s">
        <v>3512</v>
      </c>
      <c r="H554" s="141">
        <v>5</v>
      </c>
      <c r="I554" s="142"/>
      <c r="J554" s="143">
        <f>ROUND(I554*H554,2)</f>
        <v>0</v>
      </c>
      <c r="K554" s="139" t="s">
        <v>1</v>
      </c>
      <c r="L554" s="32"/>
      <c r="M554" s="144" t="s">
        <v>1</v>
      </c>
      <c r="N554" s="145" t="s">
        <v>38</v>
      </c>
      <c r="P554" s="146">
        <f>O554*H554</f>
        <v>0</v>
      </c>
      <c r="Q554" s="146">
        <v>0</v>
      </c>
      <c r="R554" s="146">
        <f>Q554*H554</f>
        <v>0</v>
      </c>
      <c r="S554" s="146">
        <v>0</v>
      </c>
      <c r="T554" s="147">
        <f>S554*H554</f>
        <v>0</v>
      </c>
      <c r="AR554" s="148" t="s">
        <v>229</v>
      </c>
      <c r="AT554" s="148" t="s">
        <v>224</v>
      </c>
      <c r="AU554" s="148" t="s">
        <v>80</v>
      </c>
      <c r="AY554" s="17" t="s">
        <v>221</v>
      </c>
      <c r="BE554" s="149">
        <f>IF(N554="základní",J554,0)</f>
        <v>0</v>
      </c>
      <c r="BF554" s="149">
        <f>IF(N554="snížená",J554,0)</f>
        <v>0</v>
      </c>
      <c r="BG554" s="149">
        <f>IF(N554="zákl. přenesená",J554,0)</f>
        <v>0</v>
      </c>
      <c r="BH554" s="149">
        <f>IF(N554="sníž. přenesená",J554,0)</f>
        <v>0</v>
      </c>
      <c r="BI554" s="149">
        <f>IF(N554="nulová",J554,0)</f>
        <v>0</v>
      </c>
      <c r="BJ554" s="17" t="s">
        <v>80</v>
      </c>
      <c r="BK554" s="149">
        <f>ROUND(I554*H554,2)</f>
        <v>0</v>
      </c>
      <c r="BL554" s="17" t="s">
        <v>229</v>
      </c>
      <c r="BM554" s="148" t="s">
        <v>3609</v>
      </c>
    </row>
    <row r="555" spans="2:65" s="1" customFormat="1">
      <c r="B555" s="32"/>
      <c r="D555" s="151" t="s">
        <v>272</v>
      </c>
      <c r="F555" s="181" t="s">
        <v>3610</v>
      </c>
      <c r="I555" s="182"/>
      <c r="L555" s="32"/>
      <c r="M555" s="183"/>
      <c r="T555" s="56"/>
      <c r="AT555" s="17" t="s">
        <v>272</v>
      </c>
      <c r="AU555" s="17" t="s">
        <v>80</v>
      </c>
    </row>
    <row r="556" spans="2:65" s="13" customFormat="1">
      <c r="B556" s="157"/>
      <c r="D556" s="151" t="s">
        <v>231</v>
      </c>
      <c r="E556" s="158" t="s">
        <v>1</v>
      </c>
      <c r="F556" s="159" t="s">
        <v>253</v>
      </c>
      <c r="H556" s="160">
        <v>5</v>
      </c>
      <c r="I556" s="161"/>
      <c r="L556" s="157"/>
      <c r="M556" s="162"/>
      <c r="T556" s="163"/>
      <c r="AT556" s="158" t="s">
        <v>231</v>
      </c>
      <c r="AU556" s="158" t="s">
        <v>80</v>
      </c>
      <c r="AV556" s="13" t="s">
        <v>82</v>
      </c>
      <c r="AW556" s="13" t="s">
        <v>30</v>
      </c>
      <c r="AX556" s="13" t="s">
        <v>73</v>
      </c>
      <c r="AY556" s="158" t="s">
        <v>221</v>
      </c>
    </row>
    <row r="557" spans="2:65" s="14" customFormat="1">
      <c r="B557" s="164"/>
      <c r="D557" s="151" t="s">
        <v>231</v>
      </c>
      <c r="E557" s="165" t="s">
        <v>1</v>
      </c>
      <c r="F557" s="166" t="s">
        <v>3301</v>
      </c>
      <c r="H557" s="167">
        <v>5</v>
      </c>
      <c r="I557" s="168"/>
      <c r="L557" s="164"/>
      <c r="M557" s="169"/>
      <c r="T557" s="170"/>
      <c r="AT557" s="165" t="s">
        <v>231</v>
      </c>
      <c r="AU557" s="165" t="s">
        <v>80</v>
      </c>
      <c r="AV557" s="14" t="s">
        <v>229</v>
      </c>
      <c r="AW557" s="14" t="s">
        <v>30</v>
      </c>
      <c r="AX557" s="14" t="s">
        <v>80</v>
      </c>
      <c r="AY557" s="165" t="s">
        <v>221</v>
      </c>
    </row>
    <row r="558" spans="2:65" s="1" customFormat="1" ht="16.5" customHeight="1">
      <c r="B558" s="136"/>
      <c r="C558" s="137" t="s">
        <v>964</v>
      </c>
      <c r="D558" s="137" t="s">
        <v>224</v>
      </c>
      <c r="E558" s="138" t="s">
        <v>3611</v>
      </c>
      <c r="F558" s="139" t="s">
        <v>3518</v>
      </c>
      <c r="G558" s="140" t="s">
        <v>3512</v>
      </c>
      <c r="H558" s="141">
        <v>5</v>
      </c>
      <c r="I558" s="142"/>
      <c r="J558" s="143">
        <f>ROUND(I558*H558,2)</f>
        <v>0</v>
      </c>
      <c r="K558" s="139" t="s">
        <v>1</v>
      </c>
      <c r="L558" s="32"/>
      <c r="M558" s="144" t="s">
        <v>1</v>
      </c>
      <c r="N558" s="145" t="s">
        <v>38</v>
      </c>
      <c r="P558" s="146">
        <f>O558*H558</f>
        <v>0</v>
      </c>
      <c r="Q558" s="146">
        <v>0</v>
      </c>
      <c r="R558" s="146">
        <f>Q558*H558</f>
        <v>0</v>
      </c>
      <c r="S558" s="146">
        <v>0</v>
      </c>
      <c r="T558" s="147">
        <f>S558*H558</f>
        <v>0</v>
      </c>
      <c r="AR558" s="148" t="s">
        <v>229</v>
      </c>
      <c r="AT558" s="148" t="s">
        <v>224</v>
      </c>
      <c r="AU558" s="148" t="s">
        <v>80</v>
      </c>
      <c r="AY558" s="17" t="s">
        <v>221</v>
      </c>
      <c r="BE558" s="149">
        <f>IF(N558="základní",J558,0)</f>
        <v>0</v>
      </c>
      <c r="BF558" s="149">
        <f>IF(N558="snížená",J558,0)</f>
        <v>0</v>
      </c>
      <c r="BG558" s="149">
        <f>IF(N558="zákl. přenesená",J558,0)</f>
        <v>0</v>
      </c>
      <c r="BH558" s="149">
        <f>IF(N558="sníž. přenesená",J558,0)</f>
        <v>0</v>
      </c>
      <c r="BI558" s="149">
        <f>IF(N558="nulová",J558,0)</f>
        <v>0</v>
      </c>
      <c r="BJ558" s="17" t="s">
        <v>80</v>
      </c>
      <c r="BK558" s="149">
        <f>ROUND(I558*H558,2)</f>
        <v>0</v>
      </c>
      <c r="BL558" s="17" t="s">
        <v>229</v>
      </c>
      <c r="BM558" s="148" t="s">
        <v>3612</v>
      </c>
    </row>
    <row r="559" spans="2:65" s="1" customFormat="1">
      <c r="B559" s="32"/>
      <c r="D559" s="151" t="s">
        <v>272</v>
      </c>
      <c r="F559" s="181" t="s">
        <v>3613</v>
      </c>
      <c r="I559" s="182"/>
      <c r="L559" s="32"/>
      <c r="M559" s="183"/>
      <c r="T559" s="56"/>
      <c r="AT559" s="17" t="s">
        <v>272</v>
      </c>
      <c r="AU559" s="17" t="s">
        <v>80</v>
      </c>
    </row>
    <row r="560" spans="2:65" s="13" customFormat="1">
      <c r="B560" s="157"/>
      <c r="D560" s="151" t="s">
        <v>231</v>
      </c>
      <c r="E560" s="158" t="s">
        <v>1</v>
      </c>
      <c r="F560" s="159" t="s">
        <v>253</v>
      </c>
      <c r="H560" s="160">
        <v>5</v>
      </c>
      <c r="I560" s="161"/>
      <c r="L560" s="157"/>
      <c r="M560" s="162"/>
      <c r="T560" s="163"/>
      <c r="AT560" s="158" t="s">
        <v>231</v>
      </c>
      <c r="AU560" s="158" t="s">
        <v>80</v>
      </c>
      <c r="AV560" s="13" t="s">
        <v>82</v>
      </c>
      <c r="AW560" s="13" t="s">
        <v>30</v>
      </c>
      <c r="AX560" s="13" t="s">
        <v>73</v>
      </c>
      <c r="AY560" s="158" t="s">
        <v>221</v>
      </c>
    </row>
    <row r="561" spans="2:65" s="14" customFormat="1">
      <c r="B561" s="164"/>
      <c r="D561" s="151" t="s">
        <v>231</v>
      </c>
      <c r="E561" s="165" t="s">
        <v>1</v>
      </c>
      <c r="F561" s="166" t="s">
        <v>3301</v>
      </c>
      <c r="H561" s="167">
        <v>5</v>
      </c>
      <c r="I561" s="168"/>
      <c r="L561" s="164"/>
      <c r="M561" s="169"/>
      <c r="T561" s="170"/>
      <c r="AT561" s="165" t="s">
        <v>231</v>
      </c>
      <c r="AU561" s="165" t="s">
        <v>80</v>
      </c>
      <c r="AV561" s="14" t="s">
        <v>229</v>
      </c>
      <c r="AW561" s="14" t="s">
        <v>30</v>
      </c>
      <c r="AX561" s="14" t="s">
        <v>80</v>
      </c>
      <c r="AY561" s="165" t="s">
        <v>221</v>
      </c>
    </row>
    <row r="562" spans="2:65" s="1" customFormat="1" ht="16.5" customHeight="1">
      <c r="B562" s="136"/>
      <c r="C562" s="137" t="s">
        <v>968</v>
      </c>
      <c r="D562" s="137" t="s">
        <v>224</v>
      </c>
      <c r="E562" s="138" t="s">
        <v>3614</v>
      </c>
      <c r="F562" s="139" t="s">
        <v>3615</v>
      </c>
      <c r="G562" s="140" t="s">
        <v>2137</v>
      </c>
      <c r="H562" s="141">
        <v>1</v>
      </c>
      <c r="I562" s="142"/>
      <c r="J562" s="143">
        <f>ROUND(I562*H562,2)</f>
        <v>0</v>
      </c>
      <c r="K562" s="139" t="s">
        <v>1</v>
      </c>
      <c r="L562" s="32"/>
      <c r="M562" s="144" t="s">
        <v>1</v>
      </c>
      <c r="N562" s="145" t="s">
        <v>38</v>
      </c>
      <c r="P562" s="146">
        <f>O562*H562</f>
        <v>0</v>
      </c>
      <c r="Q562" s="146">
        <v>0</v>
      </c>
      <c r="R562" s="146">
        <f>Q562*H562</f>
        <v>0</v>
      </c>
      <c r="S562" s="146">
        <v>0</v>
      </c>
      <c r="T562" s="147">
        <f>S562*H562</f>
        <v>0</v>
      </c>
      <c r="AR562" s="148" t="s">
        <v>229</v>
      </c>
      <c r="AT562" s="148" t="s">
        <v>224</v>
      </c>
      <c r="AU562" s="148" t="s">
        <v>80</v>
      </c>
      <c r="AY562" s="17" t="s">
        <v>221</v>
      </c>
      <c r="BE562" s="149">
        <f>IF(N562="základní",J562,0)</f>
        <v>0</v>
      </c>
      <c r="BF562" s="149">
        <f>IF(N562="snížená",J562,0)</f>
        <v>0</v>
      </c>
      <c r="BG562" s="149">
        <f>IF(N562="zákl. přenesená",J562,0)</f>
        <v>0</v>
      </c>
      <c r="BH562" s="149">
        <f>IF(N562="sníž. přenesená",J562,0)</f>
        <v>0</v>
      </c>
      <c r="BI562" s="149">
        <f>IF(N562="nulová",J562,0)</f>
        <v>0</v>
      </c>
      <c r="BJ562" s="17" t="s">
        <v>80</v>
      </c>
      <c r="BK562" s="149">
        <f>ROUND(I562*H562,2)</f>
        <v>0</v>
      </c>
      <c r="BL562" s="17" t="s">
        <v>229</v>
      </c>
      <c r="BM562" s="148" t="s">
        <v>3616</v>
      </c>
    </row>
    <row r="563" spans="2:65" s="1" customFormat="1">
      <c r="B563" s="32"/>
      <c r="D563" s="151" t="s">
        <v>272</v>
      </c>
      <c r="F563" s="181" t="s">
        <v>3617</v>
      </c>
      <c r="I563" s="182"/>
      <c r="L563" s="32"/>
      <c r="M563" s="183"/>
      <c r="T563" s="56"/>
      <c r="AT563" s="17" t="s">
        <v>272</v>
      </c>
      <c r="AU563" s="17" t="s">
        <v>80</v>
      </c>
    </row>
    <row r="564" spans="2:65" s="13" customFormat="1">
      <c r="B564" s="157"/>
      <c r="D564" s="151" t="s">
        <v>231</v>
      </c>
      <c r="E564" s="158" t="s">
        <v>1</v>
      </c>
      <c r="F564" s="159" t="s">
        <v>80</v>
      </c>
      <c r="H564" s="160">
        <v>1</v>
      </c>
      <c r="I564" s="161"/>
      <c r="L564" s="157"/>
      <c r="M564" s="162"/>
      <c r="T564" s="163"/>
      <c r="AT564" s="158" t="s">
        <v>231</v>
      </c>
      <c r="AU564" s="158" t="s">
        <v>80</v>
      </c>
      <c r="AV564" s="13" t="s">
        <v>82</v>
      </c>
      <c r="AW564" s="13" t="s">
        <v>30</v>
      </c>
      <c r="AX564" s="13" t="s">
        <v>73</v>
      </c>
      <c r="AY564" s="158" t="s">
        <v>221</v>
      </c>
    </row>
    <row r="565" spans="2:65" s="14" customFormat="1">
      <c r="B565" s="164"/>
      <c r="D565" s="151" t="s">
        <v>231</v>
      </c>
      <c r="E565" s="165" t="s">
        <v>1</v>
      </c>
      <c r="F565" s="166" t="s">
        <v>3301</v>
      </c>
      <c r="H565" s="167">
        <v>1</v>
      </c>
      <c r="I565" s="168"/>
      <c r="L565" s="164"/>
      <c r="M565" s="169"/>
      <c r="T565" s="170"/>
      <c r="AT565" s="165" t="s">
        <v>231</v>
      </c>
      <c r="AU565" s="165" t="s">
        <v>80</v>
      </c>
      <c r="AV565" s="14" t="s">
        <v>229</v>
      </c>
      <c r="AW565" s="14" t="s">
        <v>30</v>
      </c>
      <c r="AX565" s="14" t="s">
        <v>80</v>
      </c>
      <c r="AY565" s="165" t="s">
        <v>221</v>
      </c>
    </row>
    <row r="566" spans="2:65" s="1" customFormat="1" ht="16.5" customHeight="1">
      <c r="B566" s="136"/>
      <c r="C566" s="137" t="s">
        <v>972</v>
      </c>
      <c r="D566" s="137" t="s">
        <v>224</v>
      </c>
      <c r="E566" s="138" t="s">
        <v>3618</v>
      </c>
      <c r="F566" s="139" t="s">
        <v>3619</v>
      </c>
      <c r="G566" s="140" t="s">
        <v>2137</v>
      </c>
      <c r="H566" s="141">
        <v>1</v>
      </c>
      <c r="I566" s="142"/>
      <c r="J566" s="143">
        <f>ROUND(I566*H566,2)</f>
        <v>0</v>
      </c>
      <c r="K566" s="139" t="s">
        <v>1</v>
      </c>
      <c r="L566" s="32"/>
      <c r="M566" s="144" t="s">
        <v>1</v>
      </c>
      <c r="N566" s="145" t="s">
        <v>38</v>
      </c>
      <c r="P566" s="146">
        <f>O566*H566</f>
        <v>0</v>
      </c>
      <c r="Q566" s="146">
        <v>0</v>
      </c>
      <c r="R566" s="146">
        <f>Q566*H566</f>
        <v>0</v>
      </c>
      <c r="S566" s="146">
        <v>0</v>
      </c>
      <c r="T566" s="147">
        <f>S566*H566</f>
        <v>0</v>
      </c>
      <c r="AR566" s="148" t="s">
        <v>229</v>
      </c>
      <c r="AT566" s="148" t="s">
        <v>224</v>
      </c>
      <c r="AU566" s="148" t="s">
        <v>80</v>
      </c>
      <c r="AY566" s="17" t="s">
        <v>221</v>
      </c>
      <c r="BE566" s="149">
        <f>IF(N566="základní",J566,0)</f>
        <v>0</v>
      </c>
      <c r="BF566" s="149">
        <f>IF(N566="snížená",J566,0)</f>
        <v>0</v>
      </c>
      <c r="BG566" s="149">
        <f>IF(N566="zákl. přenesená",J566,0)</f>
        <v>0</v>
      </c>
      <c r="BH566" s="149">
        <f>IF(N566="sníž. přenesená",J566,0)</f>
        <v>0</v>
      </c>
      <c r="BI566" s="149">
        <f>IF(N566="nulová",J566,0)</f>
        <v>0</v>
      </c>
      <c r="BJ566" s="17" t="s">
        <v>80</v>
      </c>
      <c r="BK566" s="149">
        <f>ROUND(I566*H566,2)</f>
        <v>0</v>
      </c>
      <c r="BL566" s="17" t="s">
        <v>229</v>
      </c>
      <c r="BM566" s="148" t="s">
        <v>3620</v>
      </c>
    </row>
    <row r="567" spans="2:65" s="1" customFormat="1">
      <c r="B567" s="32"/>
      <c r="D567" s="151" t="s">
        <v>272</v>
      </c>
      <c r="F567" s="181" t="s">
        <v>3621</v>
      </c>
      <c r="I567" s="182"/>
      <c r="L567" s="32"/>
      <c r="M567" s="183"/>
      <c r="T567" s="56"/>
      <c r="AT567" s="17" t="s">
        <v>272</v>
      </c>
      <c r="AU567" s="17" t="s">
        <v>80</v>
      </c>
    </row>
    <row r="568" spans="2:65" s="13" customFormat="1">
      <c r="B568" s="157"/>
      <c r="D568" s="151" t="s">
        <v>231</v>
      </c>
      <c r="E568" s="158" t="s">
        <v>1</v>
      </c>
      <c r="F568" s="159" t="s">
        <v>80</v>
      </c>
      <c r="H568" s="160">
        <v>1</v>
      </c>
      <c r="I568" s="161"/>
      <c r="L568" s="157"/>
      <c r="M568" s="162"/>
      <c r="T568" s="163"/>
      <c r="AT568" s="158" t="s">
        <v>231</v>
      </c>
      <c r="AU568" s="158" t="s">
        <v>80</v>
      </c>
      <c r="AV568" s="13" t="s">
        <v>82</v>
      </c>
      <c r="AW568" s="13" t="s">
        <v>30</v>
      </c>
      <c r="AX568" s="13" t="s">
        <v>73</v>
      </c>
      <c r="AY568" s="158" t="s">
        <v>221</v>
      </c>
    </row>
    <row r="569" spans="2:65" s="14" customFormat="1">
      <c r="B569" s="164"/>
      <c r="D569" s="151" t="s">
        <v>231</v>
      </c>
      <c r="E569" s="165" t="s">
        <v>1</v>
      </c>
      <c r="F569" s="166" t="s">
        <v>3301</v>
      </c>
      <c r="H569" s="167">
        <v>1</v>
      </c>
      <c r="I569" s="168"/>
      <c r="L569" s="164"/>
      <c r="M569" s="169"/>
      <c r="T569" s="170"/>
      <c r="AT569" s="165" t="s">
        <v>231</v>
      </c>
      <c r="AU569" s="165" t="s">
        <v>80</v>
      </c>
      <c r="AV569" s="14" t="s">
        <v>229</v>
      </c>
      <c r="AW569" s="14" t="s">
        <v>30</v>
      </c>
      <c r="AX569" s="14" t="s">
        <v>80</v>
      </c>
      <c r="AY569" s="165" t="s">
        <v>221</v>
      </c>
    </row>
    <row r="570" spans="2:65" s="1" customFormat="1" ht="16.5" customHeight="1">
      <c r="B570" s="136"/>
      <c r="C570" s="137" t="s">
        <v>976</v>
      </c>
      <c r="D570" s="137" t="s">
        <v>224</v>
      </c>
      <c r="E570" s="138" t="s">
        <v>3622</v>
      </c>
      <c r="F570" s="139" t="s">
        <v>3623</v>
      </c>
      <c r="G570" s="140" t="s">
        <v>239</v>
      </c>
      <c r="H570" s="141">
        <v>11</v>
      </c>
      <c r="I570" s="142"/>
      <c r="J570" s="143">
        <f>ROUND(I570*H570,2)</f>
        <v>0</v>
      </c>
      <c r="K570" s="139" t="s">
        <v>1</v>
      </c>
      <c r="L570" s="32"/>
      <c r="M570" s="144" t="s">
        <v>1</v>
      </c>
      <c r="N570" s="145" t="s">
        <v>38</v>
      </c>
      <c r="P570" s="146">
        <f>O570*H570</f>
        <v>0</v>
      </c>
      <c r="Q570" s="146">
        <v>0</v>
      </c>
      <c r="R570" s="146">
        <f>Q570*H570</f>
        <v>0</v>
      </c>
      <c r="S570" s="146">
        <v>0</v>
      </c>
      <c r="T570" s="147">
        <f>S570*H570</f>
        <v>0</v>
      </c>
      <c r="AR570" s="148" t="s">
        <v>229</v>
      </c>
      <c r="AT570" s="148" t="s">
        <v>224</v>
      </c>
      <c r="AU570" s="148" t="s">
        <v>80</v>
      </c>
      <c r="AY570" s="17" t="s">
        <v>221</v>
      </c>
      <c r="BE570" s="149">
        <f>IF(N570="základní",J570,0)</f>
        <v>0</v>
      </c>
      <c r="BF570" s="149">
        <f>IF(N570="snížená",J570,0)</f>
        <v>0</v>
      </c>
      <c r="BG570" s="149">
        <f>IF(N570="zákl. přenesená",J570,0)</f>
        <v>0</v>
      </c>
      <c r="BH570" s="149">
        <f>IF(N570="sníž. přenesená",J570,0)</f>
        <v>0</v>
      </c>
      <c r="BI570" s="149">
        <f>IF(N570="nulová",J570,0)</f>
        <v>0</v>
      </c>
      <c r="BJ570" s="17" t="s">
        <v>80</v>
      </c>
      <c r="BK570" s="149">
        <f>ROUND(I570*H570,2)</f>
        <v>0</v>
      </c>
      <c r="BL570" s="17" t="s">
        <v>229</v>
      </c>
      <c r="BM570" s="148" t="s">
        <v>3624</v>
      </c>
    </row>
    <row r="571" spans="2:65" s="1" customFormat="1">
      <c r="B571" s="32"/>
      <c r="D571" s="151" t="s">
        <v>272</v>
      </c>
      <c r="F571" s="181" t="s">
        <v>3625</v>
      </c>
      <c r="I571" s="182"/>
      <c r="L571" s="32"/>
      <c r="M571" s="183"/>
      <c r="T571" s="56"/>
      <c r="AT571" s="17" t="s">
        <v>272</v>
      </c>
      <c r="AU571" s="17" t="s">
        <v>80</v>
      </c>
    </row>
    <row r="572" spans="2:65" s="1" customFormat="1" ht="24.2" customHeight="1">
      <c r="B572" s="136"/>
      <c r="C572" s="137" t="s">
        <v>980</v>
      </c>
      <c r="D572" s="137" t="s">
        <v>224</v>
      </c>
      <c r="E572" s="138" t="s">
        <v>3626</v>
      </c>
      <c r="F572" s="139" t="s">
        <v>3536</v>
      </c>
      <c r="G572" s="140" t="s">
        <v>239</v>
      </c>
      <c r="H572" s="141">
        <v>13</v>
      </c>
      <c r="I572" s="142"/>
      <c r="J572" s="143">
        <f>ROUND(I572*H572,2)</f>
        <v>0</v>
      </c>
      <c r="K572" s="139" t="s">
        <v>1</v>
      </c>
      <c r="L572" s="32"/>
      <c r="M572" s="144" t="s">
        <v>1</v>
      </c>
      <c r="N572" s="145" t="s">
        <v>38</v>
      </c>
      <c r="P572" s="146">
        <f>O572*H572</f>
        <v>0</v>
      </c>
      <c r="Q572" s="146">
        <v>0</v>
      </c>
      <c r="R572" s="146">
        <f>Q572*H572</f>
        <v>0</v>
      </c>
      <c r="S572" s="146">
        <v>0</v>
      </c>
      <c r="T572" s="147">
        <f>S572*H572</f>
        <v>0</v>
      </c>
      <c r="AR572" s="148" t="s">
        <v>229</v>
      </c>
      <c r="AT572" s="148" t="s">
        <v>224</v>
      </c>
      <c r="AU572" s="148" t="s">
        <v>80</v>
      </c>
      <c r="AY572" s="17" t="s">
        <v>221</v>
      </c>
      <c r="BE572" s="149">
        <f>IF(N572="základní",J572,0)</f>
        <v>0</v>
      </c>
      <c r="BF572" s="149">
        <f>IF(N572="snížená",J572,0)</f>
        <v>0</v>
      </c>
      <c r="BG572" s="149">
        <f>IF(N572="zákl. přenesená",J572,0)</f>
        <v>0</v>
      </c>
      <c r="BH572" s="149">
        <f>IF(N572="sníž. přenesená",J572,0)</f>
        <v>0</v>
      </c>
      <c r="BI572" s="149">
        <f>IF(N572="nulová",J572,0)</f>
        <v>0</v>
      </c>
      <c r="BJ572" s="17" t="s">
        <v>80</v>
      </c>
      <c r="BK572" s="149">
        <f>ROUND(I572*H572,2)</f>
        <v>0</v>
      </c>
      <c r="BL572" s="17" t="s">
        <v>229</v>
      </c>
      <c r="BM572" s="148" t="s">
        <v>3627</v>
      </c>
    </row>
    <row r="573" spans="2:65" s="1" customFormat="1">
      <c r="B573" s="32"/>
      <c r="D573" s="151" t="s">
        <v>272</v>
      </c>
      <c r="F573" s="181" t="s">
        <v>3628</v>
      </c>
      <c r="I573" s="182"/>
      <c r="L573" s="32"/>
      <c r="M573" s="183"/>
      <c r="T573" s="56"/>
      <c r="AT573" s="17" t="s">
        <v>272</v>
      </c>
      <c r="AU573" s="17" t="s">
        <v>80</v>
      </c>
    </row>
    <row r="574" spans="2:65" s="13" customFormat="1">
      <c r="B574" s="157"/>
      <c r="D574" s="151" t="s">
        <v>231</v>
      </c>
      <c r="E574" s="158" t="s">
        <v>1</v>
      </c>
      <c r="F574" s="159" t="s">
        <v>318</v>
      </c>
      <c r="H574" s="160">
        <v>13</v>
      </c>
      <c r="I574" s="161"/>
      <c r="L574" s="157"/>
      <c r="M574" s="162"/>
      <c r="T574" s="163"/>
      <c r="AT574" s="158" t="s">
        <v>231</v>
      </c>
      <c r="AU574" s="158" t="s">
        <v>80</v>
      </c>
      <c r="AV574" s="13" t="s">
        <v>82</v>
      </c>
      <c r="AW574" s="13" t="s">
        <v>30</v>
      </c>
      <c r="AX574" s="13" t="s">
        <v>73</v>
      </c>
      <c r="AY574" s="158" t="s">
        <v>221</v>
      </c>
    </row>
    <row r="575" spans="2:65" s="14" customFormat="1">
      <c r="B575" s="164"/>
      <c r="D575" s="151" t="s">
        <v>231</v>
      </c>
      <c r="E575" s="165" t="s">
        <v>1</v>
      </c>
      <c r="F575" s="166" t="s">
        <v>3301</v>
      </c>
      <c r="H575" s="167">
        <v>13</v>
      </c>
      <c r="I575" s="168"/>
      <c r="L575" s="164"/>
      <c r="M575" s="169"/>
      <c r="T575" s="170"/>
      <c r="AT575" s="165" t="s">
        <v>231</v>
      </c>
      <c r="AU575" s="165" t="s">
        <v>80</v>
      </c>
      <c r="AV575" s="14" t="s">
        <v>229</v>
      </c>
      <c r="AW575" s="14" t="s">
        <v>30</v>
      </c>
      <c r="AX575" s="14" t="s">
        <v>80</v>
      </c>
      <c r="AY575" s="165" t="s">
        <v>221</v>
      </c>
    </row>
    <row r="576" spans="2:65" s="1" customFormat="1" ht="37.9" customHeight="1">
      <c r="B576" s="136"/>
      <c r="C576" s="137" t="s">
        <v>985</v>
      </c>
      <c r="D576" s="137" t="s">
        <v>224</v>
      </c>
      <c r="E576" s="138" t="s">
        <v>3629</v>
      </c>
      <c r="F576" s="139" t="s">
        <v>3539</v>
      </c>
      <c r="G576" s="140" t="s">
        <v>239</v>
      </c>
      <c r="H576" s="141">
        <v>210</v>
      </c>
      <c r="I576" s="142"/>
      <c r="J576" s="143">
        <f>ROUND(I576*H576,2)</f>
        <v>0</v>
      </c>
      <c r="K576" s="139" t="s">
        <v>1</v>
      </c>
      <c r="L576" s="32"/>
      <c r="M576" s="144" t="s">
        <v>1</v>
      </c>
      <c r="N576" s="145" t="s">
        <v>38</v>
      </c>
      <c r="P576" s="146">
        <f>O576*H576</f>
        <v>0</v>
      </c>
      <c r="Q576" s="146">
        <v>0</v>
      </c>
      <c r="R576" s="146">
        <f>Q576*H576</f>
        <v>0</v>
      </c>
      <c r="S576" s="146">
        <v>0</v>
      </c>
      <c r="T576" s="147">
        <f>S576*H576</f>
        <v>0</v>
      </c>
      <c r="AR576" s="148" t="s">
        <v>229</v>
      </c>
      <c r="AT576" s="148" t="s">
        <v>224</v>
      </c>
      <c r="AU576" s="148" t="s">
        <v>80</v>
      </c>
      <c r="AY576" s="17" t="s">
        <v>221</v>
      </c>
      <c r="BE576" s="149">
        <f>IF(N576="základní",J576,0)</f>
        <v>0</v>
      </c>
      <c r="BF576" s="149">
        <f>IF(N576="snížená",J576,0)</f>
        <v>0</v>
      </c>
      <c r="BG576" s="149">
        <f>IF(N576="zákl. přenesená",J576,0)</f>
        <v>0</v>
      </c>
      <c r="BH576" s="149">
        <f>IF(N576="sníž. přenesená",J576,0)</f>
        <v>0</v>
      </c>
      <c r="BI576" s="149">
        <f>IF(N576="nulová",J576,0)</f>
        <v>0</v>
      </c>
      <c r="BJ576" s="17" t="s">
        <v>80</v>
      </c>
      <c r="BK576" s="149">
        <f>ROUND(I576*H576,2)</f>
        <v>0</v>
      </c>
      <c r="BL576" s="17" t="s">
        <v>229</v>
      </c>
      <c r="BM576" s="148" t="s">
        <v>3630</v>
      </c>
    </row>
    <row r="577" spans="2:65" s="1" customFormat="1">
      <c r="B577" s="32"/>
      <c r="D577" s="151" t="s">
        <v>272</v>
      </c>
      <c r="F577" s="181" t="s">
        <v>3631</v>
      </c>
      <c r="I577" s="182"/>
      <c r="L577" s="32"/>
      <c r="M577" s="183"/>
      <c r="T577" s="56"/>
      <c r="AT577" s="17" t="s">
        <v>272</v>
      </c>
      <c r="AU577" s="17" t="s">
        <v>80</v>
      </c>
    </row>
    <row r="578" spans="2:65" s="1" customFormat="1" ht="16.5" customHeight="1">
      <c r="B578" s="136"/>
      <c r="C578" s="137" t="s">
        <v>989</v>
      </c>
      <c r="D578" s="137" t="s">
        <v>224</v>
      </c>
      <c r="E578" s="138" t="s">
        <v>3632</v>
      </c>
      <c r="F578" s="139" t="s">
        <v>3633</v>
      </c>
      <c r="G578" s="140" t="s">
        <v>730</v>
      </c>
      <c r="H578" s="141">
        <v>1</v>
      </c>
      <c r="I578" s="142"/>
      <c r="J578" s="143">
        <f>ROUND(I578*H578,2)</f>
        <v>0</v>
      </c>
      <c r="K578" s="139" t="s">
        <v>1</v>
      </c>
      <c r="L578" s="32"/>
      <c r="M578" s="144" t="s">
        <v>1</v>
      </c>
      <c r="N578" s="145" t="s">
        <v>38</v>
      </c>
      <c r="P578" s="146">
        <f>O578*H578</f>
        <v>0</v>
      </c>
      <c r="Q578" s="146">
        <v>0</v>
      </c>
      <c r="R578" s="146">
        <f>Q578*H578</f>
        <v>0</v>
      </c>
      <c r="S578" s="146">
        <v>0</v>
      </c>
      <c r="T578" s="147">
        <f>S578*H578</f>
        <v>0</v>
      </c>
      <c r="AR578" s="148" t="s">
        <v>229</v>
      </c>
      <c r="AT578" s="148" t="s">
        <v>224</v>
      </c>
      <c r="AU578" s="148" t="s">
        <v>80</v>
      </c>
      <c r="AY578" s="17" t="s">
        <v>221</v>
      </c>
      <c r="BE578" s="149">
        <f>IF(N578="základní",J578,0)</f>
        <v>0</v>
      </c>
      <c r="BF578" s="149">
        <f>IF(N578="snížená",J578,0)</f>
        <v>0</v>
      </c>
      <c r="BG578" s="149">
        <f>IF(N578="zákl. přenesená",J578,0)</f>
        <v>0</v>
      </c>
      <c r="BH578" s="149">
        <f>IF(N578="sníž. přenesená",J578,0)</f>
        <v>0</v>
      </c>
      <c r="BI578" s="149">
        <f>IF(N578="nulová",J578,0)</f>
        <v>0</v>
      </c>
      <c r="BJ578" s="17" t="s">
        <v>80</v>
      </c>
      <c r="BK578" s="149">
        <f>ROUND(I578*H578,2)</f>
        <v>0</v>
      </c>
      <c r="BL578" s="17" t="s">
        <v>229</v>
      </c>
      <c r="BM578" s="148" t="s">
        <v>3634</v>
      </c>
    </row>
    <row r="579" spans="2:65" s="1" customFormat="1">
      <c r="B579" s="32"/>
      <c r="D579" s="151" t="s">
        <v>272</v>
      </c>
      <c r="F579" s="181" t="s">
        <v>3635</v>
      </c>
      <c r="I579" s="182"/>
      <c r="L579" s="32"/>
      <c r="M579" s="183"/>
      <c r="T579" s="56"/>
      <c r="AT579" s="17" t="s">
        <v>272</v>
      </c>
      <c r="AU579" s="17" t="s">
        <v>80</v>
      </c>
    </row>
    <row r="580" spans="2:65" s="13" customFormat="1">
      <c r="B580" s="157"/>
      <c r="D580" s="151" t="s">
        <v>231</v>
      </c>
      <c r="E580" s="158" t="s">
        <v>1</v>
      </c>
      <c r="F580" s="159" t="s">
        <v>80</v>
      </c>
      <c r="H580" s="160">
        <v>1</v>
      </c>
      <c r="I580" s="161"/>
      <c r="L580" s="157"/>
      <c r="M580" s="162"/>
      <c r="T580" s="163"/>
      <c r="AT580" s="158" t="s">
        <v>231</v>
      </c>
      <c r="AU580" s="158" t="s">
        <v>80</v>
      </c>
      <c r="AV580" s="13" t="s">
        <v>82</v>
      </c>
      <c r="AW580" s="13" t="s">
        <v>30</v>
      </c>
      <c r="AX580" s="13" t="s">
        <v>73</v>
      </c>
      <c r="AY580" s="158" t="s">
        <v>221</v>
      </c>
    </row>
    <row r="581" spans="2:65" s="14" customFormat="1">
      <c r="B581" s="164"/>
      <c r="D581" s="151" t="s">
        <v>231</v>
      </c>
      <c r="E581" s="165" t="s">
        <v>1</v>
      </c>
      <c r="F581" s="166" t="s">
        <v>3301</v>
      </c>
      <c r="H581" s="167">
        <v>1</v>
      </c>
      <c r="I581" s="168"/>
      <c r="L581" s="164"/>
      <c r="M581" s="169"/>
      <c r="T581" s="170"/>
      <c r="AT581" s="165" t="s">
        <v>231</v>
      </c>
      <c r="AU581" s="165" t="s">
        <v>80</v>
      </c>
      <c r="AV581" s="14" t="s">
        <v>229</v>
      </c>
      <c r="AW581" s="14" t="s">
        <v>30</v>
      </c>
      <c r="AX581" s="14" t="s">
        <v>80</v>
      </c>
      <c r="AY581" s="165" t="s">
        <v>221</v>
      </c>
    </row>
    <row r="582" spans="2:65" s="1" customFormat="1" ht="16.5" customHeight="1">
      <c r="B582" s="136"/>
      <c r="C582" s="137" t="s">
        <v>993</v>
      </c>
      <c r="D582" s="137" t="s">
        <v>224</v>
      </c>
      <c r="E582" s="138" t="s">
        <v>3636</v>
      </c>
      <c r="F582" s="139" t="s">
        <v>3545</v>
      </c>
      <c r="G582" s="140" t="s">
        <v>983</v>
      </c>
      <c r="H582" s="141">
        <v>1</v>
      </c>
      <c r="I582" s="142"/>
      <c r="J582" s="143">
        <f>ROUND(I582*H582,2)</f>
        <v>0</v>
      </c>
      <c r="K582" s="139" t="s">
        <v>1</v>
      </c>
      <c r="L582" s="32"/>
      <c r="M582" s="144" t="s">
        <v>1</v>
      </c>
      <c r="N582" s="145" t="s">
        <v>38</v>
      </c>
      <c r="P582" s="146">
        <f>O582*H582</f>
        <v>0</v>
      </c>
      <c r="Q582" s="146">
        <v>0</v>
      </c>
      <c r="R582" s="146">
        <f>Q582*H582</f>
        <v>0</v>
      </c>
      <c r="S582" s="146">
        <v>0</v>
      </c>
      <c r="T582" s="147">
        <f>S582*H582</f>
        <v>0</v>
      </c>
      <c r="AR582" s="148" t="s">
        <v>229</v>
      </c>
      <c r="AT582" s="148" t="s">
        <v>224</v>
      </c>
      <c r="AU582" s="148" t="s">
        <v>80</v>
      </c>
      <c r="AY582" s="17" t="s">
        <v>221</v>
      </c>
      <c r="BE582" s="149">
        <f>IF(N582="základní",J582,0)</f>
        <v>0</v>
      </c>
      <c r="BF582" s="149">
        <f>IF(N582="snížená",J582,0)</f>
        <v>0</v>
      </c>
      <c r="BG582" s="149">
        <f>IF(N582="zákl. přenesená",J582,0)</f>
        <v>0</v>
      </c>
      <c r="BH582" s="149">
        <f>IF(N582="sníž. přenesená",J582,0)</f>
        <v>0</v>
      </c>
      <c r="BI582" s="149">
        <f>IF(N582="nulová",J582,0)</f>
        <v>0</v>
      </c>
      <c r="BJ582" s="17" t="s">
        <v>80</v>
      </c>
      <c r="BK582" s="149">
        <f>ROUND(I582*H582,2)</f>
        <v>0</v>
      </c>
      <c r="BL582" s="17" t="s">
        <v>229</v>
      </c>
      <c r="BM582" s="148" t="s">
        <v>3637</v>
      </c>
    </row>
    <row r="583" spans="2:65" s="13" customFormat="1">
      <c r="B583" s="157"/>
      <c r="D583" s="151" t="s">
        <v>231</v>
      </c>
      <c r="E583" s="158" t="s">
        <v>1</v>
      </c>
      <c r="F583" s="159" t="s">
        <v>80</v>
      </c>
      <c r="H583" s="160">
        <v>1</v>
      </c>
      <c r="I583" s="161"/>
      <c r="L583" s="157"/>
      <c r="M583" s="162"/>
      <c r="T583" s="163"/>
      <c r="AT583" s="158" t="s">
        <v>231</v>
      </c>
      <c r="AU583" s="158" t="s">
        <v>80</v>
      </c>
      <c r="AV583" s="13" t="s">
        <v>82</v>
      </c>
      <c r="AW583" s="13" t="s">
        <v>30</v>
      </c>
      <c r="AX583" s="13" t="s">
        <v>73</v>
      </c>
      <c r="AY583" s="158" t="s">
        <v>221</v>
      </c>
    </row>
    <row r="584" spans="2:65" s="14" customFormat="1">
      <c r="B584" s="164"/>
      <c r="D584" s="151" t="s">
        <v>231</v>
      </c>
      <c r="E584" s="165" t="s">
        <v>1</v>
      </c>
      <c r="F584" s="166" t="s">
        <v>3301</v>
      </c>
      <c r="H584" s="167">
        <v>1</v>
      </c>
      <c r="I584" s="168"/>
      <c r="L584" s="164"/>
      <c r="M584" s="169"/>
      <c r="T584" s="170"/>
      <c r="AT584" s="165" t="s">
        <v>231</v>
      </c>
      <c r="AU584" s="165" t="s">
        <v>80</v>
      </c>
      <c r="AV584" s="14" t="s">
        <v>229</v>
      </c>
      <c r="AW584" s="14" t="s">
        <v>30</v>
      </c>
      <c r="AX584" s="14" t="s">
        <v>80</v>
      </c>
      <c r="AY584" s="165" t="s">
        <v>221</v>
      </c>
    </row>
    <row r="585" spans="2:65" s="1" customFormat="1" ht="16.5" customHeight="1">
      <c r="B585" s="136"/>
      <c r="C585" s="137" t="s">
        <v>997</v>
      </c>
      <c r="D585" s="137" t="s">
        <v>224</v>
      </c>
      <c r="E585" s="138" t="s">
        <v>3638</v>
      </c>
      <c r="F585" s="139" t="s">
        <v>3547</v>
      </c>
      <c r="G585" s="140" t="s">
        <v>1624</v>
      </c>
      <c r="H585" s="141">
        <v>8</v>
      </c>
      <c r="I585" s="142"/>
      <c r="J585" s="143">
        <f>ROUND(I585*H585,2)</f>
        <v>0</v>
      </c>
      <c r="K585" s="139" t="s">
        <v>1</v>
      </c>
      <c r="L585" s="32"/>
      <c r="M585" s="144" t="s">
        <v>1</v>
      </c>
      <c r="N585" s="145" t="s">
        <v>38</v>
      </c>
      <c r="P585" s="146">
        <f>O585*H585</f>
        <v>0</v>
      </c>
      <c r="Q585" s="146">
        <v>0</v>
      </c>
      <c r="R585" s="146">
        <f>Q585*H585</f>
        <v>0</v>
      </c>
      <c r="S585" s="146">
        <v>0</v>
      </c>
      <c r="T585" s="147">
        <f>S585*H585</f>
        <v>0</v>
      </c>
      <c r="AR585" s="148" t="s">
        <v>229</v>
      </c>
      <c r="AT585" s="148" t="s">
        <v>224</v>
      </c>
      <c r="AU585" s="148" t="s">
        <v>80</v>
      </c>
      <c r="AY585" s="17" t="s">
        <v>221</v>
      </c>
      <c r="BE585" s="149">
        <f>IF(N585="základní",J585,0)</f>
        <v>0</v>
      </c>
      <c r="BF585" s="149">
        <f>IF(N585="snížená",J585,0)</f>
        <v>0</v>
      </c>
      <c r="BG585" s="149">
        <f>IF(N585="zákl. přenesená",J585,0)</f>
        <v>0</v>
      </c>
      <c r="BH585" s="149">
        <f>IF(N585="sníž. přenesená",J585,0)</f>
        <v>0</v>
      </c>
      <c r="BI585" s="149">
        <f>IF(N585="nulová",J585,0)</f>
        <v>0</v>
      </c>
      <c r="BJ585" s="17" t="s">
        <v>80</v>
      </c>
      <c r="BK585" s="149">
        <f>ROUND(I585*H585,2)</f>
        <v>0</v>
      </c>
      <c r="BL585" s="17" t="s">
        <v>229</v>
      </c>
      <c r="BM585" s="148" t="s">
        <v>3639</v>
      </c>
    </row>
    <row r="586" spans="2:65" s="1" customFormat="1">
      <c r="B586" s="32"/>
      <c r="D586" s="151" t="s">
        <v>272</v>
      </c>
      <c r="F586" s="181" t="s">
        <v>3640</v>
      </c>
      <c r="I586" s="182"/>
      <c r="L586" s="32"/>
      <c r="M586" s="183"/>
      <c r="T586" s="56"/>
      <c r="AT586" s="17" t="s">
        <v>272</v>
      </c>
      <c r="AU586" s="17" t="s">
        <v>80</v>
      </c>
    </row>
    <row r="587" spans="2:65" s="13" customFormat="1">
      <c r="B587" s="157"/>
      <c r="D587" s="151" t="s">
        <v>231</v>
      </c>
      <c r="E587" s="158" t="s">
        <v>1</v>
      </c>
      <c r="F587" s="159" t="s">
        <v>270</v>
      </c>
      <c r="H587" s="160">
        <v>8</v>
      </c>
      <c r="I587" s="161"/>
      <c r="L587" s="157"/>
      <c r="M587" s="162"/>
      <c r="T587" s="163"/>
      <c r="AT587" s="158" t="s">
        <v>231</v>
      </c>
      <c r="AU587" s="158" t="s">
        <v>80</v>
      </c>
      <c r="AV587" s="13" t="s">
        <v>82</v>
      </c>
      <c r="AW587" s="13" t="s">
        <v>30</v>
      </c>
      <c r="AX587" s="13" t="s">
        <v>73</v>
      </c>
      <c r="AY587" s="158" t="s">
        <v>221</v>
      </c>
    </row>
    <row r="588" spans="2:65" s="14" customFormat="1">
      <c r="B588" s="164"/>
      <c r="D588" s="151" t="s">
        <v>231</v>
      </c>
      <c r="E588" s="165" t="s">
        <v>1</v>
      </c>
      <c r="F588" s="166" t="s">
        <v>3301</v>
      </c>
      <c r="H588" s="167">
        <v>8</v>
      </c>
      <c r="I588" s="168"/>
      <c r="L588" s="164"/>
      <c r="M588" s="169"/>
      <c r="T588" s="170"/>
      <c r="AT588" s="165" t="s">
        <v>231</v>
      </c>
      <c r="AU588" s="165" t="s">
        <v>80</v>
      </c>
      <c r="AV588" s="14" t="s">
        <v>229</v>
      </c>
      <c r="AW588" s="14" t="s">
        <v>30</v>
      </c>
      <c r="AX588" s="14" t="s">
        <v>80</v>
      </c>
      <c r="AY588" s="165" t="s">
        <v>221</v>
      </c>
    </row>
    <row r="589" spans="2:65" s="1" customFormat="1" ht="16.5" customHeight="1">
      <c r="B589" s="136"/>
      <c r="C589" s="137" t="s">
        <v>1001</v>
      </c>
      <c r="D589" s="137" t="s">
        <v>224</v>
      </c>
      <c r="E589" s="138" t="s">
        <v>3641</v>
      </c>
      <c r="F589" s="139" t="s">
        <v>3550</v>
      </c>
      <c r="G589" s="140" t="s">
        <v>983</v>
      </c>
      <c r="H589" s="141">
        <v>3</v>
      </c>
      <c r="I589" s="142"/>
      <c r="J589" s="143">
        <f>ROUND(I589*H589,2)</f>
        <v>0</v>
      </c>
      <c r="K589" s="139" t="s">
        <v>1</v>
      </c>
      <c r="L589" s="32"/>
      <c r="M589" s="144" t="s">
        <v>1</v>
      </c>
      <c r="N589" s="145" t="s">
        <v>38</v>
      </c>
      <c r="P589" s="146">
        <f>O589*H589</f>
        <v>0</v>
      </c>
      <c r="Q589" s="146">
        <v>0</v>
      </c>
      <c r="R589" s="146">
        <f>Q589*H589</f>
        <v>0</v>
      </c>
      <c r="S589" s="146">
        <v>0</v>
      </c>
      <c r="T589" s="147">
        <f>S589*H589</f>
        <v>0</v>
      </c>
      <c r="AR589" s="148" t="s">
        <v>229</v>
      </c>
      <c r="AT589" s="148" t="s">
        <v>224</v>
      </c>
      <c r="AU589" s="148" t="s">
        <v>80</v>
      </c>
      <c r="AY589" s="17" t="s">
        <v>221</v>
      </c>
      <c r="BE589" s="149">
        <f>IF(N589="základní",J589,0)</f>
        <v>0</v>
      </c>
      <c r="BF589" s="149">
        <f>IF(N589="snížená",J589,0)</f>
        <v>0</v>
      </c>
      <c r="BG589" s="149">
        <f>IF(N589="zákl. přenesená",J589,0)</f>
        <v>0</v>
      </c>
      <c r="BH589" s="149">
        <f>IF(N589="sníž. přenesená",J589,0)</f>
        <v>0</v>
      </c>
      <c r="BI589" s="149">
        <f>IF(N589="nulová",J589,0)</f>
        <v>0</v>
      </c>
      <c r="BJ589" s="17" t="s">
        <v>80</v>
      </c>
      <c r="BK589" s="149">
        <f>ROUND(I589*H589,2)</f>
        <v>0</v>
      </c>
      <c r="BL589" s="17" t="s">
        <v>229</v>
      </c>
      <c r="BM589" s="148" t="s">
        <v>3642</v>
      </c>
    </row>
    <row r="590" spans="2:65" s="1" customFormat="1">
      <c r="B590" s="32"/>
      <c r="D590" s="151" t="s">
        <v>272</v>
      </c>
      <c r="F590" s="181" t="s">
        <v>3643</v>
      </c>
      <c r="I590" s="182"/>
      <c r="L590" s="32"/>
      <c r="M590" s="183"/>
      <c r="T590" s="56"/>
      <c r="AT590" s="17" t="s">
        <v>272</v>
      </c>
      <c r="AU590" s="17" t="s">
        <v>80</v>
      </c>
    </row>
    <row r="591" spans="2:65" s="13" customFormat="1">
      <c r="B591" s="157"/>
      <c r="D591" s="151" t="s">
        <v>231</v>
      </c>
      <c r="E591" s="158" t="s">
        <v>1</v>
      </c>
      <c r="F591" s="159" t="s">
        <v>222</v>
      </c>
      <c r="H591" s="160">
        <v>3</v>
      </c>
      <c r="I591" s="161"/>
      <c r="L591" s="157"/>
      <c r="M591" s="162"/>
      <c r="T591" s="163"/>
      <c r="AT591" s="158" t="s">
        <v>231</v>
      </c>
      <c r="AU591" s="158" t="s">
        <v>80</v>
      </c>
      <c r="AV591" s="13" t="s">
        <v>82</v>
      </c>
      <c r="AW591" s="13" t="s">
        <v>30</v>
      </c>
      <c r="AX591" s="13" t="s">
        <v>73</v>
      </c>
      <c r="AY591" s="158" t="s">
        <v>221</v>
      </c>
    </row>
    <row r="592" spans="2:65" s="14" customFormat="1">
      <c r="B592" s="164"/>
      <c r="D592" s="151" t="s">
        <v>231</v>
      </c>
      <c r="E592" s="165" t="s">
        <v>1</v>
      </c>
      <c r="F592" s="166" t="s">
        <v>3301</v>
      </c>
      <c r="H592" s="167">
        <v>3</v>
      </c>
      <c r="I592" s="168"/>
      <c r="L592" s="164"/>
      <c r="M592" s="169"/>
      <c r="T592" s="170"/>
      <c r="AT592" s="165" t="s">
        <v>231</v>
      </c>
      <c r="AU592" s="165" t="s">
        <v>80</v>
      </c>
      <c r="AV592" s="14" t="s">
        <v>229</v>
      </c>
      <c r="AW592" s="14" t="s">
        <v>30</v>
      </c>
      <c r="AX592" s="14" t="s">
        <v>80</v>
      </c>
      <c r="AY592" s="165" t="s">
        <v>221</v>
      </c>
    </row>
    <row r="593" spans="2:65" s="1" customFormat="1" ht="16.5" customHeight="1">
      <c r="B593" s="136"/>
      <c r="C593" s="137" t="s">
        <v>1008</v>
      </c>
      <c r="D593" s="137" t="s">
        <v>224</v>
      </c>
      <c r="E593" s="138" t="s">
        <v>3644</v>
      </c>
      <c r="F593" s="139" t="s">
        <v>3553</v>
      </c>
      <c r="G593" s="140" t="s">
        <v>1624</v>
      </c>
      <c r="H593" s="141">
        <v>16</v>
      </c>
      <c r="I593" s="142"/>
      <c r="J593" s="143">
        <f>ROUND(I593*H593,2)</f>
        <v>0</v>
      </c>
      <c r="K593" s="139" t="s">
        <v>1</v>
      </c>
      <c r="L593" s="32"/>
      <c r="M593" s="144" t="s">
        <v>1</v>
      </c>
      <c r="N593" s="145" t="s">
        <v>38</v>
      </c>
      <c r="P593" s="146">
        <f>O593*H593</f>
        <v>0</v>
      </c>
      <c r="Q593" s="146">
        <v>0</v>
      </c>
      <c r="R593" s="146">
        <f>Q593*H593</f>
        <v>0</v>
      </c>
      <c r="S593" s="146">
        <v>0</v>
      </c>
      <c r="T593" s="147">
        <f>S593*H593</f>
        <v>0</v>
      </c>
      <c r="AR593" s="148" t="s">
        <v>229</v>
      </c>
      <c r="AT593" s="148" t="s">
        <v>224</v>
      </c>
      <c r="AU593" s="148" t="s">
        <v>80</v>
      </c>
      <c r="AY593" s="17" t="s">
        <v>221</v>
      </c>
      <c r="BE593" s="149">
        <f>IF(N593="základní",J593,0)</f>
        <v>0</v>
      </c>
      <c r="BF593" s="149">
        <f>IF(N593="snížená",J593,0)</f>
        <v>0</v>
      </c>
      <c r="BG593" s="149">
        <f>IF(N593="zákl. přenesená",J593,0)</f>
        <v>0</v>
      </c>
      <c r="BH593" s="149">
        <f>IF(N593="sníž. přenesená",J593,0)</f>
        <v>0</v>
      </c>
      <c r="BI593" s="149">
        <f>IF(N593="nulová",J593,0)</f>
        <v>0</v>
      </c>
      <c r="BJ593" s="17" t="s">
        <v>80</v>
      </c>
      <c r="BK593" s="149">
        <f>ROUND(I593*H593,2)</f>
        <v>0</v>
      </c>
      <c r="BL593" s="17" t="s">
        <v>229</v>
      </c>
      <c r="BM593" s="148" t="s">
        <v>3645</v>
      </c>
    </row>
    <row r="594" spans="2:65" s="1" customFormat="1">
      <c r="B594" s="32"/>
      <c r="D594" s="151" t="s">
        <v>272</v>
      </c>
      <c r="F594" s="181" t="s">
        <v>3646</v>
      </c>
      <c r="I594" s="182"/>
      <c r="L594" s="32"/>
      <c r="M594" s="183"/>
      <c r="T594" s="56"/>
      <c r="AT594" s="17" t="s">
        <v>272</v>
      </c>
      <c r="AU594" s="17" t="s">
        <v>80</v>
      </c>
    </row>
    <row r="595" spans="2:65" s="13" customFormat="1">
      <c r="B595" s="157"/>
      <c r="D595" s="151" t="s">
        <v>231</v>
      </c>
      <c r="E595" s="158" t="s">
        <v>1</v>
      </c>
      <c r="F595" s="159" t="s">
        <v>332</v>
      </c>
      <c r="H595" s="160">
        <v>16</v>
      </c>
      <c r="I595" s="161"/>
      <c r="L595" s="157"/>
      <c r="M595" s="162"/>
      <c r="T595" s="163"/>
      <c r="AT595" s="158" t="s">
        <v>231</v>
      </c>
      <c r="AU595" s="158" t="s">
        <v>80</v>
      </c>
      <c r="AV595" s="13" t="s">
        <v>82</v>
      </c>
      <c r="AW595" s="13" t="s">
        <v>30</v>
      </c>
      <c r="AX595" s="13" t="s">
        <v>73</v>
      </c>
      <c r="AY595" s="158" t="s">
        <v>221</v>
      </c>
    </row>
    <row r="596" spans="2:65" s="14" customFormat="1">
      <c r="B596" s="164"/>
      <c r="D596" s="151" t="s">
        <v>231</v>
      </c>
      <c r="E596" s="165" t="s">
        <v>1</v>
      </c>
      <c r="F596" s="166" t="s">
        <v>3301</v>
      </c>
      <c r="H596" s="167">
        <v>16</v>
      </c>
      <c r="I596" s="168"/>
      <c r="L596" s="164"/>
      <c r="M596" s="169"/>
      <c r="T596" s="170"/>
      <c r="AT596" s="165" t="s">
        <v>231</v>
      </c>
      <c r="AU596" s="165" t="s">
        <v>80</v>
      </c>
      <c r="AV596" s="14" t="s">
        <v>229</v>
      </c>
      <c r="AW596" s="14" t="s">
        <v>30</v>
      </c>
      <c r="AX596" s="14" t="s">
        <v>80</v>
      </c>
      <c r="AY596" s="165" t="s">
        <v>221</v>
      </c>
    </row>
    <row r="597" spans="2:65" s="1" customFormat="1" ht="33" customHeight="1">
      <c r="B597" s="136"/>
      <c r="C597" s="137" t="s">
        <v>1012</v>
      </c>
      <c r="D597" s="137" t="s">
        <v>224</v>
      </c>
      <c r="E597" s="138" t="s">
        <v>3647</v>
      </c>
      <c r="F597" s="139" t="s">
        <v>3648</v>
      </c>
      <c r="G597" s="140" t="s">
        <v>1624</v>
      </c>
      <c r="H597" s="141">
        <v>8</v>
      </c>
      <c r="I597" s="142"/>
      <c r="J597" s="143">
        <f>ROUND(I597*H597,2)</f>
        <v>0</v>
      </c>
      <c r="K597" s="139" t="s">
        <v>1</v>
      </c>
      <c r="L597" s="32"/>
      <c r="M597" s="144" t="s">
        <v>1</v>
      </c>
      <c r="N597" s="145" t="s">
        <v>38</v>
      </c>
      <c r="P597" s="146">
        <f>O597*H597</f>
        <v>0</v>
      </c>
      <c r="Q597" s="146">
        <v>0</v>
      </c>
      <c r="R597" s="146">
        <f>Q597*H597</f>
        <v>0</v>
      </c>
      <c r="S597" s="146">
        <v>0</v>
      </c>
      <c r="T597" s="147">
        <f>S597*H597</f>
        <v>0</v>
      </c>
      <c r="AR597" s="148" t="s">
        <v>229</v>
      </c>
      <c r="AT597" s="148" t="s">
        <v>224</v>
      </c>
      <c r="AU597" s="148" t="s">
        <v>80</v>
      </c>
      <c r="AY597" s="17" t="s">
        <v>221</v>
      </c>
      <c r="BE597" s="149">
        <f>IF(N597="základní",J597,0)</f>
        <v>0</v>
      </c>
      <c r="BF597" s="149">
        <f>IF(N597="snížená",J597,0)</f>
        <v>0</v>
      </c>
      <c r="BG597" s="149">
        <f>IF(N597="zákl. přenesená",J597,0)</f>
        <v>0</v>
      </c>
      <c r="BH597" s="149">
        <f>IF(N597="sníž. přenesená",J597,0)</f>
        <v>0</v>
      </c>
      <c r="BI597" s="149">
        <f>IF(N597="nulová",J597,0)</f>
        <v>0</v>
      </c>
      <c r="BJ597" s="17" t="s">
        <v>80</v>
      </c>
      <c r="BK597" s="149">
        <f>ROUND(I597*H597,2)</f>
        <v>0</v>
      </c>
      <c r="BL597" s="17" t="s">
        <v>229</v>
      </c>
      <c r="BM597" s="148" t="s">
        <v>3649</v>
      </c>
    </row>
    <row r="598" spans="2:65" s="13" customFormat="1">
      <c r="B598" s="157"/>
      <c r="D598" s="151" t="s">
        <v>231</v>
      </c>
      <c r="E598" s="158" t="s">
        <v>1</v>
      </c>
      <c r="F598" s="159" t="s">
        <v>270</v>
      </c>
      <c r="H598" s="160">
        <v>8</v>
      </c>
      <c r="I598" s="161"/>
      <c r="L598" s="157"/>
      <c r="M598" s="162"/>
      <c r="T598" s="163"/>
      <c r="AT598" s="158" t="s">
        <v>231</v>
      </c>
      <c r="AU598" s="158" t="s">
        <v>80</v>
      </c>
      <c r="AV598" s="13" t="s">
        <v>82</v>
      </c>
      <c r="AW598" s="13" t="s">
        <v>30</v>
      </c>
      <c r="AX598" s="13" t="s">
        <v>73</v>
      </c>
      <c r="AY598" s="158" t="s">
        <v>221</v>
      </c>
    </row>
    <row r="599" spans="2:65" s="14" customFormat="1">
      <c r="B599" s="164"/>
      <c r="D599" s="151" t="s">
        <v>231</v>
      </c>
      <c r="E599" s="165" t="s">
        <v>1</v>
      </c>
      <c r="F599" s="166" t="s">
        <v>3301</v>
      </c>
      <c r="H599" s="167">
        <v>8</v>
      </c>
      <c r="I599" s="168"/>
      <c r="L599" s="164"/>
      <c r="M599" s="169"/>
      <c r="T599" s="170"/>
      <c r="AT599" s="165" t="s">
        <v>231</v>
      </c>
      <c r="AU599" s="165" t="s">
        <v>80</v>
      </c>
      <c r="AV599" s="14" t="s">
        <v>229</v>
      </c>
      <c r="AW599" s="14" t="s">
        <v>30</v>
      </c>
      <c r="AX599" s="14" t="s">
        <v>80</v>
      </c>
      <c r="AY599" s="165" t="s">
        <v>221</v>
      </c>
    </row>
    <row r="600" spans="2:65" s="11" customFormat="1" ht="25.9" customHeight="1">
      <c r="B600" s="124"/>
      <c r="D600" s="125" t="s">
        <v>72</v>
      </c>
      <c r="E600" s="126" t="s">
        <v>3650</v>
      </c>
      <c r="F600" s="126" t="s">
        <v>3651</v>
      </c>
      <c r="I600" s="127"/>
      <c r="J600" s="128">
        <f>BK600</f>
        <v>0</v>
      </c>
      <c r="L600" s="124"/>
      <c r="M600" s="129"/>
      <c r="P600" s="130">
        <f>SUM(P601:P640)</f>
        <v>0</v>
      </c>
      <c r="R600" s="130">
        <f>SUM(R601:R640)</f>
        <v>0</v>
      </c>
      <c r="T600" s="131">
        <f>SUM(T601:T640)</f>
        <v>0</v>
      </c>
      <c r="AR600" s="125" t="s">
        <v>80</v>
      </c>
      <c r="AT600" s="132" t="s">
        <v>72</v>
      </c>
      <c r="AU600" s="132" t="s">
        <v>73</v>
      </c>
      <c r="AY600" s="125" t="s">
        <v>221</v>
      </c>
      <c r="BK600" s="133">
        <f>SUM(BK601:BK640)</f>
        <v>0</v>
      </c>
    </row>
    <row r="601" spans="2:65" s="1" customFormat="1" ht="16.5" customHeight="1">
      <c r="B601" s="136"/>
      <c r="C601" s="137" t="s">
        <v>1016</v>
      </c>
      <c r="D601" s="137" t="s">
        <v>224</v>
      </c>
      <c r="E601" s="138" t="s">
        <v>3127</v>
      </c>
      <c r="F601" s="139" t="s">
        <v>3652</v>
      </c>
      <c r="G601" s="140" t="s">
        <v>983</v>
      </c>
      <c r="H601" s="141">
        <v>1</v>
      </c>
      <c r="I601" s="142"/>
      <c r="J601" s="143">
        <f>ROUND(I601*H601,2)</f>
        <v>0</v>
      </c>
      <c r="K601" s="139" t="s">
        <v>1</v>
      </c>
      <c r="L601" s="32"/>
      <c r="M601" s="144" t="s">
        <v>1</v>
      </c>
      <c r="N601" s="145" t="s">
        <v>38</v>
      </c>
      <c r="P601" s="146">
        <f>O601*H601</f>
        <v>0</v>
      </c>
      <c r="Q601" s="146">
        <v>0</v>
      </c>
      <c r="R601" s="146">
        <f>Q601*H601</f>
        <v>0</v>
      </c>
      <c r="S601" s="146">
        <v>0</v>
      </c>
      <c r="T601" s="147">
        <f>S601*H601</f>
        <v>0</v>
      </c>
      <c r="AR601" s="148" t="s">
        <v>229</v>
      </c>
      <c r="AT601" s="148" t="s">
        <v>224</v>
      </c>
      <c r="AU601" s="148" t="s">
        <v>80</v>
      </c>
      <c r="AY601" s="17" t="s">
        <v>221</v>
      </c>
      <c r="BE601" s="149">
        <f>IF(N601="základní",J601,0)</f>
        <v>0</v>
      </c>
      <c r="BF601" s="149">
        <f>IF(N601="snížená",J601,0)</f>
        <v>0</v>
      </c>
      <c r="BG601" s="149">
        <f>IF(N601="zákl. přenesená",J601,0)</f>
        <v>0</v>
      </c>
      <c r="BH601" s="149">
        <f>IF(N601="sníž. přenesená",J601,0)</f>
        <v>0</v>
      </c>
      <c r="BI601" s="149">
        <f>IF(N601="nulová",J601,0)</f>
        <v>0</v>
      </c>
      <c r="BJ601" s="17" t="s">
        <v>80</v>
      </c>
      <c r="BK601" s="149">
        <f>ROUND(I601*H601,2)</f>
        <v>0</v>
      </c>
      <c r="BL601" s="17" t="s">
        <v>229</v>
      </c>
      <c r="BM601" s="148" t="s">
        <v>3653</v>
      </c>
    </row>
    <row r="602" spans="2:65" s="1" customFormat="1">
      <c r="B602" s="32"/>
      <c r="D602" s="151" t="s">
        <v>272</v>
      </c>
      <c r="F602" s="181" t="s">
        <v>3654</v>
      </c>
      <c r="I602" s="182"/>
      <c r="L602" s="32"/>
      <c r="M602" s="183"/>
      <c r="T602" s="56"/>
      <c r="AT602" s="17" t="s">
        <v>272</v>
      </c>
      <c r="AU602" s="17" t="s">
        <v>80</v>
      </c>
    </row>
    <row r="603" spans="2:65" s="13" customFormat="1">
      <c r="B603" s="157"/>
      <c r="D603" s="151" t="s">
        <v>231</v>
      </c>
      <c r="E603" s="158" t="s">
        <v>1</v>
      </c>
      <c r="F603" s="159" t="s">
        <v>80</v>
      </c>
      <c r="H603" s="160">
        <v>1</v>
      </c>
      <c r="I603" s="161"/>
      <c r="L603" s="157"/>
      <c r="M603" s="162"/>
      <c r="T603" s="163"/>
      <c r="AT603" s="158" t="s">
        <v>231</v>
      </c>
      <c r="AU603" s="158" t="s">
        <v>80</v>
      </c>
      <c r="AV603" s="13" t="s">
        <v>82</v>
      </c>
      <c r="AW603" s="13" t="s">
        <v>30</v>
      </c>
      <c r="AX603" s="13" t="s">
        <v>73</v>
      </c>
      <c r="AY603" s="158" t="s">
        <v>221</v>
      </c>
    </row>
    <row r="604" spans="2:65" s="14" customFormat="1">
      <c r="B604" s="164"/>
      <c r="D604" s="151" t="s">
        <v>231</v>
      </c>
      <c r="E604" s="165" t="s">
        <v>1</v>
      </c>
      <c r="F604" s="166" t="s">
        <v>3301</v>
      </c>
      <c r="H604" s="167">
        <v>1</v>
      </c>
      <c r="I604" s="168"/>
      <c r="L604" s="164"/>
      <c r="M604" s="169"/>
      <c r="T604" s="170"/>
      <c r="AT604" s="165" t="s">
        <v>231</v>
      </c>
      <c r="AU604" s="165" t="s">
        <v>80</v>
      </c>
      <c r="AV604" s="14" t="s">
        <v>229</v>
      </c>
      <c r="AW604" s="14" t="s">
        <v>30</v>
      </c>
      <c r="AX604" s="14" t="s">
        <v>80</v>
      </c>
      <c r="AY604" s="165" t="s">
        <v>221</v>
      </c>
    </row>
    <row r="605" spans="2:65" s="1" customFormat="1" ht="24.2" customHeight="1">
      <c r="B605" s="136"/>
      <c r="C605" s="137" t="s">
        <v>1020</v>
      </c>
      <c r="D605" s="137" t="s">
        <v>224</v>
      </c>
      <c r="E605" s="138" t="s">
        <v>3655</v>
      </c>
      <c r="F605" s="139" t="s">
        <v>3656</v>
      </c>
      <c r="G605" s="140" t="s">
        <v>1004</v>
      </c>
      <c r="H605" s="141">
        <v>980</v>
      </c>
      <c r="I605" s="142"/>
      <c r="J605" s="143">
        <f>ROUND(I605*H605,2)</f>
        <v>0</v>
      </c>
      <c r="K605" s="139" t="s">
        <v>1</v>
      </c>
      <c r="L605" s="32"/>
      <c r="M605" s="144" t="s">
        <v>1</v>
      </c>
      <c r="N605" s="145" t="s">
        <v>38</v>
      </c>
      <c r="P605" s="146">
        <f>O605*H605</f>
        <v>0</v>
      </c>
      <c r="Q605" s="146">
        <v>0</v>
      </c>
      <c r="R605" s="146">
        <f>Q605*H605</f>
        <v>0</v>
      </c>
      <c r="S605" s="146">
        <v>0</v>
      </c>
      <c r="T605" s="147">
        <f>S605*H605</f>
        <v>0</v>
      </c>
      <c r="AR605" s="148" t="s">
        <v>229</v>
      </c>
      <c r="AT605" s="148" t="s">
        <v>224</v>
      </c>
      <c r="AU605" s="148" t="s">
        <v>80</v>
      </c>
      <c r="AY605" s="17" t="s">
        <v>221</v>
      </c>
      <c r="BE605" s="149">
        <f>IF(N605="základní",J605,0)</f>
        <v>0</v>
      </c>
      <c r="BF605" s="149">
        <f>IF(N605="snížená",J605,0)</f>
        <v>0</v>
      </c>
      <c r="BG605" s="149">
        <f>IF(N605="zákl. přenesená",J605,0)</f>
        <v>0</v>
      </c>
      <c r="BH605" s="149">
        <f>IF(N605="sníž. přenesená",J605,0)</f>
        <v>0</v>
      </c>
      <c r="BI605" s="149">
        <f>IF(N605="nulová",J605,0)</f>
        <v>0</v>
      </c>
      <c r="BJ605" s="17" t="s">
        <v>80</v>
      </c>
      <c r="BK605" s="149">
        <f>ROUND(I605*H605,2)</f>
        <v>0</v>
      </c>
      <c r="BL605" s="17" t="s">
        <v>229</v>
      </c>
      <c r="BM605" s="148" t="s">
        <v>3657</v>
      </c>
    </row>
    <row r="606" spans="2:65" s="1" customFormat="1">
      <c r="B606" s="32"/>
      <c r="D606" s="151" t="s">
        <v>272</v>
      </c>
      <c r="F606" s="181" t="s">
        <v>3658</v>
      </c>
      <c r="I606" s="182"/>
      <c r="L606" s="32"/>
      <c r="M606" s="183"/>
      <c r="T606" s="56"/>
      <c r="AT606" s="17" t="s">
        <v>272</v>
      </c>
      <c r="AU606" s="17" t="s">
        <v>80</v>
      </c>
    </row>
    <row r="607" spans="2:65" s="13" customFormat="1">
      <c r="B607" s="157"/>
      <c r="D607" s="151" t="s">
        <v>231</v>
      </c>
      <c r="E607" s="158" t="s">
        <v>1</v>
      </c>
      <c r="F607" s="159" t="s">
        <v>3659</v>
      </c>
      <c r="H607" s="160">
        <v>980</v>
      </c>
      <c r="I607" s="161"/>
      <c r="L607" s="157"/>
      <c r="M607" s="162"/>
      <c r="T607" s="163"/>
      <c r="AT607" s="158" t="s">
        <v>231</v>
      </c>
      <c r="AU607" s="158" t="s">
        <v>80</v>
      </c>
      <c r="AV607" s="13" t="s">
        <v>82</v>
      </c>
      <c r="AW607" s="13" t="s">
        <v>30</v>
      </c>
      <c r="AX607" s="13" t="s">
        <v>73</v>
      </c>
      <c r="AY607" s="158" t="s">
        <v>221</v>
      </c>
    </row>
    <row r="608" spans="2:65" s="14" customFormat="1">
      <c r="B608" s="164"/>
      <c r="D608" s="151" t="s">
        <v>231</v>
      </c>
      <c r="E608" s="165" t="s">
        <v>1</v>
      </c>
      <c r="F608" s="166" t="s">
        <v>3301</v>
      </c>
      <c r="H608" s="167">
        <v>980</v>
      </c>
      <c r="I608" s="168"/>
      <c r="L608" s="164"/>
      <c r="M608" s="169"/>
      <c r="T608" s="170"/>
      <c r="AT608" s="165" t="s">
        <v>231</v>
      </c>
      <c r="AU608" s="165" t="s">
        <v>80</v>
      </c>
      <c r="AV608" s="14" t="s">
        <v>229</v>
      </c>
      <c r="AW608" s="14" t="s">
        <v>30</v>
      </c>
      <c r="AX608" s="14" t="s">
        <v>80</v>
      </c>
      <c r="AY608" s="165" t="s">
        <v>221</v>
      </c>
    </row>
    <row r="609" spans="2:65" s="1" customFormat="1" ht="24.2" customHeight="1">
      <c r="B609" s="136"/>
      <c r="C609" s="137" t="s">
        <v>1024</v>
      </c>
      <c r="D609" s="137" t="s">
        <v>224</v>
      </c>
      <c r="E609" s="138" t="s">
        <v>3660</v>
      </c>
      <c r="F609" s="139" t="s">
        <v>3661</v>
      </c>
      <c r="G609" s="140" t="s">
        <v>983</v>
      </c>
      <c r="H609" s="141">
        <v>1</v>
      </c>
      <c r="I609" s="142"/>
      <c r="J609" s="143">
        <f>ROUND(I609*H609,2)</f>
        <v>0</v>
      </c>
      <c r="K609" s="139" t="s">
        <v>1</v>
      </c>
      <c r="L609" s="32"/>
      <c r="M609" s="144" t="s">
        <v>1</v>
      </c>
      <c r="N609" s="145" t="s">
        <v>38</v>
      </c>
      <c r="P609" s="146">
        <f>O609*H609</f>
        <v>0</v>
      </c>
      <c r="Q609" s="146">
        <v>0</v>
      </c>
      <c r="R609" s="146">
        <f>Q609*H609</f>
        <v>0</v>
      </c>
      <c r="S609" s="146">
        <v>0</v>
      </c>
      <c r="T609" s="147">
        <f>S609*H609</f>
        <v>0</v>
      </c>
      <c r="AR609" s="148" t="s">
        <v>229</v>
      </c>
      <c r="AT609" s="148" t="s">
        <v>224</v>
      </c>
      <c r="AU609" s="148" t="s">
        <v>80</v>
      </c>
      <c r="AY609" s="17" t="s">
        <v>221</v>
      </c>
      <c r="BE609" s="149">
        <f>IF(N609="základní",J609,0)</f>
        <v>0</v>
      </c>
      <c r="BF609" s="149">
        <f>IF(N609="snížená",J609,0)</f>
        <v>0</v>
      </c>
      <c r="BG609" s="149">
        <f>IF(N609="zákl. přenesená",J609,0)</f>
        <v>0</v>
      </c>
      <c r="BH609" s="149">
        <f>IF(N609="sníž. přenesená",J609,0)</f>
        <v>0</v>
      </c>
      <c r="BI609" s="149">
        <f>IF(N609="nulová",J609,0)</f>
        <v>0</v>
      </c>
      <c r="BJ609" s="17" t="s">
        <v>80</v>
      </c>
      <c r="BK609" s="149">
        <f>ROUND(I609*H609,2)</f>
        <v>0</v>
      </c>
      <c r="BL609" s="17" t="s">
        <v>229</v>
      </c>
      <c r="BM609" s="148" t="s">
        <v>3662</v>
      </c>
    </row>
    <row r="610" spans="2:65" s="1" customFormat="1">
      <c r="B610" s="32"/>
      <c r="D610" s="151" t="s">
        <v>272</v>
      </c>
      <c r="F610" s="181" t="s">
        <v>3663</v>
      </c>
      <c r="I610" s="182"/>
      <c r="L610" s="32"/>
      <c r="M610" s="183"/>
      <c r="T610" s="56"/>
      <c r="AT610" s="17" t="s">
        <v>272</v>
      </c>
      <c r="AU610" s="17" t="s">
        <v>80</v>
      </c>
    </row>
    <row r="611" spans="2:65" s="13" customFormat="1">
      <c r="B611" s="157"/>
      <c r="D611" s="151" t="s">
        <v>231</v>
      </c>
      <c r="E611" s="158" t="s">
        <v>1</v>
      </c>
      <c r="F611" s="159" t="s">
        <v>80</v>
      </c>
      <c r="H611" s="160">
        <v>1</v>
      </c>
      <c r="I611" s="161"/>
      <c r="L611" s="157"/>
      <c r="M611" s="162"/>
      <c r="T611" s="163"/>
      <c r="AT611" s="158" t="s">
        <v>231</v>
      </c>
      <c r="AU611" s="158" t="s">
        <v>80</v>
      </c>
      <c r="AV611" s="13" t="s">
        <v>82</v>
      </c>
      <c r="AW611" s="13" t="s">
        <v>30</v>
      </c>
      <c r="AX611" s="13" t="s">
        <v>73</v>
      </c>
      <c r="AY611" s="158" t="s">
        <v>221</v>
      </c>
    </row>
    <row r="612" spans="2:65" s="14" customFormat="1">
      <c r="B612" s="164"/>
      <c r="D612" s="151" t="s">
        <v>231</v>
      </c>
      <c r="E612" s="165" t="s">
        <v>1</v>
      </c>
      <c r="F612" s="166" t="s">
        <v>3301</v>
      </c>
      <c r="H612" s="167">
        <v>1</v>
      </c>
      <c r="I612" s="168"/>
      <c r="L612" s="164"/>
      <c r="M612" s="169"/>
      <c r="T612" s="170"/>
      <c r="AT612" s="165" t="s">
        <v>231</v>
      </c>
      <c r="AU612" s="165" t="s">
        <v>80</v>
      </c>
      <c r="AV612" s="14" t="s">
        <v>229</v>
      </c>
      <c r="AW612" s="14" t="s">
        <v>30</v>
      </c>
      <c r="AX612" s="14" t="s">
        <v>80</v>
      </c>
      <c r="AY612" s="165" t="s">
        <v>221</v>
      </c>
    </row>
    <row r="613" spans="2:65" s="1" customFormat="1" ht="16.5" customHeight="1">
      <c r="B613" s="136"/>
      <c r="C613" s="137" t="s">
        <v>1030</v>
      </c>
      <c r="D613" s="137" t="s">
        <v>224</v>
      </c>
      <c r="E613" s="138" t="s">
        <v>3664</v>
      </c>
      <c r="F613" s="139" t="s">
        <v>3665</v>
      </c>
      <c r="G613" s="140" t="s">
        <v>350</v>
      </c>
      <c r="H613" s="141">
        <v>60</v>
      </c>
      <c r="I613" s="142"/>
      <c r="J613" s="143">
        <f>ROUND(I613*H613,2)</f>
        <v>0</v>
      </c>
      <c r="K613" s="139" t="s">
        <v>1</v>
      </c>
      <c r="L613" s="32"/>
      <c r="M613" s="144" t="s">
        <v>1</v>
      </c>
      <c r="N613" s="145" t="s">
        <v>38</v>
      </c>
      <c r="P613" s="146">
        <f>O613*H613</f>
        <v>0</v>
      </c>
      <c r="Q613" s="146">
        <v>0</v>
      </c>
      <c r="R613" s="146">
        <f>Q613*H613</f>
        <v>0</v>
      </c>
      <c r="S613" s="146">
        <v>0</v>
      </c>
      <c r="T613" s="147">
        <f>S613*H613</f>
        <v>0</v>
      </c>
      <c r="AR613" s="148" t="s">
        <v>229</v>
      </c>
      <c r="AT613" s="148" t="s">
        <v>224</v>
      </c>
      <c r="AU613" s="148" t="s">
        <v>80</v>
      </c>
      <c r="AY613" s="17" t="s">
        <v>221</v>
      </c>
      <c r="BE613" s="149">
        <f>IF(N613="základní",J613,0)</f>
        <v>0</v>
      </c>
      <c r="BF613" s="149">
        <f>IF(N613="snížená",J613,0)</f>
        <v>0</v>
      </c>
      <c r="BG613" s="149">
        <f>IF(N613="zákl. přenesená",J613,0)</f>
        <v>0</v>
      </c>
      <c r="BH613" s="149">
        <f>IF(N613="sníž. přenesená",J613,0)</f>
        <v>0</v>
      </c>
      <c r="BI613" s="149">
        <f>IF(N613="nulová",J613,0)</f>
        <v>0</v>
      </c>
      <c r="BJ613" s="17" t="s">
        <v>80</v>
      </c>
      <c r="BK613" s="149">
        <f>ROUND(I613*H613,2)</f>
        <v>0</v>
      </c>
      <c r="BL613" s="17" t="s">
        <v>229</v>
      </c>
      <c r="BM613" s="148" t="s">
        <v>3666</v>
      </c>
    </row>
    <row r="614" spans="2:65" s="1" customFormat="1">
      <c r="B614" s="32"/>
      <c r="D614" s="151" t="s">
        <v>272</v>
      </c>
      <c r="F614" s="181" t="s">
        <v>3667</v>
      </c>
      <c r="I614" s="182"/>
      <c r="L614" s="32"/>
      <c r="M614" s="183"/>
      <c r="T614" s="56"/>
      <c r="AT614" s="17" t="s">
        <v>272</v>
      </c>
      <c r="AU614" s="17" t="s">
        <v>80</v>
      </c>
    </row>
    <row r="615" spans="2:65" s="13" customFormat="1">
      <c r="B615" s="157"/>
      <c r="D615" s="151" t="s">
        <v>231</v>
      </c>
      <c r="E615" s="158" t="s">
        <v>1</v>
      </c>
      <c r="F615" s="159" t="s">
        <v>754</v>
      </c>
      <c r="H615" s="160">
        <v>60</v>
      </c>
      <c r="I615" s="161"/>
      <c r="L615" s="157"/>
      <c r="M615" s="162"/>
      <c r="T615" s="163"/>
      <c r="AT615" s="158" t="s">
        <v>231</v>
      </c>
      <c r="AU615" s="158" t="s">
        <v>80</v>
      </c>
      <c r="AV615" s="13" t="s">
        <v>82</v>
      </c>
      <c r="AW615" s="13" t="s">
        <v>30</v>
      </c>
      <c r="AX615" s="13" t="s">
        <v>73</v>
      </c>
      <c r="AY615" s="158" t="s">
        <v>221</v>
      </c>
    </row>
    <row r="616" spans="2:65" s="14" customFormat="1">
      <c r="B616" s="164"/>
      <c r="D616" s="151" t="s">
        <v>231</v>
      </c>
      <c r="E616" s="165" t="s">
        <v>1</v>
      </c>
      <c r="F616" s="166" t="s">
        <v>3301</v>
      </c>
      <c r="H616" s="167">
        <v>60</v>
      </c>
      <c r="I616" s="168"/>
      <c r="L616" s="164"/>
      <c r="M616" s="169"/>
      <c r="T616" s="170"/>
      <c r="AT616" s="165" t="s">
        <v>231</v>
      </c>
      <c r="AU616" s="165" t="s">
        <v>80</v>
      </c>
      <c r="AV616" s="14" t="s">
        <v>229</v>
      </c>
      <c r="AW616" s="14" t="s">
        <v>30</v>
      </c>
      <c r="AX616" s="14" t="s">
        <v>80</v>
      </c>
      <c r="AY616" s="165" t="s">
        <v>221</v>
      </c>
    </row>
    <row r="617" spans="2:65" s="1" customFormat="1" ht="16.5" customHeight="1">
      <c r="B617" s="136"/>
      <c r="C617" s="137" t="s">
        <v>1034</v>
      </c>
      <c r="D617" s="137" t="s">
        <v>224</v>
      </c>
      <c r="E617" s="138" t="s">
        <v>3668</v>
      </c>
      <c r="F617" s="139" t="s">
        <v>3669</v>
      </c>
      <c r="G617" s="140" t="s">
        <v>983</v>
      </c>
      <c r="H617" s="141">
        <v>1</v>
      </c>
      <c r="I617" s="142"/>
      <c r="J617" s="143">
        <f>ROUND(I617*H617,2)</f>
        <v>0</v>
      </c>
      <c r="K617" s="139" t="s">
        <v>1</v>
      </c>
      <c r="L617" s="32"/>
      <c r="M617" s="144" t="s">
        <v>1</v>
      </c>
      <c r="N617" s="145" t="s">
        <v>38</v>
      </c>
      <c r="P617" s="146">
        <f>O617*H617</f>
        <v>0</v>
      </c>
      <c r="Q617" s="146">
        <v>0</v>
      </c>
      <c r="R617" s="146">
        <f>Q617*H617</f>
        <v>0</v>
      </c>
      <c r="S617" s="146">
        <v>0</v>
      </c>
      <c r="T617" s="147">
        <f>S617*H617</f>
        <v>0</v>
      </c>
      <c r="AR617" s="148" t="s">
        <v>229</v>
      </c>
      <c r="AT617" s="148" t="s">
        <v>224</v>
      </c>
      <c r="AU617" s="148" t="s">
        <v>80</v>
      </c>
      <c r="AY617" s="17" t="s">
        <v>221</v>
      </c>
      <c r="BE617" s="149">
        <f>IF(N617="základní",J617,0)</f>
        <v>0</v>
      </c>
      <c r="BF617" s="149">
        <f>IF(N617="snížená",J617,0)</f>
        <v>0</v>
      </c>
      <c r="BG617" s="149">
        <f>IF(N617="zákl. přenesená",J617,0)</f>
        <v>0</v>
      </c>
      <c r="BH617" s="149">
        <f>IF(N617="sníž. přenesená",J617,0)</f>
        <v>0</v>
      </c>
      <c r="BI617" s="149">
        <f>IF(N617="nulová",J617,0)</f>
        <v>0</v>
      </c>
      <c r="BJ617" s="17" t="s">
        <v>80</v>
      </c>
      <c r="BK617" s="149">
        <f>ROUND(I617*H617,2)</f>
        <v>0</v>
      </c>
      <c r="BL617" s="17" t="s">
        <v>229</v>
      </c>
      <c r="BM617" s="148" t="s">
        <v>3670</v>
      </c>
    </row>
    <row r="618" spans="2:65" s="1" customFormat="1">
      <c r="B618" s="32"/>
      <c r="D618" s="151" t="s">
        <v>272</v>
      </c>
      <c r="F618" s="181" t="s">
        <v>3654</v>
      </c>
      <c r="I618" s="182"/>
      <c r="L618" s="32"/>
      <c r="M618" s="183"/>
      <c r="T618" s="56"/>
      <c r="AT618" s="17" t="s">
        <v>272</v>
      </c>
      <c r="AU618" s="17" t="s">
        <v>80</v>
      </c>
    </row>
    <row r="619" spans="2:65" s="13" customFormat="1">
      <c r="B619" s="157"/>
      <c r="D619" s="151" t="s">
        <v>231</v>
      </c>
      <c r="E619" s="158" t="s">
        <v>1</v>
      </c>
      <c r="F619" s="159" t="s">
        <v>80</v>
      </c>
      <c r="H619" s="160">
        <v>1</v>
      </c>
      <c r="I619" s="161"/>
      <c r="L619" s="157"/>
      <c r="M619" s="162"/>
      <c r="T619" s="163"/>
      <c r="AT619" s="158" t="s">
        <v>231</v>
      </c>
      <c r="AU619" s="158" t="s">
        <v>80</v>
      </c>
      <c r="AV619" s="13" t="s">
        <v>82</v>
      </c>
      <c r="AW619" s="13" t="s">
        <v>30</v>
      </c>
      <c r="AX619" s="13" t="s">
        <v>73</v>
      </c>
      <c r="AY619" s="158" t="s">
        <v>221</v>
      </c>
    </row>
    <row r="620" spans="2:65" s="14" customFormat="1">
      <c r="B620" s="164"/>
      <c r="D620" s="151" t="s">
        <v>231</v>
      </c>
      <c r="E620" s="165" t="s">
        <v>1</v>
      </c>
      <c r="F620" s="166" t="s">
        <v>3301</v>
      </c>
      <c r="H620" s="167">
        <v>1</v>
      </c>
      <c r="I620" s="168"/>
      <c r="L620" s="164"/>
      <c r="M620" s="169"/>
      <c r="T620" s="170"/>
      <c r="AT620" s="165" t="s">
        <v>231</v>
      </c>
      <c r="AU620" s="165" t="s">
        <v>80</v>
      </c>
      <c r="AV620" s="14" t="s">
        <v>229</v>
      </c>
      <c r="AW620" s="14" t="s">
        <v>30</v>
      </c>
      <c r="AX620" s="14" t="s">
        <v>80</v>
      </c>
      <c r="AY620" s="165" t="s">
        <v>221</v>
      </c>
    </row>
    <row r="621" spans="2:65" s="1" customFormat="1" ht="21.75" customHeight="1">
      <c r="B621" s="136"/>
      <c r="C621" s="137" t="s">
        <v>1038</v>
      </c>
      <c r="D621" s="137" t="s">
        <v>224</v>
      </c>
      <c r="E621" s="138" t="s">
        <v>3671</v>
      </c>
      <c r="F621" s="139" t="s">
        <v>3672</v>
      </c>
      <c r="G621" s="140" t="s">
        <v>983</v>
      </c>
      <c r="H621" s="141">
        <v>4</v>
      </c>
      <c r="I621" s="142"/>
      <c r="J621" s="143">
        <f>ROUND(I621*H621,2)</f>
        <v>0</v>
      </c>
      <c r="K621" s="139" t="s">
        <v>1</v>
      </c>
      <c r="L621" s="32"/>
      <c r="M621" s="144" t="s">
        <v>1</v>
      </c>
      <c r="N621" s="145" t="s">
        <v>38</v>
      </c>
      <c r="P621" s="146">
        <f>O621*H621</f>
        <v>0</v>
      </c>
      <c r="Q621" s="146">
        <v>0</v>
      </c>
      <c r="R621" s="146">
        <f>Q621*H621</f>
        <v>0</v>
      </c>
      <c r="S621" s="146">
        <v>0</v>
      </c>
      <c r="T621" s="147">
        <f>S621*H621</f>
        <v>0</v>
      </c>
      <c r="AR621" s="148" t="s">
        <v>229</v>
      </c>
      <c r="AT621" s="148" t="s">
        <v>224</v>
      </c>
      <c r="AU621" s="148" t="s">
        <v>80</v>
      </c>
      <c r="AY621" s="17" t="s">
        <v>221</v>
      </c>
      <c r="BE621" s="149">
        <f>IF(N621="základní",J621,0)</f>
        <v>0</v>
      </c>
      <c r="BF621" s="149">
        <f>IF(N621="snížená",J621,0)</f>
        <v>0</v>
      </c>
      <c r="BG621" s="149">
        <f>IF(N621="zákl. přenesená",J621,0)</f>
        <v>0</v>
      </c>
      <c r="BH621" s="149">
        <f>IF(N621="sníž. přenesená",J621,0)</f>
        <v>0</v>
      </c>
      <c r="BI621" s="149">
        <f>IF(N621="nulová",J621,0)</f>
        <v>0</v>
      </c>
      <c r="BJ621" s="17" t="s">
        <v>80</v>
      </c>
      <c r="BK621" s="149">
        <f>ROUND(I621*H621,2)</f>
        <v>0</v>
      </c>
      <c r="BL621" s="17" t="s">
        <v>229</v>
      </c>
      <c r="BM621" s="148" t="s">
        <v>3673</v>
      </c>
    </row>
    <row r="622" spans="2:65" s="1" customFormat="1">
      <c r="B622" s="32"/>
      <c r="D622" s="151" t="s">
        <v>272</v>
      </c>
      <c r="F622" s="181" t="s">
        <v>3674</v>
      </c>
      <c r="I622" s="182"/>
      <c r="L622" s="32"/>
      <c r="M622" s="183"/>
      <c r="T622" s="56"/>
      <c r="AT622" s="17" t="s">
        <v>272</v>
      </c>
      <c r="AU622" s="17" t="s">
        <v>80</v>
      </c>
    </row>
    <row r="623" spans="2:65" s="13" customFormat="1">
      <c r="B623" s="157"/>
      <c r="D623" s="151" t="s">
        <v>231</v>
      </c>
      <c r="E623" s="158" t="s">
        <v>1</v>
      </c>
      <c r="F623" s="159" t="s">
        <v>229</v>
      </c>
      <c r="H623" s="160">
        <v>4</v>
      </c>
      <c r="I623" s="161"/>
      <c r="L623" s="157"/>
      <c r="M623" s="162"/>
      <c r="T623" s="163"/>
      <c r="AT623" s="158" t="s">
        <v>231</v>
      </c>
      <c r="AU623" s="158" t="s">
        <v>80</v>
      </c>
      <c r="AV623" s="13" t="s">
        <v>82</v>
      </c>
      <c r="AW623" s="13" t="s">
        <v>30</v>
      </c>
      <c r="AX623" s="13" t="s">
        <v>73</v>
      </c>
      <c r="AY623" s="158" t="s">
        <v>221</v>
      </c>
    </row>
    <row r="624" spans="2:65" s="14" customFormat="1">
      <c r="B624" s="164"/>
      <c r="D624" s="151" t="s">
        <v>231</v>
      </c>
      <c r="E624" s="165" t="s">
        <v>1</v>
      </c>
      <c r="F624" s="166" t="s">
        <v>3301</v>
      </c>
      <c r="H624" s="167">
        <v>4</v>
      </c>
      <c r="I624" s="168"/>
      <c r="L624" s="164"/>
      <c r="M624" s="169"/>
      <c r="T624" s="170"/>
      <c r="AT624" s="165" t="s">
        <v>231</v>
      </c>
      <c r="AU624" s="165" t="s">
        <v>80</v>
      </c>
      <c r="AV624" s="14" t="s">
        <v>229</v>
      </c>
      <c r="AW624" s="14" t="s">
        <v>30</v>
      </c>
      <c r="AX624" s="14" t="s">
        <v>80</v>
      </c>
      <c r="AY624" s="165" t="s">
        <v>221</v>
      </c>
    </row>
    <row r="625" spans="2:65" s="1" customFormat="1" ht="24.2" customHeight="1">
      <c r="B625" s="136"/>
      <c r="C625" s="137" t="s">
        <v>1042</v>
      </c>
      <c r="D625" s="137" t="s">
        <v>224</v>
      </c>
      <c r="E625" s="138" t="s">
        <v>3675</v>
      </c>
      <c r="F625" s="139" t="s">
        <v>3676</v>
      </c>
      <c r="G625" s="140" t="s">
        <v>983</v>
      </c>
      <c r="H625" s="141">
        <v>1</v>
      </c>
      <c r="I625" s="142"/>
      <c r="J625" s="143">
        <f>ROUND(I625*H625,2)</f>
        <v>0</v>
      </c>
      <c r="K625" s="139" t="s">
        <v>1</v>
      </c>
      <c r="L625" s="32"/>
      <c r="M625" s="144" t="s">
        <v>1</v>
      </c>
      <c r="N625" s="145" t="s">
        <v>38</v>
      </c>
      <c r="P625" s="146">
        <f>O625*H625</f>
        <v>0</v>
      </c>
      <c r="Q625" s="146">
        <v>0</v>
      </c>
      <c r="R625" s="146">
        <f>Q625*H625</f>
        <v>0</v>
      </c>
      <c r="S625" s="146">
        <v>0</v>
      </c>
      <c r="T625" s="147">
        <f>S625*H625</f>
        <v>0</v>
      </c>
      <c r="AR625" s="148" t="s">
        <v>229</v>
      </c>
      <c r="AT625" s="148" t="s">
        <v>224</v>
      </c>
      <c r="AU625" s="148" t="s">
        <v>80</v>
      </c>
      <c r="AY625" s="17" t="s">
        <v>221</v>
      </c>
      <c r="BE625" s="149">
        <f>IF(N625="základní",J625,0)</f>
        <v>0</v>
      </c>
      <c r="BF625" s="149">
        <f>IF(N625="snížená",J625,0)</f>
        <v>0</v>
      </c>
      <c r="BG625" s="149">
        <f>IF(N625="zákl. přenesená",J625,0)</f>
        <v>0</v>
      </c>
      <c r="BH625" s="149">
        <f>IF(N625="sníž. přenesená",J625,0)</f>
        <v>0</v>
      </c>
      <c r="BI625" s="149">
        <f>IF(N625="nulová",J625,0)</f>
        <v>0</v>
      </c>
      <c r="BJ625" s="17" t="s">
        <v>80</v>
      </c>
      <c r="BK625" s="149">
        <f>ROUND(I625*H625,2)</f>
        <v>0</v>
      </c>
      <c r="BL625" s="17" t="s">
        <v>229</v>
      </c>
      <c r="BM625" s="148" t="s">
        <v>3677</v>
      </c>
    </row>
    <row r="626" spans="2:65" s="1" customFormat="1">
      <c r="B626" s="32"/>
      <c r="D626" s="151" t="s">
        <v>272</v>
      </c>
      <c r="F626" s="181" t="s">
        <v>3678</v>
      </c>
      <c r="I626" s="182"/>
      <c r="L626" s="32"/>
      <c r="M626" s="183"/>
      <c r="T626" s="56"/>
      <c r="AT626" s="17" t="s">
        <v>272</v>
      </c>
      <c r="AU626" s="17" t="s">
        <v>80</v>
      </c>
    </row>
    <row r="627" spans="2:65" s="13" customFormat="1">
      <c r="B627" s="157"/>
      <c r="D627" s="151" t="s">
        <v>231</v>
      </c>
      <c r="E627" s="158" t="s">
        <v>1</v>
      </c>
      <c r="F627" s="159" t="s">
        <v>80</v>
      </c>
      <c r="H627" s="160">
        <v>1</v>
      </c>
      <c r="I627" s="161"/>
      <c r="L627" s="157"/>
      <c r="M627" s="162"/>
      <c r="T627" s="163"/>
      <c r="AT627" s="158" t="s">
        <v>231</v>
      </c>
      <c r="AU627" s="158" t="s">
        <v>80</v>
      </c>
      <c r="AV627" s="13" t="s">
        <v>82</v>
      </c>
      <c r="AW627" s="13" t="s">
        <v>30</v>
      </c>
      <c r="AX627" s="13" t="s">
        <v>73</v>
      </c>
      <c r="AY627" s="158" t="s">
        <v>221</v>
      </c>
    </row>
    <row r="628" spans="2:65" s="14" customFormat="1">
      <c r="B628" s="164"/>
      <c r="D628" s="151" t="s">
        <v>231</v>
      </c>
      <c r="E628" s="165" t="s">
        <v>1</v>
      </c>
      <c r="F628" s="166" t="s">
        <v>3301</v>
      </c>
      <c r="H628" s="167">
        <v>1</v>
      </c>
      <c r="I628" s="168"/>
      <c r="L628" s="164"/>
      <c r="M628" s="169"/>
      <c r="T628" s="170"/>
      <c r="AT628" s="165" t="s">
        <v>231</v>
      </c>
      <c r="AU628" s="165" t="s">
        <v>80</v>
      </c>
      <c r="AV628" s="14" t="s">
        <v>229</v>
      </c>
      <c r="AW628" s="14" t="s">
        <v>30</v>
      </c>
      <c r="AX628" s="14" t="s">
        <v>80</v>
      </c>
      <c r="AY628" s="165" t="s">
        <v>221</v>
      </c>
    </row>
    <row r="629" spans="2:65" s="1" customFormat="1" ht="24.2" customHeight="1">
      <c r="B629" s="136"/>
      <c r="C629" s="137" t="s">
        <v>1050</v>
      </c>
      <c r="D629" s="137" t="s">
        <v>224</v>
      </c>
      <c r="E629" s="138" t="s">
        <v>3679</v>
      </c>
      <c r="F629" s="139" t="s">
        <v>3680</v>
      </c>
      <c r="G629" s="140" t="s">
        <v>1004</v>
      </c>
      <c r="H629" s="141">
        <v>2150</v>
      </c>
      <c r="I629" s="142"/>
      <c r="J629" s="143">
        <f>ROUND(I629*H629,2)</f>
        <v>0</v>
      </c>
      <c r="K629" s="139" t="s">
        <v>1</v>
      </c>
      <c r="L629" s="32"/>
      <c r="M629" s="144" t="s">
        <v>1</v>
      </c>
      <c r="N629" s="145" t="s">
        <v>38</v>
      </c>
      <c r="P629" s="146">
        <f>O629*H629</f>
        <v>0</v>
      </c>
      <c r="Q629" s="146">
        <v>0</v>
      </c>
      <c r="R629" s="146">
        <f>Q629*H629</f>
        <v>0</v>
      </c>
      <c r="S629" s="146">
        <v>0</v>
      </c>
      <c r="T629" s="147">
        <f>S629*H629</f>
        <v>0</v>
      </c>
      <c r="AR629" s="148" t="s">
        <v>229</v>
      </c>
      <c r="AT629" s="148" t="s">
        <v>224</v>
      </c>
      <c r="AU629" s="148" t="s">
        <v>80</v>
      </c>
      <c r="AY629" s="17" t="s">
        <v>221</v>
      </c>
      <c r="BE629" s="149">
        <f>IF(N629="základní",J629,0)</f>
        <v>0</v>
      </c>
      <c r="BF629" s="149">
        <f>IF(N629="snížená",J629,0)</f>
        <v>0</v>
      </c>
      <c r="BG629" s="149">
        <f>IF(N629="zákl. přenesená",J629,0)</f>
        <v>0</v>
      </c>
      <c r="BH629" s="149">
        <f>IF(N629="sníž. přenesená",J629,0)</f>
        <v>0</v>
      </c>
      <c r="BI629" s="149">
        <f>IF(N629="nulová",J629,0)</f>
        <v>0</v>
      </c>
      <c r="BJ629" s="17" t="s">
        <v>80</v>
      </c>
      <c r="BK629" s="149">
        <f>ROUND(I629*H629,2)</f>
        <v>0</v>
      </c>
      <c r="BL629" s="17" t="s">
        <v>229</v>
      </c>
      <c r="BM629" s="148" t="s">
        <v>3681</v>
      </c>
    </row>
    <row r="630" spans="2:65" s="1" customFormat="1">
      <c r="B630" s="32"/>
      <c r="D630" s="151" t="s">
        <v>272</v>
      </c>
      <c r="F630" s="181" t="s">
        <v>3658</v>
      </c>
      <c r="I630" s="182"/>
      <c r="L630" s="32"/>
      <c r="M630" s="183"/>
      <c r="T630" s="56"/>
      <c r="AT630" s="17" t="s">
        <v>272</v>
      </c>
      <c r="AU630" s="17" t="s">
        <v>80</v>
      </c>
    </row>
    <row r="631" spans="2:65" s="13" customFormat="1">
      <c r="B631" s="157"/>
      <c r="D631" s="151" t="s">
        <v>231</v>
      </c>
      <c r="E631" s="158" t="s">
        <v>1</v>
      </c>
      <c r="F631" s="159" t="s">
        <v>3682</v>
      </c>
      <c r="H631" s="160">
        <v>2150</v>
      </c>
      <c r="I631" s="161"/>
      <c r="L631" s="157"/>
      <c r="M631" s="162"/>
      <c r="T631" s="163"/>
      <c r="AT631" s="158" t="s">
        <v>231</v>
      </c>
      <c r="AU631" s="158" t="s">
        <v>80</v>
      </c>
      <c r="AV631" s="13" t="s">
        <v>82</v>
      </c>
      <c r="AW631" s="13" t="s">
        <v>30</v>
      </c>
      <c r="AX631" s="13" t="s">
        <v>73</v>
      </c>
      <c r="AY631" s="158" t="s">
        <v>221</v>
      </c>
    </row>
    <row r="632" spans="2:65" s="14" customFormat="1">
      <c r="B632" s="164"/>
      <c r="D632" s="151" t="s">
        <v>231</v>
      </c>
      <c r="E632" s="165" t="s">
        <v>1</v>
      </c>
      <c r="F632" s="166" t="s">
        <v>3301</v>
      </c>
      <c r="H632" s="167">
        <v>2150</v>
      </c>
      <c r="I632" s="168"/>
      <c r="L632" s="164"/>
      <c r="M632" s="169"/>
      <c r="T632" s="170"/>
      <c r="AT632" s="165" t="s">
        <v>231</v>
      </c>
      <c r="AU632" s="165" t="s">
        <v>80</v>
      </c>
      <c r="AV632" s="14" t="s">
        <v>229</v>
      </c>
      <c r="AW632" s="14" t="s">
        <v>30</v>
      </c>
      <c r="AX632" s="14" t="s">
        <v>80</v>
      </c>
      <c r="AY632" s="165" t="s">
        <v>221</v>
      </c>
    </row>
    <row r="633" spans="2:65" s="1" customFormat="1" ht="24.2" customHeight="1">
      <c r="B633" s="136"/>
      <c r="C633" s="137" t="s">
        <v>1054</v>
      </c>
      <c r="D633" s="137" t="s">
        <v>224</v>
      </c>
      <c r="E633" s="138" t="s">
        <v>3683</v>
      </c>
      <c r="F633" s="139" t="s">
        <v>3684</v>
      </c>
      <c r="G633" s="140" t="s">
        <v>1004</v>
      </c>
      <c r="H633" s="141">
        <v>9650</v>
      </c>
      <c r="I633" s="142"/>
      <c r="J633" s="143">
        <f>ROUND(I633*H633,2)</f>
        <v>0</v>
      </c>
      <c r="K633" s="139" t="s">
        <v>1</v>
      </c>
      <c r="L633" s="32"/>
      <c r="M633" s="144" t="s">
        <v>1</v>
      </c>
      <c r="N633" s="145" t="s">
        <v>38</v>
      </c>
      <c r="P633" s="146">
        <f>O633*H633</f>
        <v>0</v>
      </c>
      <c r="Q633" s="146">
        <v>0</v>
      </c>
      <c r="R633" s="146">
        <f>Q633*H633</f>
        <v>0</v>
      </c>
      <c r="S633" s="146">
        <v>0</v>
      </c>
      <c r="T633" s="147">
        <f>S633*H633</f>
        <v>0</v>
      </c>
      <c r="AR633" s="148" t="s">
        <v>229</v>
      </c>
      <c r="AT633" s="148" t="s">
        <v>224</v>
      </c>
      <c r="AU633" s="148" t="s">
        <v>80</v>
      </c>
      <c r="AY633" s="17" t="s">
        <v>221</v>
      </c>
      <c r="BE633" s="149">
        <f>IF(N633="základní",J633,0)</f>
        <v>0</v>
      </c>
      <c r="BF633" s="149">
        <f>IF(N633="snížená",J633,0)</f>
        <v>0</v>
      </c>
      <c r="BG633" s="149">
        <f>IF(N633="zákl. přenesená",J633,0)</f>
        <v>0</v>
      </c>
      <c r="BH633" s="149">
        <f>IF(N633="sníž. přenesená",J633,0)</f>
        <v>0</v>
      </c>
      <c r="BI633" s="149">
        <f>IF(N633="nulová",J633,0)</f>
        <v>0</v>
      </c>
      <c r="BJ633" s="17" t="s">
        <v>80</v>
      </c>
      <c r="BK633" s="149">
        <f>ROUND(I633*H633,2)</f>
        <v>0</v>
      </c>
      <c r="BL633" s="17" t="s">
        <v>229</v>
      </c>
      <c r="BM633" s="148" t="s">
        <v>3685</v>
      </c>
    </row>
    <row r="634" spans="2:65" s="1" customFormat="1">
      <c r="B634" s="32"/>
      <c r="D634" s="151" t="s">
        <v>272</v>
      </c>
      <c r="F634" s="181" t="s">
        <v>3686</v>
      </c>
      <c r="I634" s="182"/>
      <c r="L634" s="32"/>
      <c r="M634" s="183"/>
      <c r="T634" s="56"/>
      <c r="AT634" s="17" t="s">
        <v>272</v>
      </c>
      <c r="AU634" s="17" t="s">
        <v>80</v>
      </c>
    </row>
    <row r="635" spans="2:65" s="13" customFormat="1">
      <c r="B635" s="157"/>
      <c r="D635" s="151" t="s">
        <v>231</v>
      </c>
      <c r="E635" s="158" t="s">
        <v>1</v>
      </c>
      <c r="F635" s="159" t="s">
        <v>3687</v>
      </c>
      <c r="H635" s="160">
        <v>9650</v>
      </c>
      <c r="I635" s="161"/>
      <c r="L635" s="157"/>
      <c r="M635" s="162"/>
      <c r="T635" s="163"/>
      <c r="AT635" s="158" t="s">
        <v>231</v>
      </c>
      <c r="AU635" s="158" t="s">
        <v>80</v>
      </c>
      <c r="AV635" s="13" t="s">
        <v>82</v>
      </c>
      <c r="AW635" s="13" t="s">
        <v>30</v>
      </c>
      <c r="AX635" s="13" t="s">
        <v>73</v>
      </c>
      <c r="AY635" s="158" t="s">
        <v>221</v>
      </c>
    </row>
    <row r="636" spans="2:65" s="14" customFormat="1">
      <c r="B636" s="164"/>
      <c r="D636" s="151" t="s">
        <v>231</v>
      </c>
      <c r="E636" s="165" t="s">
        <v>1</v>
      </c>
      <c r="F636" s="166" t="s">
        <v>3301</v>
      </c>
      <c r="H636" s="167">
        <v>9650</v>
      </c>
      <c r="I636" s="168"/>
      <c r="L636" s="164"/>
      <c r="M636" s="169"/>
      <c r="T636" s="170"/>
      <c r="AT636" s="165" t="s">
        <v>231</v>
      </c>
      <c r="AU636" s="165" t="s">
        <v>80</v>
      </c>
      <c r="AV636" s="14" t="s">
        <v>229</v>
      </c>
      <c r="AW636" s="14" t="s">
        <v>30</v>
      </c>
      <c r="AX636" s="14" t="s">
        <v>80</v>
      </c>
      <c r="AY636" s="165" t="s">
        <v>221</v>
      </c>
    </row>
    <row r="637" spans="2:65" s="1" customFormat="1" ht="24.2" customHeight="1">
      <c r="B637" s="136"/>
      <c r="C637" s="137" t="s">
        <v>1075</v>
      </c>
      <c r="D637" s="137" t="s">
        <v>224</v>
      </c>
      <c r="E637" s="138" t="s">
        <v>3688</v>
      </c>
      <c r="F637" s="139" t="s">
        <v>3689</v>
      </c>
      <c r="G637" s="140" t="s">
        <v>1004</v>
      </c>
      <c r="H637" s="141">
        <v>1550</v>
      </c>
      <c r="I637" s="142"/>
      <c r="J637" s="143">
        <f>ROUND(I637*H637,2)</f>
        <v>0</v>
      </c>
      <c r="K637" s="139" t="s">
        <v>1</v>
      </c>
      <c r="L637" s="32"/>
      <c r="M637" s="144" t="s">
        <v>1</v>
      </c>
      <c r="N637" s="145" t="s">
        <v>38</v>
      </c>
      <c r="P637" s="146">
        <f>O637*H637</f>
        <v>0</v>
      </c>
      <c r="Q637" s="146">
        <v>0</v>
      </c>
      <c r="R637" s="146">
        <f>Q637*H637</f>
        <v>0</v>
      </c>
      <c r="S637" s="146">
        <v>0</v>
      </c>
      <c r="T637" s="147">
        <f>S637*H637</f>
        <v>0</v>
      </c>
      <c r="AR637" s="148" t="s">
        <v>229</v>
      </c>
      <c r="AT637" s="148" t="s">
        <v>224</v>
      </c>
      <c r="AU637" s="148" t="s">
        <v>80</v>
      </c>
      <c r="AY637" s="17" t="s">
        <v>221</v>
      </c>
      <c r="BE637" s="149">
        <f>IF(N637="základní",J637,0)</f>
        <v>0</v>
      </c>
      <c r="BF637" s="149">
        <f>IF(N637="snížená",J637,0)</f>
        <v>0</v>
      </c>
      <c r="BG637" s="149">
        <f>IF(N637="zákl. přenesená",J637,0)</f>
        <v>0</v>
      </c>
      <c r="BH637" s="149">
        <f>IF(N637="sníž. přenesená",J637,0)</f>
        <v>0</v>
      </c>
      <c r="BI637" s="149">
        <f>IF(N637="nulová",J637,0)</f>
        <v>0</v>
      </c>
      <c r="BJ637" s="17" t="s">
        <v>80</v>
      </c>
      <c r="BK637" s="149">
        <f>ROUND(I637*H637,2)</f>
        <v>0</v>
      </c>
      <c r="BL637" s="17" t="s">
        <v>229</v>
      </c>
      <c r="BM637" s="148" t="s">
        <v>3690</v>
      </c>
    </row>
    <row r="638" spans="2:65" s="1" customFormat="1">
      <c r="B638" s="32"/>
      <c r="D638" s="151" t="s">
        <v>272</v>
      </c>
      <c r="F638" s="181" t="s">
        <v>3691</v>
      </c>
      <c r="I638" s="182"/>
      <c r="L638" s="32"/>
      <c r="M638" s="183"/>
      <c r="T638" s="56"/>
      <c r="AT638" s="17" t="s">
        <v>272</v>
      </c>
      <c r="AU638" s="17" t="s">
        <v>80</v>
      </c>
    </row>
    <row r="639" spans="2:65" s="13" customFormat="1">
      <c r="B639" s="157"/>
      <c r="D639" s="151" t="s">
        <v>231</v>
      </c>
      <c r="E639" s="158" t="s">
        <v>1</v>
      </c>
      <c r="F639" s="159" t="s">
        <v>3692</v>
      </c>
      <c r="H639" s="160">
        <v>1550</v>
      </c>
      <c r="I639" s="161"/>
      <c r="L639" s="157"/>
      <c r="M639" s="162"/>
      <c r="T639" s="163"/>
      <c r="AT639" s="158" t="s">
        <v>231</v>
      </c>
      <c r="AU639" s="158" t="s">
        <v>80</v>
      </c>
      <c r="AV639" s="13" t="s">
        <v>82</v>
      </c>
      <c r="AW639" s="13" t="s">
        <v>30</v>
      </c>
      <c r="AX639" s="13" t="s">
        <v>73</v>
      </c>
      <c r="AY639" s="158" t="s">
        <v>221</v>
      </c>
    </row>
    <row r="640" spans="2:65" s="14" customFormat="1">
      <c r="B640" s="164"/>
      <c r="D640" s="151" t="s">
        <v>231</v>
      </c>
      <c r="E640" s="165" t="s">
        <v>1</v>
      </c>
      <c r="F640" s="166" t="s">
        <v>3301</v>
      </c>
      <c r="H640" s="167">
        <v>1550</v>
      </c>
      <c r="I640" s="168"/>
      <c r="L640" s="164"/>
      <c r="M640" s="169"/>
      <c r="T640" s="170"/>
      <c r="AT640" s="165" t="s">
        <v>231</v>
      </c>
      <c r="AU640" s="165" t="s">
        <v>80</v>
      </c>
      <c r="AV640" s="14" t="s">
        <v>229</v>
      </c>
      <c r="AW640" s="14" t="s">
        <v>30</v>
      </c>
      <c r="AX640" s="14" t="s">
        <v>80</v>
      </c>
      <c r="AY640" s="165" t="s">
        <v>221</v>
      </c>
    </row>
    <row r="641" spans="2:65" s="11" customFormat="1" ht="25.9" customHeight="1">
      <c r="B641" s="124"/>
      <c r="D641" s="125" t="s">
        <v>72</v>
      </c>
      <c r="E641" s="126" t="s">
        <v>3693</v>
      </c>
      <c r="F641" s="126" t="s">
        <v>3694</v>
      </c>
      <c r="I641" s="127"/>
      <c r="J641" s="128">
        <f>BK641</f>
        <v>0</v>
      </c>
      <c r="L641" s="124"/>
      <c r="M641" s="129"/>
      <c r="P641" s="130">
        <f>SUM(P642:P672)</f>
        <v>0</v>
      </c>
      <c r="R641" s="130">
        <f>SUM(R642:R672)</f>
        <v>0</v>
      </c>
      <c r="T641" s="131">
        <f>SUM(T642:T672)</f>
        <v>0</v>
      </c>
      <c r="AR641" s="125" t="s">
        <v>80</v>
      </c>
      <c r="AT641" s="132" t="s">
        <v>72</v>
      </c>
      <c r="AU641" s="132" t="s">
        <v>73</v>
      </c>
      <c r="AY641" s="125" t="s">
        <v>221</v>
      </c>
      <c r="BK641" s="133">
        <f>SUM(BK642:BK672)</f>
        <v>0</v>
      </c>
    </row>
    <row r="642" spans="2:65" s="1" customFormat="1" ht="24.2" customHeight="1">
      <c r="B642" s="136"/>
      <c r="C642" s="137" t="s">
        <v>1081</v>
      </c>
      <c r="D642" s="137" t="s">
        <v>224</v>
      </c>
      <c r="E642" s="138" t="s">
        <v>3695</v>
      </c>
      <c r="F642" s="139" t="s">
        <v>3696</v>
      </c>
      <c r="G642" s="140" t="s">
        <v>2065</v>
      </c>
      <c r="H642" s="141">
        <v>1</v>
      </c>
      <c r="I642" s="142"/>
      <c r="J642" s="143">
        <f>ROUND(I642*H642,2)</f>
        <v>0</v>
      </c>
      <c r="K642" s="139" t="s">
        <v>1</v>
      </c>
      <c r="L642" s="32"/>
      <c r="M642" s="144" t="s">
        <v>1</v>
      </c>
      <c r="N642" s="145" t="s">
        <v>38</v>
      </c>
      <c r="P642" s="146">
        <f>O642*H642</f>
        <v>0</v>
      </c>
      <c r="Q642" s="146">
        <v>0</v>
      </c>
      <c r="R642" s="146">
        <f>Q642*H642</f>
        <v>0</v>
      </c>
      <c r="S642" s="146">
        <v>0</v>
      </c>
      <c r="T642" s="147">
        <f>S642*H642</f>
        <v>0</v>
      </c>
      <c r="AR642" s="148" t="s">
        <v>229</v>
      </c>
      <c r="AT642" s="148" t="s">
        <v>224</v>
      </c>
      <c r="AU642" s="148" t="s">
        <v>80</v>
      </c>
      <c r="AY642" s="17" t="s">
        <v>221</v>
      </c>
      <c r="BE642" s="149">
        <f>IF(N642="základní",J642,0)</f>
        <v>0</v>
      </c>
      <c r="BF642" s="149">
        <f>IF(N642="snížená",J642,0)</f>
        <v>0</v>
      </c>
      <c r="BG642" s="149">
        <f>IF(N642="zákl. přenesená",J642,0)</f>
        <v>0</v>
      </c>
      <c r="BH642" s="149">
        <f>IF(N642="sníž. přenesená",J642,0)</f>
        <v>0</v>
      </c>
      <c r="BI642" s="149">
        <f>IF(N642="nulová",J642,0)</f>
        <v>0</v>
      </c>
      <c r="BJ642" s="17" t="s">
        <v>80</v>
      </c>
      <c r="BK642" s="149">
        <f>ROUND(I642*H642,2)</f>
        <v>0</v>
      </c>
      <c r="BL642" s="17" t="s">
        <v>229</v>
      </c>
      <c r="BM642" s="148" t="s">
        <v>3697</v>
      </c>
    </row>
    <row r="643" spans="2:65" s="13" customFormat="1">
      <c r="B643" s="157"/>
      <c r="D643" s="151" t="s">
        <v>231</v>
      </c>
      <c r="E643" s="158" t="s">
        <v>1</v>
      </c>
      <c r="F643" s="159" t="s">
        <v>80</v>
      </c>
      <c r="H643" s="160">
        <v>1</v>
      </c>
      <c r="I643" s="161"/>
      <c r="L643" s="157"/>
      <c r="M643" s="162"/>
      <c r="T643" s="163"/>
      <c r="AT643" s="158" t="s">
        <v>231</v>
      </c>
      <c r="AU643" s="158" t="s">
        <v>80</v>
      </c>
      <c r="AV643" s="13" t="s">
        <v>82</v>
      </c>
      <c r="AW643" s="13" t="s">
        <v>30</v>
      </c>
      <c r="AX643" s="13" t="s">
        <v>73</v>
      </c>
      <c r="AY643" s="158" t="s">
        <v>221</v>
      </c>
    </row>
    <row r="644" spans="2:65" s="14" customFormat="1">
      <c r="B644" s="164"/>
      <c r="D644" s="151" t="s">
        <v>231</v>
      </c>
      <c r="E644" s="165" t="s">
        <v>1</v>
      </c>
      <c r="F644" s="166" t="s">
        <v>3301</v>
      </c>
      <c r="H644" s="167">
        <v>1</v>
      </c>
      <c r="I644" s="168"/>
      <c r="L644" s="164"/>
      <c r="M644" s="169"/>
      <c r="T644" s="170"/>
      <c r="AT644" s="165" t="s">
        <v>231</v>
      </c>
      <c r="AU644" s="165" t="s">
        <v>80</v>
      </c>
      <c r="AV644" s="14" t="s">
        <v>229</v>
      </c>
      <c r="AW644" s="14" t="s">
        <v>30</v>
      </c>
      <c r="AX644" s="14" t="s">
        <v>80</v>
      </c>
      <c r="AY644" s="165" t="s">
        <v>221</v>
      </c>
    </row>
    <row r="645" spans="2:65" s="1" customFormat="1" ht="16.5" customHeight="1">
      <c r="B645" s="136"/>
      <c r="C645" s="137" t="s">
        <v>1087</v>
      </c>
      <c r="D645" s="137" t="s">
        <v>224</v>
      </c>
      <c r="E645" s="138" t="s">
        <v>3698</v>
      </c>
      <c r="F645" s="139" t="s">
        <v>3699</v>
      </c>
      <c r="G645" s="140" t="s">
        <v>2065</v>
      </c>
      <c r="H645" s="141">
        <v>1</v>
      </c>
      <c r="I645" s="142"/>
      <c r="J645" s="143">
        <f>ROUND(I645*H645,2)</f>
        <v>0</v>
      </c>
      <c r="K645" s="139" t="s">
        <v>1</v>
      </c>
      <c r="L645" s="32"/>
      <c r="M645" s="144" t="s">
        <v>1</v>
      </c>
      <c r="N645" s="145" t="s">
        <v>38</v>
      </c>
      <c r="P645" s="146">
        <f>O645*H645</f>
        <v>0</v>
      </c>
      <c r="Q645" s="146">
        <v>0</v>
      </c>
      <c r="R645" s="146">
        <f>Q645*H645</f>
        <v>0</v>
      </c>
      <c r="S645" s="146">
        <v>0</v>
      </c>
      <c r="T645" s="147">
        <f>S645*H645</f>
        <v>0</v>
      </c>
      <c r="AR645" s="148" t="s">
        <v>229</v>
      </c>
      <c r="AT645" s="148" t="s">
        <v>224</v>
      </c>
      <c r="AU645" s="148" t="s">
        <v>80</v>
      </c>
      <c r="AY645" s="17" t="s">
        <v>221</v>
      </c>
      <c r="BE645" s="149">
        <f>IF(N645="základní",J645,0)</f>
        <v>0</v>
      </c>
      <c r="BF645" s="149">
        <f>IF(N645="snížená",J645,0)</f>
        <v>0</v>
      </c>
      <c r="BG645" s="149">
        <f>IF(N645="zákl. přenesená",J645,0)</f>
        <v>0</v>
      </c>
      <c r="BH645" s="149">
        <f>IF(N645="sníž. přenesená",J645,0)</f>
        <v>0</v>
      </c>
      <c r="BI645" s="149">
        <f>IF(N645="nulová",J645,0)</f>
        <v>0</v>
      </c>
      <c r="BJ645" s="17" t="s">
        <v>80</v>
      </c>
      <c r="BK645" s="149">
        <f>ROUND(I645*H645,2)</f>
        <v>0</v>
      </c>
      <c r="BL645" s="17" t="s">
        <v>229</v>
      </c>
      <c r="BM645" s="148" t="s">
        <v>3700</v>
      </c>
    </row>
    <row r="646" spans="2:65" s="1" customFormat="1">
      <c r="B646" s="32"/>
      <c r="D646" s="151" t="s">
        <v>272</v>
      </c>
      <c r="F646" s="181" t="s">
        <v>3701</v>
      </c>
      <c r="I646" s="182"/>
      <c r="L646" s="32"/>
      <c r="M646" s="183"/>
      <c r="T646" s="56"/>
      <c r="AT646" s="17" t="s">
        <v>272</v>
      </c>
      <c r="AU646" s="17" t="s">
        <v>80</v>
      </c>
    </row>
    <row r="647" spans="2:65" s="13" customFormat="1">
      <c r="B647" s="157"/>
      <c r="D647" s="151" t="s">
        <v>231</v>
      </c>
      <c r="E647" s="158" t="s">
        <v>1</v>
      </c>
      <c r="F647" s="159" t="s">
        <v>80</v>
      </c>
      <c r="H647" s="160">
        <v>1</v>
      </c>
      <c r="I647" s="161"/>
      <c r="L647" s="157"/>
      <c r="M647" s="162"/>
      <c r="T647" s="163"/>
      <c r="AT647" s="158" t="s">
        <v>231</v>
      </c>
      <c r="AU647" s="158" t="s">
        <v>80</v>
      </c>
      <c r="AV647" s="13" t="s">
        <v>82</v>
      </c>
      <c r="AW647" s="13" t="s">
        <v>30</v>
      </c>
      <c r="AX647" s="13" t="s">
        <v>73</v>
      </c>
      <c r="AY647" s="158" t="s">
        <v>221</v>
      </c>
    </row>
    <row r="648" spans="2:65" s="14" customFormat="1">
      <c r="B648" s="164"/>
      <c r="D648" s="151" t="s">
        <v>231</v>
      </c>
      <c r="E648" s="165" t="s">
        <v>1</v>
      </c>
      <c r="F648" s="166" t="s">
        <v>3301</v>
      </c>
      <c r="H648" s="167">
        <v>1</v>
      </c>
      <c r="I648" s="168"/>
      <c r="L648" s="164"/>
      <c r="M648" s="169"/>
      <c r="T648" s="170"/>
      <c r="AT648" s="165" t="s">
        <v>231</v>
      </c>
      <c r="AU648" s="165" t="s">
        <v>80</v>
      </c>
      <c r="AV648" s="14" t="s">
        <v>229</v>
      </c>
      <c r="AW648" s="14" t="s">
        <v>30</v>
      </c>
      <c r="AX648" s="14" t="s">
        <v>80</v>
      </c>
      <c r="AY648" s="165" t="s">
        <v>221</v>
      </c>
    </row>
    <row r="649" spans="2:65" s="1" customFormat="1" ht="24.2" customHeight="1">
      <c r="B649" s="136"/>
      <c r="C649" s="137" t="s">
        <v>1091</v>
      </c>
      <c r="D649" s="137" t="s">
        <v>224</v>
      </c>
      <c r="E649" s="138" t="s">
        <v>3702</v>
      </c>
      <c r="F649" s="139" t="s">
        <v>3703</v>
      </c>
      <c r="G649" s="140" t="s">
        <v>2065</v>
      </c>
      <c r="H649" s="141">
        <v>1</v>
      </c>
      <c r="I649" s="142"/>
      <c r="J649" s="143">
        <f>ROUND(I649*H649,2)</f>
        <v>0</v>
      </c>
      <c r="K649" s="139" t="s">
        <v>1</v>
      </c>
      <c r="L649" s="32"/>
      <c r="M649" s="144" t="s">
        <v>1</v>
      </c>
      <c r="N649" s="145" t="s">
        <v>38</v>
      </c>
      <c r="P649" s="146">
        <f>O649*H649</f>
        <v>0</v>
      </c>
      <c r="Q649" s="146">
        <v>0</v>
      </c>
      <c r="R649" s="146">
        <f>Q649*H649</f>
        <v>0</v>
      </c>
      <c r="S649" s="146">
        <v>0</v>
      </c>
      <c r="T649" s="147">
        <f>S649*H649</f>
        <v>0</v>
      </c>
      <c r="AR649" s="148" t="s">
        <v>229</v>
      </c>
      <c r="AT649" s="148" t="s">
        <v>224</v>
      </c>
      <c r="AU649" s="148" t="s">
        <v>80</v>
      </c>
      <c r="AY649" s="17" t="s">
        <v>221</v>
      </c>
      <c r="BE649" s="149">
        <f>IF(N649="základní",J649,0)</f>
        <v>0</v>
      </c>
      <c r="BF649" s="149">
        <f>IF(N649="snížená",J649,0)</f>
        <v>0</v>
      </c>
      <c r="BG649" s="149">
        <f>IF(N649="zákl. přenesená",J649,0)</f>
        <v>0</v>
      </c>
      <c r="BH649" s="149">
        <f>IF(N649="sníž. přenesená",J649,0)</f>
        <v>0</v>
      </c>
      <c r="BI649" s="149">
        <f>IF(N649="nulová",J649,0)</f>
        <v>0</v>
      </c>
      <c r="BJ649" s="17" t="s">
        <v>80</v>
      </c>
      <c r="BK649" s="149">
        <f>ROUND(I649*H649,2)</f>
        <v>0</v>
      </c>
      <c r="BL649" s="17" t="s">
        <v>229</v>
      </c>
      <c r="BM649" s="148" t="s">
        <v>3704</v>
      </c>
    </row>
    <row r="650" spans="2:65" s="13" customFormat="1">
      <c r="B650" s="157"/>
      <c r="D650" s="151" t="s">
        <v>231</v>
      </c>
      <c r="E650" s="158" t="s">
        <v>1</v>
      </c>
      <c r="F650" s="159" t="s">
        <v>80</v>
      </c>
      <c r="H650" s="160">
        <v>1</v>
      </c>
      <c r="I650" s="161"/>
      <c r="L650" s="157"/>
      <c r="M650" s="162"/>
      <c r="T650" s="163"/>
      <c r="AT650" s="158" t="s">
        <v>231</v>
      </c>
      <c r="AU650" s="158" t="s">
        <v>80</v>
      </c>
      <c r="AV650" s="13" t="s">
        <v>82</v>
      </c>
      <c r="AW650" s="13" t="s">
        <v>30</v>
      </c>
      <c r="AX650" s="13" t="s">
        <v>73</v>
      </c>
      <c r="AY650" s="158" t="s">
        <v>221</v>
      </c>
    </row>
    <row r="651" spans="2:65" s="14" customFormat="1">
      <c r="B651" s="164"/>
      <c r="D651" s="151" t="s">
        <v>231</v>
      </c>
      <c r="E651" s="165" t="s">
        <v>1</v>
      </c>
      <c r="F651" s="166" t="s">
        <v>3301</v>
      </c>
      <c r="H651" s="167">
        <v>1</v>
      </c>
      <c r="I651" s="168"/>
      <c r="L651" s="164"/>
      <c r="M651" s="169"/>
      <c r="T651" s="170"/>
      <c r="AT651" s="165" t="s">
        <v>231</v>
      </c>
      <c r="AU651" s="165" t="s">
        <v>80</v>
      </c>
      <c r="AV651" s="14" t="s">
        <v>229</v>
      </c>
      <c r="AW651" s="14" t="s">
        <v>30</v>
      </c>
      <c r="AX651" s="14" t="s">
        <v>80</v>
      </c>
      <c r="AY651" s="165" t="s">
        <v>221</v>
      </c>
    </row>
    <row r="652" spans="2:65" s="1" customFormat="1" ht="24.2" customHeight="1">
      <c r="B652" s="136"/>
      <c r="C652" s="137" t="s">
        <v>1108</v>
      </c>
      <c r="D652" s="137" t="s">
        <v>224</v>
      </c>
      <c r="E652" s="138" t="s">
        <v>3705</v>
      </c>
      <c r="F652" s="139" t="s">
        <v>3706</v>
      </c>
      <c r="G652" s="140" t="s">
        <v>2065</v>
      </c>
      <c r="H652" s="141">
        <v>1</v>
      </c>
      <c r="I652" s="142"/>
      <c r="J652" s="143">
        <f>ROUND(I652*H652,2)</f>
        <v>0</v>
      </c>
      <c r="K652" s="139" t="s">
        <v>1</v>
      </c>
      <c r="L652" s="32"/>
      <c r="M652" s="144" t="s">
        <v>1</v>
      </c>
      <c r="N652" s="145" t="s">
        <v>38</v>
      </c>
      <c r="P652" s="146">
        <f>O652*H652</f>
        <v>0</v>
      </c>
      <c r="Q652" s="146">
        <v>0</v>
      </c>
      <c r="R652" s="146">
        <f>Q652*H652</f>
        <v>0</v>
      </c>
      <c r="S652" s="146">
        <v>0</v>
      </c>
      <c r="T652" s="147">
        <f>S652*H652</f>
        <v>0</v>
      </c>
      <c r="AR652" s="148" t="s">
        <v>229</v>
      </c>
      <c r="AT652" s="148" t="s">
        <v>224</v>
      </c>
      <c r="AU652" s="148" t="s">
        <v>80</v>
      </c>
      <c r="AY652" s="17" t="s">
        <v>221</v>
      </c>
      <c r="BE652" s="149">
        <f>IF(N652="základní",J652,0)</f>
        <v>0</v>
      </c>
      <c r="BF652" s="149">
        <f>IF(N652="snížená",J652,0)</f>
        <v>0</v>
      </c>
      <c r="BG652" s="149">
        <f>IF(N652="zákl. přenesená",J652,0)</f>
        <v>0</v>
      </c>
      <c r="BH652" s="149">
        <f>IF(N652="sníž. přenesená",J652,0)</f>
        <v>0</v>
      </c>
      <c r="BI652" s="149">
        <f>IF(N652="nulová",J652,0)</f>
        <v>0</v>
      </c>
      <c r="BJ652" s="17" t="s">
        <v>80</v>
      </c>
      <c r="BK652" s="149">
        <f>ROUND(I652*H652,2)</f>
        <v>0</v>
      </c>
      <c r="BL652" s="17" t="s">
        <v>229</v>
      </c>
      <c r="BM652" s="148" t="s">
        <v>3707</v>
      </c>
    </row>
    <row r="653" spans="2:65" s="13" customFormat="1">
      <c r="B653" s="157"/>
      <c r="D653" s="151" t="s">
        <v>231</v>
      </c>
      <c r="E653" s="158" t="s">
        <v>1</v>
      </c>
      <c r="F653" s="159" t="s">
        <v>80</v>
      </c>
      <c r="H653" s="160">
        <v>1</v>
      </c>
      <c r="I653" s="161"/>
      <c r="L653" s="157"/>
      <c r="M653" s="162"/>
      <c r="T653" s="163"/>
      <c r="AT653" s="158" t="s">
        <v>231</v>
      </c>
      <c r="AU653" s="158" t="s">
        <v>80</v>
      </c>
      <c r="AV653" s="13" t="s">
        <v>82</v>
      </c>
      <c r="AW653" s="13" t="s">
        <v>30</v>
      </c>
      <c r="AX653" s="13" t="s">
        <v>73</v>
      </c>
      <c r="AY653" s="158" t="s">
        <v>221</v>
      </c>
    </row>
    <row r="654" spans="2:65" s="14" customFormat="1">
      <c r="B654" s="164"/>
      <c r="D654" s="151" t="s">
        <v>231</v>
      </c>
      <c r="E654" s="165" t="s">
        <v>1</v>
      </c>
      <c r="F654" s="166" t="s">
        <v>3301</v>
      </c>
      <c r="H654" s="167">
        <v>1</v>
      </c>
      <c r="I654" s="168"/>
      <c r="L654" s="164"/>
      <c r="M654" s="169"/>
      <c r="T654" s="170"/>
      <c r="AT654" s="165" t="s">
        <v>231</v>
      </c>
      <c r="AU654" s="165" t="s">
        <v>80</v>
      </c>
      <c r="AV654" s="14" t="s">
        <v>229</v>
      </c>
      <c r="AW654" s="14" t="s">
        <v>30</v>
      </c>
      <c r="AX654" s="14" t="s">
        <v>80</v>
      </c>
      <c r="AY654" s="165" t="s">
        <v>221</v>
      </c>
    </row>
    <row r="655" spans="2:65" s="1" customFormat="1" ht="16.5" customHeight="1">
      <c r="B655" s="136"/>
      <c r="C655" s="137" t="s">
        <v>1114</v>
      </c>
      <c r="D655" s="137" t="s">
        <v>224</v>
      </c>
      <c r="E655" s="138" t="s">
        <v>3708</v>
      </c>
      <c r="F655" s="139" t="s">
        <v>3709</v>
      </c>
      <c r="G655" s="140" t="s">
        <v>2065</v>
      </c>
      <c r="H655" s="141">
        <v>1</v>
      </c>
      <c r="I655" s="142"/>
      <c r="J655" s="143">
        <f>ROUND(I655*H655,2)</f>
        <v>0</v>
      </c>
      <c r="K655" s="139" t="s">
        <v>1</v>
      </c>
      <c r="L655" s="32"/>
      <c r="M655" s="144" t="s">
        <v>1</v>
      </c>
      <c r="N655" s="145" t="s">
        <v>38</v>
      </c>
      <c r="P655" s="146">
        <f>O655*H655</f>
        <v>0</v>
      </c>
      <c r="Q655" s="146">
        <v>0</v>
      </c>
      <c r="R655" s="146">
        <f>Q655*H655</f>
        <v>0</v>
      </c>
      <c r="S655" s="146">
        <v>0</v>
      </c>
      <c r="T655" s="147">
        <f>S655*H655</f>
        <v>0</v>
      </c>
      <c r="AR655" s="148" t="s">
        <v>229</v>
      </c>
      <c r="AT655" s="148" t="s">
        <v>224</v>
      </c>
      <c r="AU655" s="148" t="s">
        <v>80</v>
      </c>
      <c r="AY655" s="17" t="s">
        <v>221</v>
      </c>
      <c r="BE655" s="149">
        <f>IF(N655="základní",J655,0)</f>
        <v>0</v>
      </c>
      <c r="BF655" s="149">
        <f>IF(N655="snížená",J655,0)</f>
        <v>0</v>
      </c>
      <c r="BG655" s="149">
        <f>IF(N655="zákl. přenesená",J655,0)</f>
        <v>0</v>
      </c>
      <c r="BH655" s="149">
        <f>IF(N655="sníž. přenesená",J655,0)</f>
        <v>0</v>
      </c>
      <c r="BI655" s="149">
        <f>IF(N655="nulová",J655,0)</f>
        <v>0</v>
      </c>
      <c r="BJ655" s="17" t="s">
        <v>80</v>
      </c>
      <c r="BK655" s="149">
        <f>ROUND(I655*H655,2)</f>
        <v>0</v>
      </c>
      <c r="BL655" s="17" t="s">
        <v>229</v>
      </c>
      <c r="BM655" s="148" t="s">
        <v>3710</v>
      </c>
    </row>
    <row r="656" spans="2:65" s="13" customFormat="1">
      <c r="B656" s="157"/>
      <c r="D656" s="151" t="s">
        <v>231</v>
      </c>
      <c r="E656" s="158" t="s">
        <v>1</v>
      </c>
      <c r="F656" s="159" t="s">
        <v>80</v>
      </c>
      <c r="H656" s="160">
        <v>1</v>
      </c>
      <c r="I656" s="161"/>
      <c r="L656" s="157"/>
      <c r="M656" s="162"/>
      <c r="T656" s="163"/>
      <c r="AT656" s="158" t="s">
        <v>231</v>
      </c>
      <c r="AU656" s="158" t="s">
        <v>80</v>
      </c>
      <c r="AV656" s="13" t="s">
        <v>82</v>
      </c>
      <c r="AW656" s="13" t="s">
        <v>30</v>
      </c>
      <c r="AX656" s="13" t="s">
        <v>73</v>
      </c>
      <c r="AY656" s="158" t="s">
        <v>221</v>
      </c>
    </row>
    <row r="657" spans="2:65" s="14" customFormat="1">
      <c r="B657" s="164"/>
      <c r="D657" s="151" t="s">
        <v>231</v>
      </c>
      <c r="E657" s="165" t="s">
        <v>1</v>
      </c>
      <c r="F657" s="166" t="s">
        <v>3301</v>
      </c>
      <c r="H657" s="167">
        <v>1</v>
      </c>
      <c r="I657" s="168"/>
      <c r="L657" s="164"/>
      <c r="M657" s="169"/>
      <c r="T657" s="170"/>
      <c r="AT657" s="165" t="s">
        <v>231</v>
      </c>
      <c r="AU657" s="165" t="s">
        <v>80</v>
      </c>
      <c r="AV657" s="14" t="s">
        <v>229</v>
      </c>
      <c r="AW657" s="14" t="s">
        <v>30</v>
      </c>
      <c r="AX657" s="14" t="s">
        <v>80</v>
      </c>
      <c r="AY657" s="165" t="s">
        <v>221</v>
      </c>
    </row>
    <row r="658" spans="2:65" s="1" customFormat="1" ht="24.2" customHeight="1">
      <c r="B658" s="136"/>
      <c r="C658" s="137" t="s">
        <v>1120</v>
      </c>
      <c r="D658" s="137" t="s">
        <v>224</v>
      </c>
      <c r="E658" s="138" t="s">
        <v>3711</v>
      </c>
      <c r="F658" s="139" t="s">
        <v>3712</v>
      </c>
      <c r="G658" s="140" t="s">
        <v>2065</v>
      </c>
      <c r="H658" s="141">
        <v>1</v>
      </c>
      <c r="I658" s="142"/>
      <c r="J658" s="143">
        <f>ROUND(I658*H658,2)</f>
        <v>0</v>
      </c>
      <c r="K658" s="139" t="s">
        <v>1</v>
      </c>
      <c r="L658" s="32"/>
      <c r="M658" s="144" t="s">
        <v>1</v>
      </c>
      <c r="N658" s="145" t="s">
        <v>38</v>
      </c>
      <c r="P658" s="146">
        <f>O658*H658</f>
        <v>0</v>
      </c>
      <c r="Q658" s="146">
        <v>0</v>
      </c>
      <c r="R658" s="146">
        <f>Q658*H658</f>
        <v>0</v>
      </c>
      <c r="S658" s="146">
        <v>0</v>
      </c>
      <c r="T658" s="147">
        <f>S658*H658</f>
        <v>0</v>
      </c>
      <c r="AR658" s="148" t="s">
        <v>229</v>
      </c>
      <c r="AT658" s="148" t="s">
        <v>224</v>
      </c>
      <c r="AU658" s="148" t="s">
        <v>80</v>
      </c>
      <c r="AY658" s="17" t="s">
        <v>221</v>
      </c>
      <c r="BE658" s="149">
        <f>IF(N658="základní",J658,0)</f>
        <v>0</v>
      </c>
      <c r="BF658" s="149">
        <f>IF(N658="snížená",J658,0)</f>
        <v>0</v>
      </c>
      <c r="BG658" s="149">
        <f>IF(N658="zákl. přenesená",J658,0)</f>
        <v>0</v>
      </c>
      <c r="BH658" s="149">
        <f>IF(N658="sníž. přenesená",J658,0)</f>
        <v>0</v>
      </c>
      <c r="BI658" s="149">
        <f>IF(N658="nulová",J658,0)</f>
        <v>0</v>
      </c>
      <c r="BJ658" s="17" t="s">
        <v>80</v>
      </c>
      <c r="BK658" s="149">
        <f>ROUND(I658*H658,2)</f>
        <v>0</v>
      </c>
      <c r="BL658" s="17" t="s">
        <v>229</v>
      </c>
      <c r="BM658" s="148" t="s">
        <v>3713</v>
      </c>
    </row>
    <row r="659" spans="2:65" s="13" customFormat="1">
      <c r="B659" s="157"/>
      <c r="D659" s="151" t="s">
        <v>231</v>
      </c>
      <c r="E659" s="158" t="s">
        <v>1</v>
      </c>
      <c r="F659" s="159" t="s">
        <v>80</v>
      </c>
      <c r="H659" s="160">
        <v>1</v>
      </c>
      <c r="I659" s="161"/>
      <c r="L659" s="157"/>
      <c r="M659" s="162"/>
      <c r="T659" s="163"/>
      <c r="AT659" s="158" t="s">
        <v>231</v>
      </c>
      <c r="AU659" s="158" t="s">
        <v>80</v>
      </c>
      <c r="AV659" s="13" t="s">
        <v>82</v>
      </c>
      <c r="AW659" s="13" t="s">
        <v>30</v>
      </c>
      <c r="AX659" s="13" t="s">
        <v>73</v>
      </c>
      <c r="AY659" s="158" t="s">
        <v>221</v>
      </c>
    </row>
    <row r="660" spans="2:65" s="14" customFormat="1">
      <c r="B660" s="164"/>
      <c r="D660" s="151" t="s">
        <v>231</v>
      </c>
      <c r="E660" s="165" t="s">
        <v>1</v>
      </c>
      <c r="F660" s="166" t="s">
        <v>3301</v>
      </c>
      <c r="H660" s="167">
        <v>1</v>
      </c>
      <c r="I660" s="168"/>
      <c r="L660" s="164"/>
      <c r="M660" s="169"/>
      <c r="T660" s="170"/>
      <c r="AT660" s="165" t="s">
        <v>231</v>
      </c>
      <c r="AU660" s="165" t="s">
        <v>80</v>
      </c>
      <c r="AV660" s="14" t="s">
        <v>229</v>
      </c>
      <c r="AW660" s="14" t="s">
        <v>30</v>
      </c>
      <c r="AX660" s="14" t="s">
        <v>80</v>
      </c>
      <c r="AY660" s="165" t="s">
        <v>221</v>
      </c>
    </row>
    <row r="661" spans="2:65" s="1" customFormat="1" ht="16.5" customHeight="1">
      <c r="B661" s="136"/>
      <c r="C661" s="137" t="s">
        <v>1126</v>
      </c>
      <c r="D661" s="137" t="s">
        <v>224</v>
      </c>
      <c r="E661" s="138" t="s">
        <v>3714</v>
      </c>
      <c r="F661" s="139" t="s">
        <v>3715</v>
      </c>
      <c r="G661" s="140" t="s">
        <v>983</v>
      </c>
      <c r="H661" s="141">
        <v>1</v>
      </c>
      <c r="I661" s="142"/>
      <c r="J661" s="143">
        <f>ROUND(I661*H661,2)</f>
        <v>0</v>
      </c>
      <c r="K661" s="139" t="s">
        <v>1</v>
      </c>
      <c r="L661" s="32"/>
      <c r="M661" s="144" t="s">
        <v>1</v>
      </c>
      <c r="N661" s="145" t="s">
        <v>38</v>
      </c>
      <c r="P661" s="146">
        <f>O661*H661</f>
        <v>0</v>
      </c>
      <c r="Q661" s="146">
        <v>0</v>
      </c>
      <c r="R661" s="146">
        <f>Q661*H661</f>
        <v>0</v>
      </c>
      <c r="S661" s="146">
        <v>0</v>
      </c>
      <c r="T661" s="147">
        <f>S661*H661</f>
        <v>0</v>
      </c>
      <c r="AR661" s="148" t="s">
        <v>229</v>
      </c>
      <c r="AT661" s="148" t="s">
        <v>224</v>
      </c>
      <c r="AU661" s="148" t="s">
        <v>80</v>
      </c>
      <c r="AY661" s="17" t="s">
        <v>221</v>
      </c>
      <c r="BE661" s="149">
        <f>IF(N661="základní",J661,0)</f>
        <v>0</v>
      </c>
      <c r="BF661" s="149">
        <f>IF(N661="snížená",J661,0)</f>
        <v>0</v>
      </c>
      <c r="BG661" s="149">
        <f>IF(N661="zákl. přenesená",J661,0)</f>
        <v>0</v>
      </c>
      <c r="BH661" s="149">
        <f>IF(N661="sníž. přenesená",J661,0)</f>
        <v>0</v>
      </c>
      <c r="BI661" s="149">
        <f>IF(N661="nulová",J661,0)</f>
        <v>0</v>
      </c>
      <c r="BJ661" s="17" t="s">
        <v>80</v>
      </c>
      <c r="BK661" s="149">
        <f>ROUND(I661*H661,2)</f>
        <v>0</v>
      </c>
      <c r="BL661" s="17" t="s">
        <v>229</v>
      </c>
      <c r="BM661" s="148" t="s">
        <v>3716</v>
      </c>
    </row>
    <row r="662" spans="2:65" s="13" customFormat="1">
      <c r="B662" s="157"/>
      <c r="D662" s="151" t="s">
        <v>231</v>
      </c>
      <c r="E662" s="158" t="s">
        <v>1</v>
      </c>
      <c r="F662" s="159" t="s">
        <v>80</v>
      </c>
      <c r="H662" s="160">
        <v>1</v>
      </c>
      <c r="I662" s="161"/>
      <c r="L662" s="157"/>
      <c r="M662" s="162"/>
      <c r="T662" s="163"/>
      <c r="AT662" s="158" t="s">
        <v>231</v>
      </c>
      <c r="AU662" s="158" t="s">
        <v>80</v>
      </c>
      <c r="AV662" s="13" t="s">
        <v>82</v>
      </c>
      <c r="AW662" s="13" t="s">
        <v>30</v>
      </c>
      <c r="AX662" s="13" t="s">
        <v>73</v>
      </c>
      <c r="AY662" s="158" t="s">
        <v>221</v>
      </c>
    </row>
    <row r="663" spans="2:65" s="14" customFormat="1">
      <c r="B663" s="164"/>
      <c r="D663" s="151" t="s">
        <v>231</v>
      </c>
      <c r="E663" s="165" t="s">
        <v>1</v>
      </c>
      <c r="F663" s="166" t="s">
        <v>3301</v>
      </c>
      <c r="H663" s="167">
        <v>1</v>
      </c>
      <c r="I663" s="168"/>
      <c r="L663" s="164"/>
      <c r="M663" s="169"/>
      <c r="T663" s="170"/>
      <c r="AT663" s="165" t="s">
        <v>231</v>
      </c>
      <c r="AU663" s="165" t="s">
        <v>80</v>
      </c>
      <c r="AV663" s="14" t="s">
        <v>229</v>
      </c>
      <c r="AW663" s="14" t="s">
        <v>30</v>
      </c>
      <c r="AX663" s="14" t="s">
        <v>80</v>
      </c>
      <c r="AY663" s="165" t="s">
        <v>221</v>
      </c>
    </row>
    <row r="664" spans="2:65" s="1" customFormat="1" ht="16.5" customHeight="1">
      <c r="B664" s="136"/>
      <c r="C664" s="137" t="s">
        <v>1130</v>
      </c>
      <c r="D664" s="137" t="s">
        <v>224</v>
      </c>
      <c r="E664" s="138" t="s">
        <v>3717</v>
      </c>
      <c r="F664" s="139" t="s">
        <v>3545</v>
      </c>
      <c r="G664" s="140" t="s">
        <v>983</v>
      </c>
      <c r="H664" s="141">
        <v>1</v>
      </c>
      <c r="I664" s="142"/>
      <c r="J664" s="143">
        <f>ROUND(I664*H664,2)</f>
        <v>0</v>
      </c>
      <c r="K664" s="139" t="s">
        <v>1</v>
      </c>
      <c r="L664" s="32"/>
      <c r="M664" s="144" t="s">
        <v>1</v>
      </c>
      <c r="N664" s="145" t="s">
        <v>38</v>
      </c>
      <c r="P664" s="146">
        <f>O664*H664</f>
        <v>0</v>
      </c>
      <c r="Q664" s="146">
        <v>0</v>
      </c>
      <c r="R664" s="146">
        <f>Q664*H664</f>
        <v>0</v>
      </c>
      <c r="S664" s="146">
        <v>0</v>
      </c>
      <c r="T664" s="147">
        <f>S664*H664</f>
        <v>0</v>
      </c>
      <c r="AR664" s="148" t="s">
        <v>229</v>
      </c>
      <c r="AT664" s="148" t="s">
        <v>224</v>
      </c>
      <c r="AU664" s="148" t="s">
        <v>80</v>
      </c>
      <c r="AY664" s="17" t="s">
        <v>221</v>
      </c>
      <c r="BE664" s="149">
        <f>IF(N664="základní",J664,0)</f>
        <v>0</v>
      </c>
      <c r="BF664" s="149">
        <f>IF(N664="snížená",J664,0)</f>
        <v>0</v>
      </c>
      <c r="BG664" s="149">
        <f>IF(N664="zákl. přenesená",J664,0)</f>
        <v>0</v>
      </c>
      <c r="BH664" s="149">
        <f>IF(N664="sníž. přenesená",J664,0)</f>
        <v>0</v>
      </c>
      <c r="BI664" s="149">
        <f>IF(N664="nulová",J664,0)</f>
        <v>0</v>
      </c>
      <c r="BJ664" s="17" t="s">
        <v>80</v>
      </c>
      <c r="BK664" s="149">
        <f>ROUND(I664*H664,2)</f>
        <v>0</v>
      </c>
      <c r="BL664" s="17" t="s">
        <v>229</v>
      </c>
      <c r="BM664" s="148" t="s">
        <v>3718</v>
      </c>
    </row>
    <row r="665" spans="2:65" s="13" customFormat="1">
      <c r="B665" s="157"/>
      <c r="D665" s="151" t="s">
        <v>231</v>
      </c>
      <c r="E665" s="158" t="s">
        <v>1</v>
      </c>
      <c r="F665" s="159" t="s">
        <v>80</v>
      </c>
      <c r="H665" s="160">
        <v>1</v>
      </c>
      <c r="I665" s="161"/>
      <c r="L665" s="157"/>
      <c r="M665" s="162"/>
      <c r="T665" s="163"/>
      <c r="AT665" s="158" t="s">
        <v>231</v>
      </c>
      <c r="AU665" s="158" t="s">
        <v>80</v>
      </c>
      <c r="AV665" s="13" t="s">
        <v>82</v>
      </c>
      <c r="AW665" s="13" t="s">
        <v>30</v>
      </c>
      <c r="AX665" s="13" t="s">
        <v>73</v>
      </c>
      <c r="AY665" s="158" t="s">
        <v>221</v>
      </c>
    </row>
    <row r="666" spans="2:65" s="14" customFormat="1">
      <c r="B666" s="164"/>
      <c r="D666" s="151" t="s">
        <v>231</v>
      </c>
      <c r="E666" s="165" t="s">
        <v>1</v>
      </c>
      <c r="F666" s="166" t="s">
        <v>3301</v>
      </c>
      <c r="H666" s="167">
        <v>1</v>
      </c>
      <c r="I666" s="168"/>
      <c r="L666" s="164"/>
      <c r="M666" s="169"/>
      <c r="T666" s="170"/>
      <c r="AT666" s="165" t="s">
        <v>231</v>
      </c>
      <c r="AU666" s="165" t="s">
        <v>80</v>
      </c>
      <c r="AV666" s="14" t="s">
        <v>229</v>
      </c>
      <c r="AW666" s="14" t="s">
        <v>30</v>
      </c>
      <c r="AX666" s="14" t="s">
        <v>80</v>
      </c>
      <c r="AY666" s="165" t="s">
        <v>221</v>
      </c>
    </row>
    <row r="667" spans="2:65" s="1" customFormat="1" ht="16.5" customHeight="1">
      <c r="B667" s="136"/>
      <c r="C667" s="137" t="s">
        <v>1135</v>
      </c>
      <c r="D667" s="137" t="s">
        <v>224</v>
      </c>
      <c r="E667" s="138" t="s">
        <v>3719</v>
      </c>
      <c r="F667" s="139" t="s">
        <v>3720</v>
      </c>
      <c r="G667" s="140" t="s">
        <v>1624</v>
      </c>
      <c r="H667" s="141">
        <v>8</v>
      </c>
      <c r="I667" s="142"/>
      <c r="J667" s="143">
        <f>ROUND(I667*H667,2)</f>
        <v>0</v>
      </c>
      <c r="K667" s="139" t="s">
        <v>1</v>
      </c>
      <c r="L667" s="32"/>
      <c r="M667" s="144" t="s">
        <v>1</v>
      </c>
      <c r="N667" s="145" t="s">
        <v>38</v>
      </c>
      <c r="P667" s="146">
        <f>O667*H667</f>
        <v>0</v>
      </c>
      <c r="Q667" s="146">
        <v>0</v>
      </c>
      <c r="R667" s="146">
        <f>Q667*H667</f>
        <v>0</v>
      </c>
      <c r="S667" s="146">
        <v>0</v>
      </c>
      <c r="T667" s="147">
        <f>S667*H667</f>
        <v>0</v>
      </c>
      <c r="AR667" s="148" t="s">
        <v>229</v>
      </c>
      <c r="AT667" s="148" t="s">
        <v>224</v>
      </c>
      <c r="AU667" s="148" t="s">
        <v>80</v>
      </c>
      <c r="AY667" s="17" t="s">
        <v>221</v>
      </c>
      <c r="BE667" s="149">
        <f>IF(N667="základní",J667,0)</f>
        <v>0</v>
      </c>
      <c r="BF667" s="149">
        <f>IF(N667="snížená",J667,0)</f>
        <v>0</v>
      </c>
      <c r="BG667" s="149">
        <f>IF(N667="zákl. přenesená",J667,0)</f>
        <v>0</v>
      </c>
      <c r="BH667" s="149">
        <f>IF(N667="sníž. přenesená",J667,0)</f>
        <v>0</v>
      </c>
      <c r="BI667" s="149">
        <f>IF(N667="nulová",J667,0)</f>
        <v>0</v>
      </c>
      <c r="BJ667" s="17" t="s">
        <v>80</v>
      </c>
      <c r="BK667" s="149">
        <f>ROUND(I667*H667,2)</f>
        <v>0</v>
      </c>
      <c r="BL667" s="17" t="s">
        <v>229</v>
      </c>
      <c r="BM667" s="148" t="s">
        <v>3721</v>
      </c>
    </row>
    <row r="668" spans="2:65" s="13" customFormat="1">
      <c r="B668" s="157"/>
      <c r="D668" s="151" t="s">
        <v>231</v>
      </c>
      <c r="E668" s="158" t="s">
        <v>1</v>
      </c>
      <c r="F668" s="159" t="s">
        <v>270</v>
      </c>
      <c r="H668" s="160">
        <v>8</v>
      </c>
      <c r="I668" s="161"/>
      <c r="L668" s="157"/>
      <c r="M668" s="162"/>
      <c r="T668" s="163"/>
      <c r="AT668" s="158" t="s">
        <v>231</v>
      </c>
      <c r="AU668" s="158" t="s">
        <v>80</v>
      </c>
      <c r="AV668" s="13" t="s">
        <v>82</v>
      </c>
      <c r="AW668" s="13" t="s">
        <v>30</v>
      </c>
      <c r="AX668" s="13" t="s">
        <v>73</v>
      </c>
      <c r="AY668" s="158" t="s">
        <v>221</v>
      </c>
    </row>
    <row r="669" spans="2:65" s="14" customFormat="1">
      <c r="B669" s="164"/>
      <c r="D669" s="151" t="s">
        <v>231</v>
      </c>
      <c r="E669" s="165" t="s">
        <v>1</v>
      </c>
      <c r="F669" s="166" t="s">
        <v>3301</v>
      </c>
      <c r="H669" s="167">
        <v>8</v>
      </c>
      <c r="I669" s="168"/>
      <c r="L669" s="164"/>
      <c r="M669" s="169"/>
      <c r="T669" s="170"/>
      <c r="AT669" s="165" t="s">
        <v>231</v>
      </c>
      <c r="AU669" s="165" t="s">
        <v>80</v>
      </c>
      <c r="AV669" s="14" t="s">
        <v>229</v>
      </c>
      <c r="AW669" s="14" t="s">
        <v>30</v>
      </c>
      <c r="AX669" s="14" t="s">
        <v>80</v>
      </c>
      <c r="AY669" s="165" t="s">
        <v>221</v>
      </c>
    </row>
    <row r="670" spans="2:65" s="1" customFormat="1" ht="16.5" customHeight="1">
      <c r="B670" s="136"/>
      <c r="C670" s="137" t="s">
        <v>1148</v>
      </c>
      <c r="D670" s="137" t="s">
        <v>224</v>
      </c>
      <c r="E670" s="138" t="s">
        <v>3722</v>
      </c>
      <c r="F670" s="139" t="s">
        <v>3723</v>
      </c>
      <c r="G670" s="140" t="s">
        <v>983</v>
      </c>
      <c r="H670" s="141">
        <v>1</v>
      </c>
      <c r="I670" s="142"/>
      <c r="J670" s="143">
        <f>ROUND(I670*H670,2)</f>
        <v>0</v>
      </c>
      <c r="K670" s="139" t="s">
        <v>1</v>
      </c>
      <c r="L670" s="32"/>
      <c r="M670" s="144" t="s">
        <v>1</v>
      </c>
      <c r="N670" s="145" t="s">
        <v>38</v>
      </c>
      <c r="P670" s="146">
        <f>O670*H670</f>
        <v>0</v>
      </c>
      <c r="Q670" s="146">
        <v>0</v>
      </c>
      <c r="R670" s="146">
        <f>Q670*H670</f>
        <v>0</v>
      </c>
      <c r="S670" s="146">
        <v>0</v>
      </c>
      <c r="T670" s="147">
        <f>S670*H670</f>
        <v>0</v>
      </c>
      <c r="AR670" s="148" t="s">
        <v>229</v>
      </c>
      <c r="AT670" s="148" t="s">
        <v>224</v>
      </c>
      <c r="AU670" s="148" t="s">
        <v>80</v>
      </c>
      <c r="AY670" s="17" t="s">
        <v>221</v>
      </c>
      <c r="BE670" s="149">
        <f>IF(N670="základní",J670,0)</f>
        <v>0</v>
      </c>
      <c r="BF670" s="149">
        <f>IF(N670="snížená",J670,0)</f>
        <v>0</v>
      </c>
      <c r="BG670" s="149">
        <f>IF(N670="zákl. přenesená",J670,0)</f>
        <v>0</v>
      </c>
      <c r="BH670" s="149">
        <f>IF(N670="sníž. přenesená",J670,0)</f>
        <v>0</v>
      </c>
      <c r="BI670" s="149">
        <f>IF(N670="nulová",J670,0)</f>
        <v>0</v>
      </c>
      <c r="BJ670" s="17" t="s">
        <v>80</v>
      </c>
      <c r="BK670" s="149">
        <f>ROUND(I670*H670,2)</f>
        <v>0</v>
      </c>
      <c r="BL670" s="17" t="s">
        <v>229</v>
      </c>
      <c r="BM670" s="148" t="s">
        <v>3724</v>
      </c>
    </row>
    <row r="671" spans="2:65" s="13" customFormat="1">
      <c r="B671" s="157"/>
      <c r="D671" s="151" t="s">
        <v>231</v>
      </c>
      <c r="E671" s="158" t="s">
        <v>1</v>
      </c>
      <c r="F671" s="159" t="s">
        <v>80</v>
      </c>
      <c r="H671" s="160">
        <v>1</v>
      </c>
      <c r="I671" s="161"/>
      <c r="L671" s="157"/>
      <c r="M671" s="162"/>
      <c r="T671" s="163"/>
      <c r="AT671" s="158" t="s">
        <v>231</v>
      </c>
      <c r="AU671" s="158" t="s">
        <v>80</v>
      </c>
      <c r="AV671" s="13" t="s">
        <v>82</v>
      </c>
      <c r="AW671" s="13" t="s">
        <v>30</v>
      </c>
      <c r="AX671" s="13" t="s">
        <v>73</v>
      </c>
      <c r="AY671" s="158" t="s">
        <v>221</v>
      </c>
    </row>
    <row r="672" spans="2:65" s="14" customFormat="1">
      <c r="B672" s="164"/>
      <c r="D672" s="151" t="s">
        <v>231</v>
      </c>
      <c r="E672" s="165" t="s">
        <v>1</v>
      </c>
      <c r="F672" s="166" t="s">
        <v>3301</v>
      </c>
      <c r="H672" s="167">
        <v>1</v>
      </c>
      <c r="I672" s="168"/>
      <c r="L672" s="164"/>
      <c r="M672" s="191"/>
      <c r="N672" s="192"/>
      <c r="O672" s="192"/>
      <c r="P672" s="192"/>
      <c r="Q672" s="192"/>
      <c r="R672" s="192"/>
      <c r="S672" s="192"/>
      <c r="T672" s="193"/>
      <c r="AT672" s="165" t="s">
        <v>231</v>
      </c>
      <c r="AU672" s="165" t="s">
        <v>80</v>
      </c>
      <c r="AV672" s="14" t="s">
        <v>229</v>
      </c>
      <c r="AW672" s="14" t="s">
        <v>30</v>
      </c>
      <c r="AX672" s="14" t="s">
        <v>80</v>
      </c>
      <c r="AY672" s="165" t="s">
        <v>221</v>
      </c>
    </row>
    <row r="673" spans="2:12" s="1" customFormat="1" ht="6.95" customHeight="1">
      <c r="B673" s="44"/>
      <c r="C673" s="45"/>
      <c r="D673" s="45"/>
      <c r="E673" s="45"/>
      <c r="F673" s="45"/>
      <c r="G673" s="45"/>
      <c r="H673" s="45"/>
      <c r="I673" s="45"/>
      <c r="J673" s="45"/>
      <c r="K673" s="45"/>
      <c r="L673" s="32"/>
    </row>
  </sheetData>
  <autoFilter ref="C119:K672" xr:uid="{00000000-0009-0000-0000-00001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4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150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s="1" customFormat="1" ht="12" customHeight="1">
      <c r="B8" s="32"/>
      <c r="D8" s="27" t="s">
        <v>176</v>
      </c>
      <c r="L8" s="32"/>
    </row>
    <row r="9" spans="2:46" s="1" customFormat="1" ht="16.5" customHeight="1">
      <c r="B9" s="32"/>
      <c r="E9" s="240" t="s">
        <v>3725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15. 9. 2025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09"/>
      <c r="G18" s="209"/>
      <c r="H18" s="20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4"/>
      <c r="E27" s="213" t="s">
        <v>1</v>
      </c>
      <c r="F27" s="213"/>
      <c r="G27" s="213"/>
      <c r="H27" s="21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33</v>
      </c>
      <c r="J30" s="66">
        <f>ROUND(J132,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86">
        <f>ROUND((SUM(BE132:BE436)),  2)</f>
        <v>0</v>
      </c>
      <c r="I33" s="96">
        <v>0.21</v>
      </c>
      <c r="J33" s="86">
        <f>ROUND(((SUM(BE132:BE436))*I33),  2)</f>
        <v>0</v>
      </c>
      <c r="L33" s="32"/>
    </row>
    <row r="34" spans="2:12" s="1" customFormat="1" ht="14.45" customHeight="1">
      <c r="B34" s="32"/>
      <c r="E34" s="27" t="s">
        <v>39</v>
      </c>
      <c r="F34" s="86">
        <f>ROUND((SUM(BF132:BF436)),  2)</f>
        <v>0</v>
      </c>
      <c r="I34" s="96">
        <v>0.12</v>
      </c>
      <c r="J34" s="86">
        <f>ROUND(((SUM(BF132:BF436))*I34),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ROUND((SUM(BG132:BG436)),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ROUND((SUM(BH132:BH436)),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ROUND((SUM(BI132:BI436)),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176</v>
      </c>
      <c r="L86" s="32"/>
    </row>
    <row r="87" spans="2:47" s="1" customFormat="1" ht="16.5" customHeight="1">
      <c r="B87" s="32"/>
      <c r="E87" s="240" t="str">
        <f>E9</f>
        <v>D.1.01.4g - Měření a regulace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15. 9. 2025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182</v>
      </c>
      <c r="D94" s="97"/>
      <c r="E94" s="97"/>
      <c r="F94" s="97"/>
      <c r="G94" s="97"/>
      <c r="H94" s="97"/>
      <c r="I94" s="97"/>
      <c r="J94" s="106" t="s">
        <v>183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184</v>
      </c>
      <c r="J96" s="66">
        <f>J132</f>
        <v>0</v>
      </c>
      <c r="L96" s="32"/>
      <c r="AU96" s="17" t="s">
        <v>185</v>
      </c>
    </row>
    <row r="97" spans="2:12" s="8" customFormat="1" ht="24.95" customHeight="1">
      <c r="B97" s="108"/>
      <c r="D97" s="109" t="s">
        <v>3726</v>
      </c>
      <c r="E97" s="110"/>
      <c r="F97" s="110"/>
      <c r="G97" s="110"/>
      <c r="H97" s="110"/>
      <c r="I97" s="110"/>
      <c r="J97" s="111">
        <f>J133</f>
        <v>0</v>
      </c>
      <c r="L97" s="108"/>
    </row>
    <row r="98" spans="2:12" s="9" customFormat="1" ht="19.899999999999999" customHeight="1">
      <c r="B98" s="112"/>
      <c r="D98" s="113" t="s">
        <v>3727</v>
      </c>
      <c r="E98" s="114"/>
      <c r="F98" s="114"/>
      <c r="G98" s="114"/>
      <c r="H98" s="114"/>
      <c r="I98" s="114"/>
      <c r="J98" s="115">
        <f>J134</f>
        <v>0</v>
      </c>
      <c r="L98" s="112"/>
    </row>
    <row r="99" spans="2:12" s="8" customFormat="1" ht="24.95" customHeight="1">
      <c r="B99" s="108"/>
      <c r="D99" s="109" t="s">
        <v>3728</v>
      </c>
      <c r="E99" s="110"/>
      <c r="F99" s="110"/>
      <c r="G99" s="110"/>
      <c r="H99" s="110"/>
      <c r="I99" s="110"/>
      <c r="J99" s="111">
        <f>J239</f>
        <v>0</v>
      </c>
      <c r="L99" s="108"/>
    </row>
    <row r="100" spans="2:12" s="9" customFormat="1" ht="19.899999999999999" customHeight="1">
      <c r="B100" s="112"/>
      <c r="D100" s="113" t="s">
        <v>3729</v>
      </c>
      <c r="E100" s="114"/>
      <c r="F100" s="114"/>
      <c r="G100" s="114"/>
      <c r="H100" s="114"/>
      <c r="I100" s="114"/>
      <c r="J100" s="115">
        <f>J240</f>
        <v>0</v>
      </c>
      <c r="L100" s="112"/>
    </row>
    <row r="101" spans="2:12" s="8" customFormat="1" ht="24.95" customHeight="1">
      <c r="B101" s="108"/>
      <c r="D101" s="109" t="s">
        <v>3730</v>
      </c>
      <c r="E101" s="110"/>
      <c r="F101" s="110"/>
      <c r="G101" s="110"/>
      <c r="H101" s="110"/>
      <c r="I101" s="110"/>
      <c r="J101" s="111">
        <f>J273</f>
        <v>0</v>
      </c>
      <c r="L101" s="108"/>
    </row>
    <row r="102" spans="2:12" s="9" customFormat="1" ht="19.899999999999999" customHeight="1">
      <c r="B102" s="112"/>
      <c r="D102" s="113" t="s">
        <v>3731</v>
      </c>
      <c r="E102" s="114"/>
      <c r="F102" s="114"/>
      <c r="G102" s="114"/>
      <c r="H102" s="114"/>
      <c r="I102" s="114"/>
      <c r="J102" s="115">
        <f>J274</f>
        <v>0</v>
      </c>
      <c r="L102" s="112"/>
    </row>
    <row r="103" spans="2:12" s="8" customFormat="1" ht="24.95" customHeight="1">
      <c r="B103" s="108"/>
      <c r="D103" s="109" t="s">
        <v>3732</v>
      </c>
      <c r="E103" s="110"/>
      <c r="F103" s="110"/>
      <c r="G103" s="110"/>
      <c r="H103" s="110"/>
      <c r="I103" s="110"/>
      <c r="J103" s="111">
        <f>J279</f>
        <v>0</v>
      </c>
      <c r="L103" s="108"/>
    </row>
    <row r="104" spans="2:12" s="9" customFormat="1" ht="19.899999999999999" customHeight="1">
      <c r="B104" s="112"/>
      <c r="D104" s="113" t="s">
        <v>3733</v>
      </c>
      <c r="E104" s="114"/>
      <c r="F104" s="114"/>
      <c r="G104" s="114"/>
      <c r="H104" s="114"/>
      <c r="I104" s="114"/>
      <c r="J104" s="115">
        <f>J280</f>
        <v>0</v>
      </c>
      <c r="L104" s="112"/>
    </row>
    <row r="105" spans="2:12" s="8" customFormat="1" ht="24.95" customHeight="1">
      <c r="B105" s="108"/>
      <c r="D105" s="109" t="s">
        <v>3734</v>
      </c>
      <c r="E105" s="110"/>
      <c r="F105" s="110"/>
      <c r="G105" s="110"/>
      <c r="H105" s="110"/>
      <c r="I105" s="110"/>
      <c r="J105" s="111">
        <f>J295</f>
        <v>0</v>
      </c>
      <c r="L105" s="108"/>
    </row>
    <row r="106" spans="2:12" s="9" customFormat="1" ht="19.899999999999999" customHeight="1">
      <c r="B106" s="112"/>
      <c r="D106" s="113" t="s">
        <v>3735</v>
      </c>
      <c r="E106" s="114"/>
      <c r="F106" s="114"/>
      <c r="G106" s="114"/>
      <c r="H106" s="114"/>
      <c r="I106" s="114"/>
      <c r="J106" s="115">
        <f>J296</f>
        <v>0</v>
      </c>
      <c r="L106" s="112"/>
    </row>
    <row r="107" spans="2:12" s="8" customFormat="1" ht="24.95" customHeight="1">
      <c r="B107" s="108"/>
      <c r="D107" s="109" t="s">
        <v>3736</v>
      </c>
      <c r="E107" s="110"/>
      <c r="F107" s="110"/>
      <c r="G107" s="110"/>
      <c r="H107" s="110"/>
      <c r="I107" s="110"/>
      <c r="J107" s="111">
        <f>J385</f>
        <v>0</v>
      </c>
      <c r="L107" s="108"/>
    </row>
    <row r="108" spans="2:12" s="9" customFormat="1" ht="19.899999999999999" customHeight="1">
      <c r="B108" s="112"/>
      <c r="D108" s="113" t="s">
        <v>3737</v>
      </c>
      <c r="E108" s="114"/>
      <c r="F108" s="114"/>
      <c r="G108" s="114"/>
      <c r="H108" s="114"/>
      <c r="I108" s="114"/>
      <c r="J108" s="115">
        <f>J386</f>
        <v>0</v>
      </c>
      <c r="L108" s="112"/>
    </row>
    <row r="109" spans="2:12" s="8" customFormat="1" ht="24.95" customHeight="1">
      <c r="B109" s="108"/>
      <c r="D109" s="109" t="s">
        <v>3738</v>
      </c>
      <c r="E109" s="110"/>
      <c r="F109" s="110"/>
      <c r="G109" s="110"/>
      <c r="H109" s="110"/>
      <c r="I109" s="110"/>
      <c r="J109" s="111">
        <f>J419</f>
        <v>0</v>
      </c>
      <c r="L109" s="108"/>
    </row>
    <row r="110" spans="2:12" s="9" customFormat="1" ht="19.899999999999999" customHeight="1">
      <c r="B110" s="112"/>
      <c r="D110" s="113" t="s">
        <v>3739</v>
      </c>
      <c r="E110" s="114"/>
      <c r="F110" s="114"/>
      <c r="G110" s="114"/>
      <c r="H110" s="114"/>
      <c r="I110" s="114"/>
      <c r="J110" s="115">
        <f>J420</f>
        <v>0</v>
      </c>
      <c r="L110" s="112"/>
    </row>
    <row r="111" spans="2:12" s="8" customFormat="1" ht="24.95" customHeight="1">
      <c r="B111" s="108"/>
      <c r="D111" s="109" t="s">
        <v>3740</v>
      </c>
      <c r="E111" s="110"/>
      <c r="F111" s="110"/>
      <c r="G111" s="110"/>
      <c r="H111" s="110"/>
      <c r="I111" s="110"/>
      <c r="J111" s="111">
        <f>J431</f>
        <v>0</v>
      </c>
      <c r="L111" s="108"/>
    </row>
    <row r="112" spans="2:12" s="9" customFormat="1" ht="19.899999999999999" customHeight="1">
      <c r="B112" s="112"/>
      <c r="D112" s="113" t="s">
        <v>3741</v>
      </c>
      <c r="E112" s="114"/>
      <c r="F112" s="114"/>
      <c r="G112" s="114"/>
      <c r="H112" s="114"/>
      <c r="I112" s="114"/>
      <c r="J112" s="115">
        <f>J432</f>
        <v>0</v>
      </c>
      <c r="L112" s="112"/>
    </row>
    <row r="113" spans="2:12" s="1" customFormat="1" ht="21.75" customHeight="1">
      <c r="B113" s="32"/>
      <c r="L113" s="32"/>
    </row>
    <row r="114" spans="2:12" s="1" customFormat="1" ht="6.95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2"/>
    </row>
    <row r="118" spans="2:12" s="1" customFormat="1" ht="6.95" customHeight="1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2"/>
    </row>
    <row r="119" spans="2:12" s="1" customFormat="1" ht="24.95" customHeight="1">
      <c r="B119" s="32"/>
      <c r="C119" s="21" t="s">
        <v>206</v>
      </c>
      <c r="L119" s="32"/>
    </row>
    <row r="120" spans="2:12" s="1" customFormat="1" ht="6.95" customHeight="1">
      <c r="B120" s="32"/>
      <c r="L120" s="32"/>
    </row>
    <row r="121" spans="2:12" s="1" customFormat="1" ht="12" customHeight="1">
      <c r="B121" s="32"/>
      <c r="C121" s="27" t="s">
        <v>16</v>
      </c>
      <c r="L121" s="32"/>
    </row>
    <row r="122" spans="2:12" s="1" customFormat="1" ht="26.25" customHeight="1">
      <c r="B122" s="32"/>
      <c r="E122" s="244" t="str">
        <f>E7</f>
        <v>REKONSTRUKCE KORONÁRNÍ JEDNOTKY IKK - Fakultní nemocnice Brno</v>
      </c>
      <c r="F122" s="245"/>
      <c r="G122" s="245"/>
      <c r="H122" s="245"/>
      <c r="L122" s="32"/>
    </row>
    <row r="123" spans="2:12" s="1" customFormat="1" ht="12" customHeight="1">
      <c r="B123" s="32"/>
      <c r="C123" s="27" t="s">
        <v>176</v>
      </c>
      <c r="L123" s="32"/>
    </row>
    <row r="124" spans="2:12" s="1" customFormat="1" ht="16.5" customHeight="1">
      <c r="B124" s="32"/>
      <c r="E124" s="240" t="str">
        <f>E9</f>
        <v>D.1.01.4g - Měření a regulace</v>
      </c>
      <c r="F124" s="243"/>
      <c r="G124" s="243"/>
      <c r="H124" s="243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20</v>
      </c>
      <c r="F126" s="25" t="str">
        <f>F12</f>
        <v xml:space="preserve"> </v>
      </c>
      <c r="I126" s="27" t="s">
        <v>22</v>
      </c>
      <c r="J126" s="52" t="str">
        <f>IF(J12="","",J12)</f>
        <v>15. 9. 2025</v>
      </c>
      <c r="L126" s="32"/>
    </row>
    <row r="127" spans="2:12" s="1" customFormat="1" ht="6.95" customHeight="1">
      <c r="B127" s="32"/>
      <c r="L127" s="32"/>
    </row>
    <row r="128" spans="2:12" s="1" customFormat="1" ht="15.2" customHeight="1">
      <c r="B128" s="32"/>
      <c r="C128" s="27" t="s">
        <v>24</v>
      </c>
      <c r="F128" s="25" t="str">
        <f>E15</f>
        <v xml:space="preserve"> </v>
      </c>
      <c r="I128" s="27" t="s">
        <v>29</v>
      </c>
      <c r="J128" s="30" t="str">
        <f>E21</f>
        <v xml:space="preserve"> </v>
      </c>
      <c r="L128" s="32"/>
    </row>
    <row r="129" spans="2:65" s="1" customFormat="1" ht="15.2" customHeight="1">
      <c r="B129" s="32"/>
      <c r="C129" s="27" t="s">
        <v>27</v>
      </c>
      <c r="F129" s="25" t="str">
        <f>IF(E18="","",E18)</f>
        <v>Vyplň údaj</v>
      </c>
      <c r="I129" s="27" t="s">
        <v>31</v>
      </c>
      <c r="J129" s="30" t="str">
        <f>E24</f>
        <v xml:space="preserve"> 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6"/>
      <c r="C131" s="117" t="s">
        <v>207</v>
      </c>
      <c r="D131" s="118" t="s">
        <v>58</v>
      </c>
      <c r="E131" s="118" t="s">
        <v>54</v>
      </c>
      <c r="F131" s="118" t="s">
        <v>55</v>
      </c>
      <c r="G131" s="118" t="s">
        <v>208</v>
      </c>
      <c r="H131" s="118" t="s">
        <v>209</v>
      </c>
      <c r="I131" s="118" t="s">
        <v>210</v>
      </c>
      <c r="J131" s="118" t="s">
        <v>183</v>
      </c>
      <c r="K131" s="119" t="s">
        <v>211</v>
      </c>
      <c r="L131" s="116"/>
      <c r="M131" s="59" t="s">
        <v>1</v>
      </c>
      <c r="N131" s="60" t="s">
        <v>37</v>
      </c>
      <c r="O131" s="60" t="s">
        <v>212</v>
      </c>
      <c r="P131" s="60" t="s">
        <v>213</v>
      </c>
      <c r="Q131" s="60" t="s">
        <v>214</v>
      </c>
      <c r="R131" s="60" t="s">
        <v>215</v>
      </c>
      <c r="S131" s="60" t="s">
        <v>216</v>
      </c>
      <c r="T131" s="61" t="s">
        <v>217</v>
      </c>
    </row>
    <row r="132" spans="2:65" s="1" customFormat="1" ht="22.9" customHeight="1">
      <c r="B132" s="32"/>
      <c r="C132" s="64" t="s">
        <v>218</v>
      </c>
      <c r="J132" s="120">
        <f>BK132</f>
        <v>0</v>
      </c>
      <c r="L132" s="32"/>
      <c r="M132" s="62"/>
      <c r="N132" s="53"/>
      <c r="O132" s="53"/>
      <c r="P132" s="121">
        <f>P133+P239+P273+P279+P295+P385+P419+P431</f>
        <v>0</v>
      </c>
      <c r="Q132" s="53"/>
      <c r="R132" s="121">
        <f>R133+R239+R273+R279+R295+R385+R419+R431</f>
        <v>0</v>
      </c>
      <c r="S132" s="53"/>
      <c r="T132" s="122">
        <f>T133+T239+T273+T279+T295+T385+T419+T431</f>
        <v>0</v>
      </c>
      <c r="AT132" s="17" t="s">
        <v>72</v>
      </c>
      <c r="AU132" s="17" t="s">
        <v>185</v>
      </c>
      <c r="BK132" s="123">
        <f>BK133+BK239+BK273+BK279+BK295+BK385+BK419+BK431</f>
        <v>0</v>
      </c>
    </row>
    <row r="133" spans="2:65" s="11" customFormat="1" ht="25.9" customHeight="1">
      <c r="B133" s="124"/>
      <c r="D133" s="125" t="s">
        <v>72</v>
      </c>
      <c r="E133" s="126" t="s">
        <v>3127</v>
      </c>
      <c r="F133" s="126" t="s">
        <v>3742</v>
      </c>
      <c r="I133" s="127"/>
      <c r="J133" s="128">
        <f>BK133</f>
        <v>0</v>
      </c>
      <c r="L133" s="124"/>
      <c r="M133" s="129"/>
      <c r="P133" s="130">
        <f>P134</f>
        <v>0</v>
      </c>
      <c r="R133" s="130">
        <f>R134</f>
        <v>0</v>
      </c>
      <c r="T133" s="131">
        <f>T134</f>
        <v>0</v>
      </c>
      <c r="AR133" s="125" t="s">
        <v>80</v>
      </c>
      <c r="AT133" s="132" t="s">
        <v>72</v>
      </c>
      <c r="AU133" s="132" t="s">
        <v>73</v>
      </c>
      <c r="AY133" s="125" t="s">
        <v>221</v>
      </c>
      <c r="BK133" s="133">
        <f>BK134</f>
        <v>0</v>
      </c>
    </row>
    <row r="134" spans="2:65" s="11" customFormat="1" ht="22.9" customHeight="1">
      <c r="B134" s="124"/>
      <c r="D134" s="125" t="s">
        <v>72</v>
      </c>
      <c r="E134" s="134" t="s">
        <v>80</v>
      </c>
      <c r="F134" s="134" t="s">
        <v>3743</v>
      </c>
      <c r="I134" s="127"/>
      <c r="J134" s="135">
        <f>BK134</f>
        <v>0</v>
      </c>
      <c r="L134" s="124"/>
      <c r="M134" s="129"/>
      <c r="P134" s="130">
        <f>SUM(P135:P238)</f>
        <v>0</v>
      </c>
      <c r="R134" s="130">
        <f>SUM(R135:R238)</f>
        <v>0</v>
      </c>
      <c r="T134" s="131">
        <f>SUM(T135:T238)</f>
        <v>0</v>
      </c>
      <c r="AR134" s="125" t="s">
        <v>80</v>
      </c>
      <c r="AT134" s="132" t="s">
        <v>72</v>
      </c>
      <c r="AU134" s="132" t="s">
        <v>80</v>
      </c>
      <c r="AY134" s="125" t="s">
        <v>221</v>
      </c>
      <c r="BK134" s="133">
        <f>SUM(BK135:BK238)</f>
        <v>0</v>
      </c>
    </row>
    <row r="135" spans="2:65" s="1" customFormat="1" ht="24.2" customHeight="1">
      <c r="B135" s="136"/>
      <c r="C135" s="137" t="s">
        <v>80</v>
      </c>
      <c r="D135" s="137" t="s">
        <v>224</v>
      </c>
      <c r="E135" s="138" t="s">
        <v>3744</v>
      </c>
      <c r="F135" s="139" t="s">
        <v>3745</v>
      </c>
      <c r="G135" s="140" t="s">
        <v>2137</v>
      </c>
      <c r="H135" s="141">
        <v>4</v>
      </c>
      <c r="I135" s="142"/>
      <c r="J135" s="143">
        <f>ROUND(I135*H135,2)</f>
        <v>0</v>
      </c>
      <c r="K135" s="139" t="s">
        <v>2442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82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82</v>
      </c>
    </row>
    <row r="136" spans="2:65" s="12" customFormat="1">
      <c r="B136" s="150"/>
      <c r="D136" s="151" t="s">
        <v>231</v>
      </c>
      <c r="E136" s="152" t="s">
        <v>1</v>
      </c>
      <c r="F136" s="153" t="s">
        <v>3746</v>
      </c>
      <c r="H136" s="152" t="s">
        <v>1</v>
      </c>
      <c r="I136" s="154"/>
      <c r="L136" s="150"/>
      <c r="M136" s="155"/>
      <c r="T136" s="156"/>
      <c r="AT136" s="152" t="s">
        <v>231</v>
      </c>
      <c r="AU136" s="152" t="s">
        <v>82</v>
      </c>
      <c r="AV136" s="12" t="s">
        <v>80</v>
      </c>
      <c r="AW136" s="12" t="s">
        <v>30</v>
      </c>
      <c r="AX136" s="12" t="s">
        <v>73</v>
      </c>
      <c r="AY136" s="152" t="s">
        <v>221</v>
      </c>
    </row>
    <row r="137" spans="2:65" s="13" customFormat="1">
      <c r="B137" s="157"/>
      <c r="D137" s="151" t="s">
        <v>231</v>
      </c>
      <c r="E137" s="158" t="s">
        <v>1</v>
      </c>
      <c r="F137" s="159" t="s">
        <v>229</v>
      </c>
      <c r="H137" s="160">
        <v>4</v>
      </c>
      <c r="I137" s="161"/>
      <c r="L137" s="157"/>
      <c r="M137" s="162"/>
      <c r="T137" s="163"/>
      <c r="AT137" s="158" t="s">
        <v>231</v>
      </c>
      <c r="AU137" s="158" t="s">
        <v>82</v>
      </c>
      <c r="AV137" s="13" t="s">
        <v>82</v>
      </c>
      <c r="AW137" s="13" t="s">
        <v>30</v>
      </c>
      <c r="AX137" s="13" t="s">
        <v>73</v>
      </c>
      <c r="AY137" s="158" t="s">
        <v>221</v>
      </c>
    </row>
    <row r="138" spans="2:65" s="14" customFormat="1">
      <c r="B138" s="164"/>
      <c r="D138" s="151" t="s">
        <v>231</v>
      </c>
      <c r="E138" s="165" t="s">
        <v>1</v>
      </c>
      <c r="F138" s="166" t="s">
        <v>236</v>
      </c>
      <c r="H138" s="167">
        <v>4</v>
      </c>
      <c r="I138" s="168"/>
      <c r="L138" s="164"/>
      <c r="M138" s="169"/>
      <c r="T138" s="170"/>
      <c r="AT138" s="165" t="s">
        <v>231</v>
      </c>
      <c r="AU138" s="165" t="s">
        <v>82</v>
      </c>
      <c r="AV138" s="14" t="s">
        <v>229</v>
      </c>
      <c r="AW138" s="14" t="s">
        <v>30</v>
      </c>
      <c r="AX138" s="14" t="s">
        <v>80</v>
      </c>
      <c r="AY138" s="165" t="s">
        <v>221</v>
      </c>
    </row>
    <row r="139" spans="2:65" s="1" customFormat="1" ht="16.5" customHeight="1">
      <c r="B139" s="136"/>
      <c r="C139" s="137" t="s">
        <v>82</v>
      </c>
      <c r="D139" s="137" t="s">
        <v>224</v>
      </c>
      <c r="E139" s="138" t="s">
        <v>3747</v>
      </c>
      <c r="F139" s="139" t="s">
        <v>3748</v>
      </c>
      <c r="G139" s="140" t="s">
        <v>2137</v>
      </c>
      <c r="H139" s="141">
        <v>3</v>
      </c>
      <c r="I139" s="142"/>
      <c r="J139" s="143">
        <f>ROUND(I139*H139,2)</f>
        <v>0</v>
      </c>
      <c r="K139" s="139" t="s">
        <v>2442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229</v>
      </c>
      <c r="AT139" s="148" t="s">
        <v>224</v>
      </c>
      <c r="AU139" s="148" t="s">
        <v>82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229</v>
      </c>
      <c r="BM139" s="148" t="s">
        <v>229</v>
      </c>
    </row>
    <row r="140" spans="2:65" s="12" customFormat="1">
      <c r="B140" s="150"/>
      <c r="D140" s="151" t="s">
        <v>231</v>
      </c>
      <c r="E140" s="152" t="s">
        <v>1</v>
      </c>
      <c r="F140" s="153" t="s">
        <v>3749</v>
      </c>
      <c r="H140" s="152" t="s">
        <v>1</v>
      </c>
      <c r="I140" s="154"/>
      <c r="L140" s="150"/>
      <c r="M140" s="155"/>
      <c r="T140" s="156"/>
      <c r="AT140" s="152" t="s">
        <v>231</v>
      </c>
      <c r="AU140" s="152" t="s">
        <v>82</v>
      </c>
      <c r="AV140" s="12" t="s">
        <v>80</v>
      </c>
      <c r="AW140" s="12" t="s">
        <v>30</v>
      </c>
      <c r="AX140" s="12" t="s">
        <v>73</v>
      </c>
      <c r="AY140" s="152" t="s">
        <v>221</v>
      </c>
    </row>
    <row r="141" spans="2:65" s="13" customFormat="1">
      <c r="B141" s="157"/>
      <c r="D141" s="151" t="s">
        <v>231</v>
      </c>
      <c r="E141" s="158" t="s">
        <v>1</v>
      </c>
      <c r="F141" s="159" t="s">
        <v>222</v>
      </c>
      <c r="H141" s="160">
        <v>3</v>
      </c>
      <c r="I141" s="161"/>
      <c r="L141" s="157"/>
      <c r="M141" s="162"/>
      <c r="T141" s="163"/>
      <c r="AT141" s="158" t="s">
        <v>231</v>
      </c>
      <c r="AU141" s="158" t="s">
        <v>82</v>
      </c>
      <c r="AV141" s="13" t="s">
        <v>82</v>
      </c>
      <c r="AW141" s="13" t="s">
        <v>30</v>
      </c>
      <c r="AX141" s="13" t="s">
        <v>73</v>
      </c>
      <c r="AY141" s="158" t="s">
        <v>221</v>
      </c>
    </row>
    <row r="142" spans="2:65" s="14" customFormat="1">
      <c r="B142" s="164"/>
      <c r="D142" s="151" t="s">
        <v>231</v>
      </c>
      <c r="E142" s="165" t="s">
        <v>1</v>
      </c>
      <c r="F142" s="166" t="s">
        <v>236</v>
      </c>
      <c r="H142" s="167">
        <v>3</v>
      </c>
      <c r="I142" s="168"/>
      <c r="L142" s="164"/>
      <c r="M142" s="169"/>
      <c r="T142" s="170"/>
      <c r="AT142" s="165" t="s">
        <v>231</v>
      </c>
      <c r="AU142" s="165" t="s">
        <v>82</v>
      </c>
      <c r="AV142" s="14" t="s">
        <v>229</v>
      </c>
      <c r="AW142" s="14" t="s">
        <v>30</v>
      </c>
      <c r="AX142" s="14" t="s">
        <v>80</v>
      </c>
      <c r="AY142" s="165" t="s">
        <v>221</v>
      </c>
    </row>
    <row r="143" spans="2:65" s="1" customFormat="1" ht="21.75" customHeight="1">
      <c r="B143" s="136"/>
      <c r="C143" s="137" t="s">
        <v>222</v>
      </c>
      <c r="D143" s="137" t="s">
        <v>224</v>
      </c>
      <c r="E143" s="138" t="s">
        <v>3750</v>
      </c>
      <c r="F143" s="139" t="s">
        <v>3751</v>
      </c>
      <c r="G143" s="140" t="s">
        <v>2137</v>
      </c>
      <c r="H143" s="141">
        <v>1</v>
      </c>
      <c r="I143" s="142"/>
      <c r="J143" s="143">
        <f>ROUND(I143*H143,2)</f>
        <v>0</v>
      </c>
      <c r="K143" s="139" t="s">
        <v>2442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229</v>
      </c>
      <c r="AT143" s="148" t="s">
        <v>224</v>
      </c>
      <c r="AU143" s="148" t="s">
        <v>82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229</v>
      </c>
      <c r="BM143" s="148" t="s">
        <v>266</v>
      </c>
    </row>
    <row r="144" spans="2:65" s="12" customFormat="1">
      <c r="B144" s="150"/>
      <c r="D144" s="151" t="s">
        <v>231</v>
      </c>
      <c r="E144" s="152" t="s">
        <v>1</v>
      </c>
      <c r="F144" s="153" t="s">
        <v>3752</v>
      </c>
      <c r="H144" s="152" t="s">
        <v>1</v>
      </c>
      <c r="I144" s="154"/>
      <c r="L144" s="150"/>
      <c r="M144" s="155"/>
      <c r="T144" s="156"/>
      <c r="AT144" s="152" t="s">
        <v>231</v>
      </c>
      <c r="AU144" s="152" t="s">
        <v>82</v>
      </c>
      <c r="AV144" s="12" t="s">
        <v>80</v>
      </c>
      <c r="AW144" s="12" t="s">
        <v>30</v>
      </c>
      <c r="AX144" s="12" t="s">
        <v>73</v>
      </c>
      <c r="AY144" s="152" t="s">
        <v>221</v>
      </c>
    </row>
    <row r="145" spans="2:65" s="13" customFormat="1">
      <c r="B145" s="157"/>
      <c r="D145" s="151" t="s">
        <v>231</v>
      </c>
      <c r="E145" s="158" t="s">
        <v>1</v>
      </c>
      <c r="F145" s="159" t="s">
        <v>80</v>
      </c>
      <c r="H145" s="160">
        <v>1</v>
      </c>
      <c r="I145" s="161"/>
      <c r="L145" s="157"/>
      <c r="M145" s="162"/>
      <c r="T145" s="163"/>
      <c r="AT145" s="158" t="s">
        <v>231</v>
      </c>
      <c r="AU145" s="158" t="s">
        <v>82</v>
      </c>
      <c r="AV145" s="13" t="s">
        <v>82</v>
      </c>
      <c r="AW145" s="13" t="s">
        <v>30</v>
      </c>
      <c r="AX145" s="13" t="s">
        <v>73</v>
      </c>
      <c r="AY145" s="158" t="s">
        <v>221</v>
      </c>
    </row>
    <row r="146" spans="2:65" s="14" customFormat="1">
      <c r="B146" s="164"/>
      <c r="D146" s="151" t="s">
        <v>231</v>
      </c>
      <c r="E146" s="165" t="s">
        <v>1</v>
      </c>
      <c r="F146" s="166" t="s">
        <v>236</v>
      </c>
      <c r="H146" s="167">
        <v>1</v>
      </c>
      <c r="I146" s="168"/>
      <c r="L146" s="164"/>
      <c r="M146" s="169"/>
      <c r="T146" s="170"/>
      <c r="AT146" s="165" t="s">
        <v>231</v>
      </c>
      <c r="AU146" s="165" t="s">
        <v>82</v>
      </c>
      <c r="AV146" s="14" t="s">
        <v>229</v>
      </c>
      <c r="AW146" s="14" t="s">
        <v>30</v>
      </c>
      <c r="AX146" s="14" t="s">
        <v>80</v>
      </c>
      <c r="AY146" s="165" t="s">
        <v>221</v>
      </c>
    </row>
    <row r="147" spans="2:65" s="1" customFormat="1" ht="16.5" customHeight="1">
      <c r="B147" s="136"/>
      <c r="C147" s="137" t="s">
        <v>229</v>
      </c>
      <c r="D147" s="137" t="s">
        <v>224</v>
      </c>
      <c r="E147" s="138" t="s">
        <v>3753</v>
      </c>
      <c r="F147" s="139" t="s">
        <v>3754</v>
      </c>
      <c r="G147" s="140" t="s">
        <v>2137</v>
      </c>
      <c r="H147" s="141">
        <v>31</v>
      </c>
      <c r="I147" s="142"/>
      <c r="J147" s="143">
        <f>ROUND(I147*H147,2)</f>
        <v>0</v>
      </c>
      <c r="K147" s="139" t="s">
        <v>2442</v>
      </c>
      <c r="L147" s="32"/>
      <c r="M147" s="144" t="s">
        <v>1</v>
      </c>
      <c r="N147" s="145" t="s">
        <v>38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229</v>
      </c>
      <c r="AT147" s="148" t="s">
        <v>224</v>
      </c>
      <c r="AU147" s="148" t="s">
        <v>82</v>
      </c>
      <c r="AY147" s="17" t="s">
        <v>221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80</v>
      </c>
      <c r="BK147" s="149">
        <f>ROUND(I147*H147,2)</f>
        <v>0</v>
      </c>
      <c r="BL147" s="17" t="s">
        <v>229</v>
      </c>
      <c r="BM147" s="148" t="s">
        <v>270</v>
      </c>
    </row>
    <row r="148" spans="2:65" s="12" customFormat="1">
      <c r="B148" s="150"/>
      <c r="D148" s="151" t="s">
        <v>231</v>
      </c>
      <c r="E148" s="152" t="s">
        <v>1</v>
      </c>
      <c r="F148" s="153" t="s">
        <v>3755</v>
      </c>
      <c r="H148" s="152" t="s">
        <v>1</v>
      </c>
      <c r="I148" s="154"/>
      <c r="L148" s="150"/>
      <c r="M148" s="155"/>
      <c r="T148" s="156"/>
      <c r="AT148" s="152" t="s">
        <v>231</v>
      </c>
      <c r="AU148" s="152" t="s">
        <v>82</v>
      </c>
      <c r="AV148" s="12" t="s">
        <v>80</v>
      </c>
      <c r="AW148" s="12" t="s">
        <v>30</v>
      </c>
      <c r="AX148" s="12" t="s">
        <v>73</v>
      </c>
      <c r="AY148" s="152" t="s">
        <v>221</v>
      </c>
    </row>
    <row r="149" spans="2:65" s="13" customFormat="1">
      <c r="B149" s="157"/>
      <c r="D149" s="151" t="s">
        <v>231</v>
      </c>
      <c r="E149" s="158" t="s">
        <v>1</v>
      </c>
      <c r="F149" s="159" t="s">
        <v>452</v>
      </c>
      <c r="H149" s="160">
        <v>31</v>
      </c>
      <c r="I149" s="161"/>
      <c r="L149" s="157"/>
      <c r="M149" s="162"/>
      <c r="T149" s="163"/>
      <c r="AT149" s="158" t="s">
        <v>231</v>
      </c>
      <c r="AU149" s="158" t="s">
        <v>82</v>
      </c>
      <c r="AV149" s="13" t="s">
        <v>82</v>
      </c>
      <c r="AW149" s="13" t="s">
        <v>30</v>
      </c>
      <c r="AX149" s="13" t="s">
        <v>73</v>
      </c>
      <c r="AY149" s="158" t="s">
        <v>221</v>
      </c>
    </row>
    <row r="150" spans="2:65" s="14" customFormat="1">
      <c r="B150" s="164"/>
      <c r="D150" s="151" t="s">
        <v>231</v>
      </c>
      <c r="E150" s="165" t="s">
        <v>1</v>
      </c>
      <c r="F150" s="166" t="s">
        <v>236</v>
      </c>
      <c r="H150" s="167">
        <v>31</v>
      </c>
      <c r="I150" s="168"/>
      <c r="L150" s="164"/>
      <c r="M150" s="169"/>
      <c r="T150" s="170"/>
      <c r="AT150" s="165" t="s">
        <v>231</v>
      </c>
      <c r="AU150" s="165" t="s">
        <v>82</v>
      </c>
      <c r="AV150" s="14" t="s">
        <v>229</v>
      </c>
      <c r="AW150" s="14" t="s">
        <v>30</v>
      </c>
      <c r="AX150" s="14" t="s">
        <v>80</v>
      </c>
      <c r="AY150" s="165" t="s">
        <v>221</v>
      </c>
    </row>
    <row r="151" spans="2:65" s="1" customFormat="1" ht="24.2" customHeight="1">
      <c r="B151" s="136"/>
      <c r="C151" s="137" t="s">
        <v>253</v>
      </c>
      <c r="D151" s="137" t="s">
        <v>224</v>
      </c>
      <c r="E151" s="138" t="s">
        <v>3756</v>
      </c>
      <c r="F151" s="139" t="s">
        <v>3757</v>
      </c>
      <c r="G151" s="140" t="s">
        <v>2137</v>
      </c>
      <c r="H151" s="141">
        <v>8</v>
      </c>
      <c r="I151" s="142"/>
      <c r="J151" s="143">
        <f>ROUND(I151*H151,2)</f>
        <v>0</v>
      </c>
      <c r="K151" s="139" t="s">
        <v>2442</v>
      </c>
      <c r="L151" s="32"/>
      <c r="M151" s="144" t="s">
        <v>1</v>
      </c>
      <c r="N151" s="145" t="s">
        <v>38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229</v>
      </c>
      <c r="AT151" s="148" t="s">
        <v>224</v>
      </c>
      <c r="AU151" s="148" t="s">
        <v>82</v>
      </c>
      <c r="AY151" s="17" t="s">
        <v>221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80</v>
      </c>
      <c r="BK151" s="149">
        <f>ROUND(I151*H151,2)</f>
        <v>0</v>
      </c>
      <c r="BL151" s="17" t="s">
        <v>229</v>
      </c>
      <c r="BM151" s="148" t="s">
        <v>304</v>
      </c>
    </row>
    <row r="152" spans="2:65" s="12" customFormat="1">
      <c r="B152" s="150"/>
      <c r="D152" s="151" t="s">
        <v>231</v>
      </c>
      <c r="E152" s="152" t="s">
        <v>1</v>
      </c>
      <c r="F152" s="153" t="s">
        <v>3758</v>
      </c>
      <c r="H152" s="152" t="s">
        <v>1</v>
      </c>
      <c r="I152" s="154"/>
      <c r="L152" s="150"/>
      <c r="M152" s="155"/>
      <c r="T152" s="156"/>
      <c r="AT152" s="152" t="s">
        <v>231</v>
      </c>
      <c r="AU152" s="152" t="s">
        <v>82</v>
      </c>
      <c r="AV152" s="12" t="s">
        <v>80</v>
      </c>
      <c r="AW152" s="12" t="s">
        <v>30</v>
      </c>
      <c r="AX152" s="12" t="s">
        <v>73</v>
      </c>
      <c r="AY152" s="152" t="s">
        <v>221</v>
      </c>
    </row>
    <row r="153" spans="2:65" s="13" customFormat="1">
      <c r="B153" s="157"/>
      <c r="D153" s="151" t="s">
        <v>231</v>
      </c>
      <c r="E153" s="158" t="s">
        <v>1</v>
      </c>
      <c r="F153" s="159" t="s">
        <v>270</v>
      </c>
      <c r="H153" s="160">
        <v>8</v>
      </c>
      <c r="I153" s="161"/>
      <c r="L153" s="157"/>
      <c r="M153" s="162"/>
      <c r="T153" s="163"/>
      <c r="AT153" s="158" t="s">
        <v>231</v>
      </c>
      <c r="AU153" s="158" t="s">
        <v>82</v>
      </c>
      <c r="AV153" s="13" t="s">
        <v>82</v>
      </c>
      <c r="AW153" s="13" t="s">
        <v>30</v>
      </c>
      <c r="AX153" s="13" t="s">
        <v>73</v>
      </c>
      <c r="AY153" s="158" t="s">
        <v>221</v>
      </c>
    </row>
    <row r="154" spans="2:65" s="14" customFormat="1">
      <c r="B154" s="164"/>
      <c r="D154" s="151" t="s">
        <v>231</v>
      </c>
      <c r="E154" s="165" t="s">
        <v>1</v>
      </c>
      <c r="F154" s="166" t="s">
        <v>236</v>
      </c>
      <c r="H154" s="167">
        <v>8</v>
      </c>
      <c r="I154" s="168"/>
      <c r="L154" s="164"/>
      <c r="M154" s="169"/>
      <c r="T154" s="170"/>
      <c r="AT154" s="165" t="s">
        <v>231</v>
      </c>
      <c r="AU154" s="165" t="s">
        <v>82</v>
      </c>
      <c r="AV154" s="14" t="s">
        <v>229</v>
      </c>
      <c r="AW154" s="14" t="s">
        <v>30</v>
      </c>
      <c r="AX154" s="14" t="s">
        <v>80</v>
      </c>
      <c r="AY154" s="165" t="s">
        <v>221</v>
      </c>
    </row>
    <row r="155" spans="2:65" s="1" customFormat="1" ht="16.5" customHeight="1">
      <c r="B155" s="136"/>
      <c r="C155" s="137" t="s">
        <v>266</v>
      </c>
      <c r="D155" s="137" t="s">
        <v>224</v>
      </c>
      <c r="E155" s="138" t="s">
        <v>3759</v>
      </c>
      <c r="F155" s="139" t="s">
        <v>3760</v>
      </c>
      <c r="G155" s="140" t="s">
        <v>2137</v>
      </c>
      <c r="H155" s="141">
        <v>2</v>
      </c>
      <c r="I155" s="142"/>
      <c r="J155" s="143">
        <f>ROUND(I155*H155,2)</f>
        <v>0</v>
      </c>
      <c r="K155" s="139" t="s">
        <v>2442</v>
      </c>
      <c r="L155" s="32"/>
      <c r="M155" s="144" t="s">
        <v>1</v>
      </c>
      <c r="N155" s="145" t="s">
        <v>38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229</v>
      </c>
      <c r="AT155" s="148" t="s">
        <v>224</v>
      </c>
      <c r="AU155" s="148" t="s">
        <v>82</v>
      </c>
      <c r="AY155" s="17" t="s">
        <v>221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80</v>
      </c>
      <c r="BK155" s="149">
        <f>ROUND(I155*H155,2)</f>
        <v>0</v>
      </c>
      <c r="BL155" s="17" t="s">
        <v>229</v>
      </c>
      <c r="BM155" s="148" t="s">
        <v>8</v>
      </c>
    </row>
    <row r="156" spans="2:65" s="12" customFormat="1">
      <c r="B156" s="150"/>
      <c r="D156" s="151" t="s">
        <v>231</v>
      </c>
      <c r="E156" s="152" t="s">
        <v>1</v>
      </c>
      <c r="F156" s="153" t="s">
        <v>3761</v>
      </c>
      <c r="H156" s="152" t="s">
        <v>1</v>
      </c>
      <c r="I156" s="154"/>
      <c r="L156" s="150"/>
      <c r="M156" s="155"/>
      <c r="T156" s="156"/>
      <c r="AT156" s="152" t="s">
        <v>231</v>
      </c>
      <c r="AU156" s="152" t="s">
        <v>82</v>
      </c>
      <c r="AV156" s="12" t="s">
        <v>80</v>
      </c>
      <c r="AW156" s="12" t="s">
        <v>30</v>
      </c>
      <c r="AX156" s="12" t="s">
        <v>73</v>
      </c>
      <c r="AY156" s="152" t="s">
        <v>221</v>
      </c>
    </row>
    <row r="157" spans="2:65" s="13" customFormat="1">
      <c r="B157" s="157"/>
      <c r="D157" s="151" t="s">
        <v>231</v>
      </c>
      <c r="E157" s="158" t="s">
        <v>1</v>
      </c>
      <c r="F157" s="159" t="s">
        <v>82</v>
      </c>
      <c r="H157" s="160">
        <v>2</v>
      </c>
      <c r="I157" s="161"/>
      <c r="L157" s="157"/>
      <c r="M157" s="162"/>
      <c r="T157" s="163"/>
      <c r="AT157" s="158" t="s">
        <v>231</v>
      </c>
      <c r="AU157" s="158" t="s">
        <v>82</v>
      </c>
      <c r="AV157" s="13" t="s">
        <v>82</v>
      </c>
      <c r="AW157" s="13" t="s">
        <v>30</v>
      </c>
      <c r="AX157" s="13" t="s">
        <v>73</v>
      </c>
      <c r="AY157" s="158" t="s">
        <v>221</v>
      </c>
    </row>
    <row r="158" spans="2:65" s="14" customFormat="1">
      <c r="B158" s="164"/>
      <c r="D158" s="151" t="s">
        <v>231</v>
      </c>
      <c r="E158" s="165" t="s">
        <v>1</v>
      </c>
      <c r="F158" s="166" t="s">
        <v>236</v>
      </c>
      <c r="H158" s="167">
        <v>2</v>
      </c>
      <c r="I158" s="168"/>
      <c r="L158" s="164"/>
      <c r="M158" s="169"/>
      <c r="T158" s="170"/>
      <c r="AT158" s="165" t="s">
        <v>231</v>
      </c>
      <c r="AU158" s="165" t="s">
        <v>82</v>
      </c>
      <c r="AV158" s="14" t="s">
        <v>229</v>
      </c>
      <c r="AW158" s="14" t="s">
        <v>30</v>
      </c>
      <c r="AX158" s="14" t="s">
        <v>80</v>
      </c>
      <c r="AY158" s="165" t="s">
        <v>221</v>
      </c>
    </row>
    <row r="159" spans="2:65" s="1" customFormat="1" ht="24.2" customHeight="1">
      <c r="B159" s="136"/>
      <c r="C159" s="137" t="s">
        <v>275</v>
      </c>
      <c r="D159" s="137" t="s">
        <v>224</v>
      </c>
      <c r="E159" s="138" t="s">
        <v>3762</v>
      </c>
      <c r="F159" s="139" t="s">
        <v>3763</v>
      </c>
      <c r="G159" s="140" t="s">
        <v>2137</v>
      </c>
      <c r="H159" s="141">
        <v>2</v>
      </c>
      <c r="I159" s="142"/>
      <c r="J159" s="143">
        <f>ROUND(I159*H159,2)</f>
        <v>0</v>
      </c>
      <c r="K159" s="139" t="s">
        <v>2442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229</v>
      </c>
      <c r="AT159" s="148" t="s">
        <v>224</v>
      </c>
      <c r="AU159" s="148" t="s">
        <v>82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229</v>
      </c>
      <c r="BM159" s="148" t="s">
        <v>322</v>
      </c>
    </row>
    <row r="160" spans="2:65" s="12" customFormat="1">
      <c r="B160" s="150"/>
      <c r="D160" s="151" t="s">
        <v>231</v>
      </c>
      <c r="E160" s="152" t="s">
        <v>1</v>
      </c>
      <c r="F160" s="153" t="s">
        <v>3761</v>
      </c>
      <c r="H160" s="152" t="s">
        <v>1</v>
      </c>
      <c r="I160" s="154"/>
      <c r="L160" s="150"/>
      <c r="M160" s="155"/>
      <c r="T160" s="156"/>
      <c r="AT160" s="152" t="s">
        <v>231</v>
      </c>
      <c r="AU160" s="152" t="s">
        <v>82</v>
      </c>
      <c r="AV160" s="12" t="s">
        <v>80</v>
      </c>
      <c r="AW160" s="12" t="s">
        <v>30</v>
      </c>
      <c r="AX160" s="12" t="s">
        <v>73</v>
      </c>
      <c r="AY160" s="152" t="s">
        <v>221</v>
      </c>
    </row>
    <row r="161" spans="2:65" s="13" customFormat="1">
      <c r="B161" s="157"/>
      <c r="D161" s="151" t="s">
        <v>231</v>
      </c>
      <c r="E161" s="158" t="s">
        <v>1</v>
      </c>
      <c r="F161" s="159" t="s">
        <v>82</v>
      </c>
      <c r="H161" s="160">
        <v>2</v>
      </c>
      <c r="I161" s="161"/>
      <c r="L161" s="157"/>
      <c r="M161" s="162"/>
      <c r="T161" s="163"/>
      <c r="AT161" s="158" t="s">
        <v>231</v>
      </c>
      <c r="AU161" s="158" t="s">
        <v>82</v>
      </c>
      <c r="AV161" s="13" t="s">
        <v>82</v>
      </c>
      <c r="AW161" s="13" t="s">
        <v>30</v>
      </c>
      <c r="AX161" s="13" t="s">
        <v>73</v>
      </c>
      <c r="AY161" s="158" t="s">
        <v>221</v>
      </c>
    </row>
    <row r="162" spans="2:65" s="14" customFormat="1">
      <c r="B162" s="164"/>
      <c r="D162" s="151" t="s">
        <v>231</v>
      </c>
      <c r="E162" s="165" t="s">
        <v>1</v>
      </c>
      <c r="F162" s="166" t="s">
        <v>236</v>
      </c>
      <c r="H162" s="167">
        <v>2</v>
      </c>
      <c r="I162" s="168"/>
      <c r="L162" s="164"/>
      <c r="M162" s="169"/>
      <c r="T162" s="170"/>
      <c r="AT162" s="165" t="s">
        <v>231</v>
      </c>
      <c r="AU162" s="165" t="s">
        <v>82</v>
      </c>
      <c r="AV162" s="14" t="s">
        <v>229</v>
      </c>
      <c r="AW162" s="14" t="s">
        <v>30</v>
      </c>
      <c r="AX162" s="14" t="s">
        <v>80</v>
      </c>
      <c r="AY162" s="165" t="s">
        <v>221</v>
      </c>
    </row>
    <row r="163" spans="2:65" s="1" customFormat="1" ht="16.5" customHeight="1">
      <c r="B163" s="136"/>
      <c r="C163" s="137" t="s">
        <v>270</v>
      </c>
      <c r="D163" s="137" t="s">
        <v>224</v>
      </c>
      <c r="E163" s="138" t="s">
        <v>3764</v>
      </c>
      <c r="F163" s="139" t="s">
        <v>3765</v>
      </c>
      <c r="G163" s="140" t="s">
        <v>2137</v>
      </c>
      <c r="H163" s="141">
        <v>2</v>
      </c>
      <c r="I163" s="142"/>
      <c r="J163" s="143">
        <f>ROUND(I163*H163,2)</f>
        <v>0</v>
      </c>
      <c r="K163" s="139" t="s">
        <v>2442</v>
      </c>
      <c r="L163" s="32"/>
      <c r="M163" s="144" t="s">
        <v>1</v>
      </c>
      <c r="N163" s="145" t="s">
        <v>38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229</v>
      </c>
      <c r="AT163" s="148" t="s">
        <v>224</v>
      </c>
      <c r="AU163" s="148" t="s">
        <v>82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229</v>
      </c>
      <c r="BM163" s="148" t="s">
        <v>332</v>
      </c>
    </row>
    <row r="164" spans="2:65" s="12" customFormat="1">
      <c r="B164" s="150"/>
      <c r="D164" s="151" t="s">
        <v>231</v>
      </c>
      <c r="E164" s="152" t="s">
        <v>1</v>
      </c>
      <c r="F164" s="153" t="s">
        <v>3766</v>
      </c>
      <c r="H164" s="152" t="s">
        <v>1</v>
      </c>
      <c r="I164" s="154"/>
      <c r="L164" s="150"/>
      <c r="M164" s="155"/>
      <c r="T164" s="156"/>
      <c r="AT164" s="152" t="s">
        <v>231</v>
      </c>
      <c r="AU164" s="152" t="s">
        <v>82</v>
      </c>
      <c r="AV164" s="12" t="s">
        <v>80</v>
      </c>
      <c r="AW164" s="12" t="s">
        <v>30</v>
      </c>
      <c r="AX164" s="12" t="s">
        <v>73</v>
      </c>
      <c r="AY164" s="152" t="s">
        <v>221</v>
      </c>
    </row>
    <row r="165" spans="2:65" s="13" customFormat="1">
      <c r="B165" s="157"/>
      <c r="D165" s="151" t="s">
        <v>231</v>
      </c>
      <c r="E165" s="158" t="s">
        <v>1</v>
      </c>
      <c r="F165" s="159" t="s">
        <v>82</v>
      </c>
      <c r="H165" s="160">
        <v>2</v>
      </c>
      <c r="I165" s="161"/>
      <c r="L165" s="157"/>
      <c r="M165" s="162"/>
      <c r="T165" s="163"/>
      <c r="AT165" s="158" t="s">
        <v>231</v>
      </c>
      <c r="AU165" s="158" t="s">
        <v>82</v>
      </c>
      <c r="AV165" s="13" t="s">
        <v>82</v>
      </c>
      <c r="AW165" s="13" t="s">
        <v>30</v>
      </c>
      <c r="AX165" s="13" t="s">
        <v>73</v>
      </c>
      <c r="AY165" s="158" t="s">
        <v>221</v>
      </c>
    </row>
    <row r="166" spans="2:65" s="14" customFormat="1">
      <c r="B166" s="164"/>
      <c r="D166" s="151" t="s">
        <v>231</v>
      </c>
      <c r="E166" s="165" t="s">
        <v>1</v>
      </c>
      <c r="F166" s="166" t="s">
        <v>236</v>
      </c>
      <c r="H166" s="167">
        <v>2</v>
      </c>
      <c r="I166" s="168"/>
      <c r="L166" s="164"/>
      <c r="M166" s="169"/>
      <c r="T166" s="170"/>
      <c r="AT166" s="165" t="s">
        <v>231</v>
      </c>
      <c r="AU166" s="165" t="s">
        <v>82</v>
      </c>
      <c r="AV166" s="14" t="s">
        <v>229</v>
      </c>
      <c r="AW166" s="14" t="s">
        <v>30</v>
      </c>
      <c r="AX166" s="14" t="s">
        <v>80</v>
      </c>
      <c r="AY166" s="165" t="s">
        <v>221</v>
      </c>
    </row>
    <row r="167" spans="2:65" s="1" customFormat="1" ht="16.5" customHeight="1">
      <c r="B167" s="136"/>
      <c r="C167" s="137" t="s">
        <v>294</v>
      </c>
      <c r="D167" s="137" t="s">
        <v>224</v>
      </c>
      <c r="E167" s="138" t="s">
        <v>3767</v>
      </c>
      <c r="F167" s="139" t="s">
        <v>3768</v>
      </c>
      <c r="G167" s="140" t="s">
        <v>2137</v>
      </c>
      <c r="H167" s="141">
        <v>2</v>
      </c>
      <c r="I167" s="142"/>
      <c r="J167" s="143">
        <f>ROUND(I167*H167,2)</f>
        <v>0</v>
      </c>
      <c r="K167" s="139" t="s">
        <v>2442</v>
      </c>
      <c r="L167" s="32"/>
      <c r="M167" s="144" t="s">
        <v>1</v>
      </c>
      <c r="N167" s="145" t="s">
        <v>38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229</v>
      </c>
      <c r="AT167" s="148" t="s">
        <v>224</v>
      </c>
      <c r="AU167" s="148" t="s">
        <v>82</v>
      </c>
      <c r="AY167" s="17" t="s">
        <v>221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80</v>
      </c>
      <c r="BK167" s="149">
        <f>ROUND(I167*H167,2)</f>
        <v>0</v>
      </c>
      <c r="BL167" s="17" t="s">
        <v>229</v>
      </c>
      <c r="BM167" s="148" t="s">
        <v>340</v>
      </c>
    </row>
    <row r="168" spans="2:65" s="12" customFormat="1">
      <c r="B168" s="150"/>
      <c r="D168" s="151" t="s">
        <v>231</v>
      </c>
      <c r="E168" s="152" t="s">
        <v>1</v>
      </c>
      <c r="F168" s="153" t="s">
        <v>3769</v>
      </c>
      <c r="H168" s="152" t="s">
        <v>1</v>
      </c>
      <c r="I168" s="154"/>
      <c r="L168" s="150"/>
      <c r="M168" s="155"/>
      <c r="T168" s="156"/>
      <c r="AT168" s="152" t="s">
        <v>231</v>
      </c>
      <c r="AU168" s="152" t="s">
        <v>82</v>
      </c>
      <c r="AV168" s="12" t="s">
        <v>80</v>
      </c>
      <c r="AW168" s="12" t="s">
        <v>30</v>
      </c>
      <c r="AX168" s="12" t="s">
        <v>73</v>
      </c>
      <c r="AY168" s="152" t="s">
        <v>221</v>
      </c>
    </row>
    <row r="169" spans="2:65" s="13" customFormat="1">
      <c r="B169" s="157"/>
      <c r="D169" s="151" t="s">
        <v>231</v>
      </c>
      <c r="E169" s="158" t="s">
        <v>1</v>
      </c>
      <c r="F169" s="159" t="s">
        <v>82</v>
      </c>
      <c r="H169" s="160">
        <v>2</v>
      </c>
      <c r="I169" s="161"/>
      <c r="L169" s="157"/>
      <c r="M169" s="162"/>
      <c r="T169" s="163"/>
      <c r="AT169" s="158" t="s">
        <v>231</v>
      </c>
      <c r="AU169" s="158" t="s">
        <v>82</v>
      </c>
      <c r="AV169" s="13" t="s">
        <v>82</v>
      </c>
      <c r="AW169" s="13" t="s">
        <v>30</v>
      </c>
      <c r="AX169" s="13" t="s">
        <v>73</v>
      </c>
      <c r="AY169" s="158" t="s">
        <v>221</v>
      </c>
    </row>
    <row r="170" spans="2:65" s="14" customFormat="1">
      <c r="B170" s="164"/>
      <c r="D170" s="151" t="s">
        <v>231</v>
      </c>
      <c r="E170" s="165" t="s">
        <v>1</v>
      </c>
      <c r="F170" s="166" t="s">
        <v>236</v>
      </c>
      <c r="H170" s="167">
        <v>2</v>
      </c>
      <c r="I170" s="168"/>
      <c r="L170" s="164"/>
      <c r="M170" s="169"/>
      <c r="T170" s="170"/>
      <c r="AT170" s="165" t="s">
        <v>231</v>
      </c>
      <c r="AU170" s="165" t="s">
        <v>82</v>
      </c>
      <c r="AV170" s="14" t="s">
        <v>229</v>
      </c>
      <c r="AW170" s="14" t="s">
        <v>30</v>
      </c>
      <c r="AX170" s="14" t="s">
        <v>80</v>
      </c>
      <c r="AY170" s="165" t="s">
        <v>221</v>
      </c>
    </row>
    <row r="171" spans="2:65" s="1" customFormat="1" ht="16.5" customHeight="1">
      <c r="B171" s="136"/>
      <c r="C171" s="137" t="s">
        <v>304</v>
      </c>
      <c r="D171" s="137" t="s">
        <v>224</v>
      </c>
      <c r="E171" s="138" t="s">
        <v>3770</v>
      </c>
      <c r="F171" s="139" t="s">
        <v>3771</v>
      </c>
      <c r="G171" s="140" t="s">
        <v>2137</v>
      </c>
      <c r="H171" s="141">
        <v>2</v>
      </c>
      <c r="I171" s="142"/>
      <c r="J171" s="143">
        <f>ROUND(I171*H171,2)</f>
        <v>0</v>
      </c>
      <c r="K171" s="139" t="s">
        <v>2442</v>
      </c>
      <c r="L171" s="32"/>
      <c r="M171" s="144" t="s">
        <v>1</v>
      </c>
      <c r="N171" s="145" t="s">
        <v>38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229</v>
      </c>
      <c r="AT171" s="148" t="s">
        <v>224</v>
      </c>
      <c r="AU171" s="148" t="s">
        <v>82</v>
      </c>
      <c r="AY171" s="17" t="s">
        <v>221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80</v>
      </c>
      <c r="BK171" s="149">
        <f>ROUND(I171*H171,2)</f>
        <v>0</v>
      </c>
      <c r="BL171" s="17" t="s">
        <v>229</v>
      </c>
      <c r="BM171" s="148" t="s">
        <v>353</v>
      </c>
    </row>
    <row r="172" spans="2:65" s="12" customFormat="1">
      <c r="B172" s="150"/>
      <c r="D172" s="151" t="s">
        <v>231</v>
      </c>
      <c r="E172" s="152" t="s">
        <v>1</v>
      </c>
      <c r="F172" s="153" t="s">
        <v>3769</v>
      </c>
      <c r="H172" s="152" t="s">
        <v>1</v>
      </c>
      <c r="I172" s="154"/>
      <c r="L172" s="150"/>
      <c r="M172" s="155"/>
      <c r="T172" s="156"/>
      <c r="AT172" s="152" t="s">
        <v>231</v>
      </c>
      <c r="AU172" s="152" t="s">
        <v>82</v>
      </c>
      <c r="AV172" s="12" t="s">
        <v>80</v>
      </c>
      <c r="AW172" s="12" t="s">
        <v>30</v>
      </c>
      <c r="AX172" s="12" t="s">
        <v>73</v>
      </c>
      <c r="AY172" s="152" t="s">
        <v>221</v>
      </c>
    </row>
    <row r="173" spans="2:65" s="13" customFormat="1">
      <c r="B173" s="157"/>
      <c r="D173" s="151" t="s">
        <v>231</v>
      </c>
      <c r="E173" s="158" t="s">
        <v>1</v>
      </c>
      <c r="F173" s="159" t="s">
        <v>82</v>
      </c>
      <c r="H173" s="160">
        <v>2</v>
      </c>
      <c r="I173" s="161"/>
      <c r="L173" s="157"/>
      <c r="M173" s="162"/>
      <c r="T173" s="163"/>
      <c r="AT173" s="158" t="s">
        <v>231</v>
      </c>
      <c r="AU173" s="158" t="s">
        <v>82</v>
      </c>
      <c r="AV173" s="13" t="s">
        <v>82</v>
      </c>
      <c r="AW173" s="13" t="s">
        <v>30</v>
      </c>
      <c r="AX173" s="13" t="s">
        <v>73</v>
      </c>
      <c r="AY173" s="158" t="s">
        <v>221</v>
      </c>
    </row>
    <row r="174" spans="2:65" s="14" customFormat="1">
      <c r="B174" s="164"/>
      <c r="D174" s="151" t="s">
        <v>231</v>
      </c>
      <c r="E174" s="165" t="s">
        <v>1</v>
      </c>
      <c r="F174" s="166" t="s">
        <v>236</v>
      </c>
      <c r="H174" s="167">
        <v>2</v>
      </c>
      <c r="I174" s="168"/>
      <c r="L174" s="164"/>
      <c r="M174" s="169"/>
      <c r="T174" s="170"/>
      <c r="AT174" s="165" t="s">
        <v>231</v>
      </c>
      <c r="AU174" s="165" t="s">
        <v>82</v>
      </c>
      <c r="AV174" s="14" t="s">
        <v>229</v>
      </c>
      <c r="AW174" s="14" t="s">
        <v>30</v>
      </c>
      <c r="AX174" s="14" t="s">
        <v>80</v>
      </c>
      <c r="AY174" s="165" t="s">
        <v>221</v>
      </c>
    </row>
    <row r="175" spans="2:65" s="1" customFormat="1" ht="16.5" customHeight="1">
      <c r="B175" s="136"/>
      <c r="C175" s="137" t="s">
        <v>310</v>
      </c>
      <c r="D175" s="137" t="s">
        <v>224</v>
      </c>
      <c r="E175" s="138" t="s">
        <v>3772</v>
      </c>
      <c r="F175" s="139" t="s">
        <v>3773</v>
      </c>
      <c r="G175" s="140" t="s">
        <v>2137</v>
      </c>
      <c r="H175" s="141">
        <v>12</v>
      </c>
      <c r="I175" s="142"/>
      <c r="J175" s="143">
        <f>ROUND(I175*H175,2)</f>
        <v>0</v>
      </c>
      <c r="K175" s="139" t="s">
        <v>2442</v>
      </c>
      <c r="L175" s="32"/>
      <c r="M175" s="144" t="s">
        <v>1</v>
      </c>
      <c r="N175" s="145" t="s">
        <v>38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229</v>
      </c>
      <c r="AT175" s="148" t="s">
        <v>224</v>
      </c>
      <c r="AU175" s="148" t="s">
        <v>82</v>
      </c>
      <c r="AY175" s="17" t="s">
        <v>221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80</v>
      </c>
      <c r="BK175" s="149">
        <f>ROUND(I175*H175,2)</f>
        <v>0</v>
      </c>
      <c r="BL175" s="17" t="s">
        <v>229</v>
      </c>
      <c r="BM175" s="148" t="s">
        <v>369</v>
      </c>
    </row>
    <row r="176" spans="2:65" s="12" customFormat="1">
      <c r="B176" s="150"/>
      <c r="D176" s="151" t="s">
        <v>231</v>
      </c>
      <c r="E176" s="152" t="s">
        <v>1</v>
      </c>
      <c r="F176" s="153" t="s">
        <v>3746</v>
      </c>
      <c r="H176" s="152" t="s">
        <v>1</v>
      </c>
      <c r="I176" s="154"/>
      <c r="L176" s="150"/>
      <c r="M176" s="155"/>
      <c r="T176" s="156"/>
      <c r="AT176" s="152" t="s">
        <v>231</v>
      </c>
      <c r="AU176" s="152" t="s">
        <v>82</v>
      </c>
      <c r="AV176" s="12" t="s">
        <v>80</v>
      </c>
      <c r="AW176" s="12" t="s">
        <v>30</v>
      </c>
      <c r="AX176" s="12" t="s">
        <v>73</v>
      </c>
      <c r="AY176" s="152" t="s">
        <v>221</v>
      </c>
    </row>
    <row r="177" spans="2:65" s="13" customFormat="1">
      <c r="B177" s="157"/>
      <c r="D177" s="151" t="s">
        <v>231</v>
      </c>
      <c r="E177" s="158" t="s">
        <v>1</v>
      </c>
      <c r="F177" s="159" t="s">
        <v>8</v>
      </c>
      <c r="H177" s="160">
        <v>12</v>
      </c>
      <c r="I177" s="161"/>
      <c r="L177" s="157"/>
      <c r="M177" s="162"/>
      <c r="T177" s="163"/>
      <c r="AT177" s="158" t="s">
        <v>231</v>
      </c>
      <c r="AU177" s="158" t="s">
        <v>82</v>
      </c>
      <c r="AV177" s="13" t="s">
        <v>82</v>
      </c>
      <c r="AW177" s="13" t="s">
        <v>30</v>
      </c>
      <c r="AX177" s="13" t="s">
        <v>73</v>
      </c>
      <c r="AY177" s="158" t="s">
        <v>221</v>
      </c>
    </row>
    <row r="178" spans="2:65" s="14" customFormat="1">
      <c r="B178" s="164"/>
      <c r="D178" s="151" t="s">
        <v>231</v>
      </c>
      <c r="E178" s="165" t="s">
        <v>1</v>
      </c>
      <c r="F178" s="166" t="s">
        <v>236</v>
      </c>
      <c r="H178" s="167">
        <v>12</v>
      </c>
      <c r="I178" s="168"/>
      <c r="L178" s="164"/>
      <c r="M178" s="169"/>
      <c r="T178" s="170"/>
      <c r="AT178" s="165" t="s">
        <v>231</v>
      </c>
      <c r="AU178" s="165" t="s">
        <v>82</v>
      </c>
      <c r="AV178" s="14" t="s">
        <v>229</v>
      </c>
      <c r="AW178" s="14" t="s">
        <v>30</v>
      </c>
      <c r="AX178" s="14" t="s">
        <v>80</v>
      </c>
      <c r="AY178" s="165" t="s">
        <v>221</v>
      </c>
    </row>
    <row r="179" spans="2:65" s="1" customFormat="1" ht="21.75" customHeight="1">
      <c r="B179" s="136"/>
      <c r="C179" s="137" t="s">
        <v>8</v>
      </c>
      <c r="D179" s="137" t="s">
        <v>224</v>
      </c>
      <c r="E179" s="138" t="s">
        <v>3774</v>
      </c>
      <c r="F179" s="139" t="s">
        <v>3775</v>
      </c>
      <c r="G179" s="140" t="s">
        <v>2137</v>
      </c>
      <c r="H179" s="141">
        <v>4</v>
      </c>
      <c r="I179" s="142"/>
      <c r="J179" s="143">
        <f>ROUND(I179*H179,2)</f>
        <v>0</v>
      </c>
      <c r="K179" s="139" t="s">
        <v>2442</v>
      </c>
      <c r="L179" s="32"/>
      <c r="M179" s="144" t="s">
        <v>1</v>
      </c>
      <c r="N179" s="145" t="s">
        <v>38</v>
      </c>
      <c r="P179" s="146">
        <f>O179*H179</f>
        <v>0</v>
      </c>
      <c r="Q179" s="146">
        <v>0</v>
      </c>
      <c r="R179" s="146">
        <f>Q179*H179</f>
        <v>0</v>
      </c>
      <c r="S179" s="146">
        <v>0</v>
      </c>
      <c r="T179" s="147">
        <f>S179*H179</f>
        <v>0</v>
      </c>
      <c r="AR179" s="148" t="s">
        <v>229</v>
      </c>
      <c r="AT179" s="148" t="s">
        <v>224</v>
      </c>
      <c r="AU179" s="148" t="s">
        <v>82</v>
      </c>
      <c r="AY179" s="17" t="s">
        <v>221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80</v>
      </c>
      <c r="BK179" s="149">
        <f>ROUND(I179*H179,2)</f>
        <v>0</v>
      </c>
      <c r="BL179" s="17" t="s">
        <v>229</v>
      </c>
      <c r="BM179" s="148" t="s">
        <v>379</v>
      </c>
    </row>
    <row r="180" spans="2:65" s="12" customFormat="1">
      <c r="B180" s="150"/>
      <c r="D180" s="151" t="s">
        <v>231</v>
      </c>
      <c r="E180" s="152" t="s">
        <v>1</v>
      </c>
      <c r="F180" s="153" t="s">
        <v>3776</v>
      </c>
      <c r="H180" s="152" t="s">
        <v>1</v>
      </c>
      <c r="I180" s="154"/>
      <c r="L180" s="150"/>
      <c r="M180" s="155"/>
      <c r="T180" s="156"/>
      <c r="AT180" s="152" t="s">
        <v>231</v>
      </c>
      <c r="AU180" s="152" t="s">
        <v>82</v>
      </c>
      <c r="AV180" s="12" t="s">
        <v>80</v>
      </c>
      <c r="AW180" s="12" t="s">
        <v>30</v>
      </c>
      <c r="AX180" s="12" t="s">
        <v>73</v>
      </c>
      <c r="AY180" s="152" t="s">
        <v>221</v>
      </c>
    </row>
    <row r="181" spans="2:65" s="13" customFormat="1">
      <c r="B181" s="157"/>
      <c r="D181" s="151" t="s">
        <v>231</v>
      </c>
      <c r="E181" s="158" t="s">
        <v>1</v>
      </c>
      <c r="F181" s="159" t="s">
        <v>229</v>
      </c>
      <c r="H181" s="160">
        <v>4</v>
      </c>
      <c r="I181" s="161"/>
      <c r="L181" s="157"/>
      <c r="M181" s="162"/>
      <c r="T181" s="163"/>
      <c r="AT181" s="158" t="s">
        <v>231</v>
      </c>
      <c r="AU181" s="158" t="s">
        <v>82</v>
      </c>
      <c r="AV181" s="13" t="s">
        <v>82</v>
      </c>
      <c r="AW181" s="13" t="s">
        <v>30</v>
      </c>
      <c r="AX181" s="13" t="s">
        <v>73</v>
      </c>
      <c r="AY181" s="158" t="s">
        <v>221</v>
      </c>
    </row>
    <row r="182" spans="2:65" s="14" customFormat="1">
      <c r="B182" s="164"/>
      <c r="D182" s="151" t="s">
        <v>231</v>
      </c>
      <c r="E182" s="165" t="s">
        <v>1</v>
      </c>
      <c r="F182" s="166" t="s">
        <v>236</v>
      </c>
      <c r="H182" s="167">
        <v>4</v>
      </c>
      <c r="I182" s="168"/>
      <c r="L182" s="164"/>
      <c r="M182" s="169"/>
      <c r="T182" s="170"/>
      <c r="AT182" s="165" t="s">
        <v>231</v>
      </c>
      <c r="AU182" s="165" t="s">
        <v>82</v>
      </c>
      <c r="AV182" s="14" t="s">
        <v>229</v>
      </c>
      <c r="AW182" s="14" t="s">
        <v>30</v>
      </c>
      <c r="AX182" s="14" t="s">
        <v>80</v>
      </c>
      <c r="AY182" s="165" t="s">
        <v>221</v>
      </c>
    </row>
    <row r="183" spans="2:65" s="1" customFormat="1" ht="24.2" customHeight="1">
      <c r="B183" s="136"/>
      <c r="C183" s="137" t="s">
        <v>318</v>
      </c>
      <c r="D183" s="137" t="s">
        <v>224</v>
      </c>
      <c r="E183" s="138" t="s">
        <v>3777</v>
      </c>
      <c r="F183" s="139" t="s">
        <v>3778</v>
      </c>
      <c r="G183" s="140" t="s">
        <v>2137</v>
      </c>
      <c r="H183" s="141">
        <v>2</v>
      </c>
      <c r="I183" s="142"/>
      <c r="J183" s="143">
        <f>ROUND(I183*H183,2)</f>
        <v>0</v>
      </c>
      <c r="K183" s="139" t="s">
        <v>2442</v>
      </c>
      <c r="L183" s="32"/>
      <c r="M183" s="144" t="s">
        <v>1</v>
      </c>
      <c r="N183" s="145" t="s">
        <v>38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229</v>
      </c>
      <c r="AT183" s="148" t="s">
        <v>224</v>
      </c>
      <c r="AU183" s="148" t="s">
        <v>82</v>
      </c>
      <c r="AY183" s="17" t="s">
        <v>221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80</v>
      </c>
      <c r="BK183" s="149">
        <f>ROUND(I183*H183,2)</f>
        <v>0</v>
      </c>
      <c r="BL183" s="17" t="s">
        <v>229</v>
      </c>
      <c r="BM183" s="148" t="s">
        <v>391</v>
      </c>
    </row>
    <row r="184" spans="2:65" s="12" customFormat="1">
      <c r="B184" s="150"/>
      <c r="D184" s="151" t="s">
        <v>231</v>
      </c>
      <c r="E184" s="152" t="s">
        <v>1</v>
      </c>
      <c r="F184" s="153" t="s">
        <v>3779</v>
      </c>
      <c r="H184" s="152" t="s">
        <v>1</v>
      </c>
      <c r="I184" s="154"/>
      <c r="L184" s="150"/>
      <c r="M184" s="155"/>
      <c r="T184" s="156"/>
      <c r="AT184" s="152" t="s">
        <v>231</v>
      </c>
      <c r="AU184" s="152" t="s">
        <v>82</v>
      </c>
      <c r="AV184" s="12" t="s">
        <v>80</v>
      </c>
      <c r="AW184" s="12" t="s">
        <v>30</v>
      </c>
      <c r="AX184" s="12" t="s">
        <v>73</v>
      </c>
      <c r="AY184" s="152" t="s">
        <v>221</v>
      </c>
    </row>
    <row r="185" spans="2:65" s="13" customFormat="1">
      <c r="B185" s="157"/>
      <c r="D185" s="151" t="s">
        <v>231</v>
      </c>
      <c r="E185" s="158" t="s">
        <v>1</v>
      </c>
      <c r="F185" s="159" t="s">
        <v>82</v>
      </c>
      <c r="H185" s="160">
        <v>2</v>
      </c>
      <c r="I185" s="161"/>
      <c r="L185" s="157"/>
      <c r="M185" s="162"/>
      <c r="T185" s="163"/>
      <c r="AT185" s="158" t="s">
        <v>231</v>
      </c>
      <c r="AU185" s="158" t="s">
        <v>82</v>
      </c>
      <c r="AV185" s="13" t="s">
        <v>82</v>
      </c>
      <c r="AW185" s="13" t="s">
        <v>30</v>
      </c>
      <c r="AX185" s="13" t="s">
        <v>73</v>
      </c>
      <c r="AY185" s="158" t="s">
        <v>221</v>
      </c>
    </row>
    <row r="186" spans="2:65" s="14" customFormat="1">
      <c r="B186" s="164"/>
      <c r="D186" s="151" t="s">
        <v>231</v>
      </c>
      <c r="E186" s="165" t="s">
        <v>1</v>
      </c>
      <c r="F186" s="166" t="s">
        <v>236</v>
      </c>
      <c r="H186" s="167">
        <v>2</v>
      </c>
      <c r="I186" s="168"/>
      <c r="L186" s="164"/>
      <c r="M186" s="169"/>
      <c r="T186" s="170"/>
      <c r="AT186" s="165" t="s">
        <v>231</v>
      </c>
      <c r="AU186" s="165" t="s">
        <v>82</v>
      </c>
      <c r="AV186" s="14" t="s">
        <v>229</v>
      </c>
      <c r="AW186" s="14" t="s">
        <v>30</v>
      </c>
      <c r="AX186" s="14" t="s">
        <v>80</v>
      </c>
      <c r="AY186" s="165" t="s">
        <v>221</v>
      </c>
    </row>
    <row r="187" spans="2:65" s="1" customFormat="1" ht="24.2" customHeight="1">
      <c r="B187" s="136"/>
      <c r="C187" s="137" t="s">
        <v>322</v>
      </c>
      <c r="D187" s="137" t="s">
        <v>224</v>
      </c>
      <c r="E187" s="138" t="s">
        <v>3780</v>
      </c>
      <c r="F187" s="139" t="s">
        <v>3781</v>
      </c>
      <c r="G187" s="140" t="s">
        <v>2137</v>
      </c>
      <c r="H187" s="141">
        <v>4</v>
      </c>
      <c r="I187" s="142"/>
      <c r="J187" s="143">
        <f>ROUND(I187*H187,2)</f>
        <v>0</v>
      </c>
      <c r="K187" s="139" t="s">
        <v>2442</v>
      </c>
      <c r="L187" s="32"/>
      <c r="M187" s="144" t="s">
        <v>1</v>
      </c>
      <c r="N187" s="145" t="s">
        <v>38</v>
      </c>
      <c r="P187" s="146">
        <f>O187*H187</f>
        <v>0</v>
      </c>
      <c r="Q187" s="146">
        <v>0</v>
      </c>
      <c r="R187" s="146">
        <f>Q187*H187</f>
        <v>0</v>
      </c>
      <c r="S187" s="146">
        <v>0</v>
      </c>
      <c r="T187" s="147">
        <f>S187*H187</f>
        <v>0</v>
      </c>
      <c r="AR187" s="148" t="s">
        <v>229</v>
      </c>
      <c r="AT187" s="148" t="s">
        <v>224</v>
      </c>
      <c r="AU187" s="148" t="s">
        <v>82</v>
      </c>
      <c r="AY187" s="17" t="s">
        <v>221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80</v>
      </c>
      <c r="BK187" s="149">
        <f>ROUND(I187*H187,2)</f>
        <v>0</v>
      </c>
      <c r="BL187" s="17" t="s">
        <v>229</v>
      </c>
      <c r="BM187" s="148" t="s">
        <v>404</v>
      </c>
    </row>
    <row r="188" spans="2:65" s="12" customFormat="1">
      <c r="B188" s="150"/>
      <c r="D188" s="151" t="s">
        <v>231</v>
      </c>
      <c r="E188" s="152" t="s">
        <v>1</v>
      </c>
      <c r="F188" s="153" t="s">
        <v>3782</v>
      </c>
      <c r="H188" s="152" t="s">
        <v>1</v>
      </c>
      <c r="I188" s="154"/>
      <c r="L188" s="150"/>
      <c r="M188" s="155"/>
      <c r="T188" s="156"/>
      <c r="AT188" s="152" t="s">
        <v>231</v>
      </c>
      <c r="AU188" s="152" t="s">
        <v>82</v>
      </c>
      <c r="AV188" s="12" t="s">
        <v>80</v>
      </c>
      <c r="AW188" s="12" t="s">
        <v>30</v>
      </c>
      <c r="AX188" s="12" t="s">
        <v>73</v>
      </c>
      <c r="AY188" s="152" t="s">
        <v>221</v>
      </c>
    </row>
    <row r="189" spans="2:65" s="13" customFormat="1">
      <c r="B189" s="157"/>
      <c r="D189" s="151" t="s">
        <v>231</v>
      </c>
      <c r="E189" s="158" t="s">
        <v>1</v>
      </c>
      <c r="F189" s="159" t="s">
        <v>229</v>
      </c>
      <c r="H189" s="160">
        <v>4</v>
      </c>
      <c r="I189" s="161"/>
      <c r="L189" s="157"/>
      <c r="M189" s="162"/>
      <c r="T189" s="163"/>
      <c r="AT189" s="158" t="s">
        <v>231</v>
      </c>
      <c r="AU189" s="158" t="s">
        <v>82</v>
      </c>
      <c r="AV189" s="13" t="s">
        <v>82</v>
      </c>
      <c r="AW189" s="13" t="s">
        <v>30</v>
      </c>
      <c r="AX189" s="13" t="s">
        <v>73</v>
      </c>
      <c r="AY189" s="158" t="s">
        <v>221</v>
      </c>
    </row>
    <row r="190" spans="2:65" s="14" customFormat="1">
      <c r="B190" s="164"/>
      <c r="D190" s="151" t="s">
        <v>231</v>
      </c>
      <c r="E190" s="165" t="s">
        <v>1</v>
      </c>
      <c r="F190" s="166" t="s">
        <v>236</v>
      </c>
      <c r="H190" s="167">
        <v>4</v>
      </c>
      <c r="I190" s="168"/>
      <c r="L190" s="164"/>
      <c r="M190" s="169"/>
      <c r="T190" s="170"/>
      <c r="AT190" s="165" t="s">
        <v>231</v>
      </c>
      <c r="AU190" s="165" t="s">
        <v>82</v>
      </c>
      <c r="AV190" s="14" t="s">
        <v>229</v>
      </c>
      <c r="AW190" s="14" t="s">
        <v>30</v>
      </c>
      <c r="AX190" s="14" t="s">
        <v>80</v>
      </c>
      <c r="AY190" s="165" t="s">
        <v>221</v>
      </c>
    </row>
    <row r="191" spans="2:65" s="1" customFormat="1" ht="24.2" customHeight="1">
      <c r="B191" s="136"/>
      <c r="C191" s="137" t="s">
        <v>328</v>
      </c>
      <c r="D191" s="137" t="s">
        <v>224</v>
      </c>
      <c r="E191" s="138" t="s">
        <v>3783</v>
      </c>
      <c r="F191" s="139" t="s">
        <v>3784</v>
      </c>
      <c r="G191" s="140" t="s">
        <v>2137</v>
      </c>
      <c r="H191" s="141">
        <v>19</v>
      </c>
      <c r="I191" s="142"/>
      <c r="J191" s="143">
        <f>ROUND(I191*H191,2)</f>
        <v>0</v>
      </c>
      <c r="K191" s="139" t="s">
        <v>2442</v>
      </c>
      <c r="L191" s="32"/>
      <c r="M191" s="144" t="s">
        <v>1</v>
      </c>
      <c r="N191" s="145" t="s">
        <v>38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229</v>
      </c>
      <c r="AT191" s="148" t="s">
        <v>224</v>
      </c>
      <c r="AU191" s="148" t="s">
        <v>82</v>
      </c>
      <c r="AY191" s="17" t="s">
        <v>221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80</v>
      </c>
      <c r="BK191" s="149">
        <f>ROUND(I191*H191,2)</f>
        <v>0</v>
      </c>
      <c r="BL191" s="17" t="s">
        <v>229</v>
      </c>
      <c r="BM191" s="148" t="s">
        <v>445</v>
      </c>
    </row>
    <row r="192" spans="2:65" s="12" customFormat="1">
      <c r="B192" s="150"/>
      <c r="D192" s="151" t="s">
        <v>231</v>
      </c>
      <c r="E192" s="152" t="s">
        <v>1</v>
      </c>
      <c r="F192" s="153" t="s">
        <v>3785</v>
      </c>
      <c r="H192" s="152" t="s">
        <v>1</v>
      </c>
      <c r="I192" s="154"/>
      <c r="L192" s="150"/>
      <c r="M192" s="155"/>
      <c r="T192" s="156"/>
      <c r="AT192" s="152" t="s">
        <v>231</v>
      </c>
      <c r="AU192" s="152" t="s">
        <v>82</v>
      </c>
      <c r="AV192" s="12" t="s">
        <v>80</v>
      </c>
      <c r="AW192" s="12" t="s">
        <v>30</v>
      </c>
      <c r="AX192" s="12" t="s">
        <v>73</v>
      </c>
      <c r="AY192" s="152" t="s">
        <v>221</v>
      </c>
    </row>
    <row r="193" spans="2:65" s="13" customFormat="1">
      <c r="B193" s="157"/>
      <c r="D193" s="151" t="s">
        <v>231</v>
      </c>
      <c r="E193" s="158" t="s">
        <v>1</v>
      </c>
      <c r="F193" s="159" t="s">
        <v>347</v>
      </c>
      <c r="H193" s="160">
        <v>19</v>
      </c>
      <c r="I193" s="161"/>
      <c r="L193" s="157"/>
      <c r="M193" s="162"/>
      <c r="T193" s="163"/>
      <c r="AT193" s="158" t="s">
        <v>231</v>
      </c>
      <c r="AU193" s="158" t="s">
        <v>82</v>
      </c>
      <c r="AV193" s="13" t="s">
        <v>82</v>
      </c>
      <c r="AW193" s="13" t="s">
        <v>30</v>
      </c>
      <c r="AX193" s="13" t="s">
        <v>73</v>
      </c>
      <c r="AY193" s="158" t="s">
        <v>221</v>
      </c>
    </row>
    <row r="194" spans="2:65" s="14" customFormat="1">
      <c r="B194" s="164"/>
      <c r="D194" s="151" t="s">
        <v>231</v>
      </c>
      <c r="E194" s="165" t="s">
        <v>1</v>
      </c>
      <c r="F194" s="166" t="s">
        <v>236</v>
      </c>
      <c r="H194" s="167">
        <v>19</v>
      </c>
      <c r="I194" s="168"/>
      <c r="L194" s="164"/>
      <c r="M194" s="169"/>
      <c r="T194" s="170"/>
      <c r="AT194" s="165" t="s">
        <v>231</v>
      </c>
      <c r="AU194" s="165" t="s">
        <v>82</v>
      </c>
      <c r="AV194" s="14" t="s">
        <v>229</v>
      </c>
      <c r="AW194" s="14" t="s">
        <v>30</v>
      </c>
      <c r="AX194" s="14" t="s">
        <v>80</v>
      </c>
      <c r="AY194" s="165" t="s">
        <v>221</v>
      </c>
    </row>
    <row r="195" spans="2:65" s="1" customFormat="1" ht="37.9" customHeight="1">
      <c r="B195" s="136"/>
      <c r="C195" s="137" t="s">
        <v>332</v>
      </c>
      <c r="D195" s="137" t="s">
        <v>224</v>
      </c>
      <c r="E195" s="138" t="s">
        <v>3786</v>
      </c>
      <c r="F195" s="139" t="s">
        <v>3787</v>
      </c>
      <c r="G195" s="140" t="s">
        <v>2137</v>
      </c>
      <c r="H195" s="141">
        <v>2</v>
      </c>
      <c r="I195" s="142"/>
      <c r="J195" s="143">
        <f>ROUND(I195*H195,2)</f>
        <v>0</v>
      </c>
      <c r="K195" s="139" t="s">
        <v>2442</v>
      </c>
      <c r="L195" s="32"/>
      <c r="M195" s="144" t="s">
        <v>1</v>
      </c>
      <c r="N195" s="145" t="s">
        <v>38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229</v>
      </c>
      <c r="AT195" s="148" t="s">
        <v>224</v>
      </c>
      <c r="AU195" s="148" t="s">
        <v>82</v>
      </c>
      <c r="AY195" s="17" t="s">
        <v>221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80</v>
      </c>
      <c r="BK195" s="149">
        <f>ROUND(I195*H195,2)</f>
        <v>0</v>
      </c>
      <c r="BL195" s="17" t="s">
        <v>229</v>
      </c>
      <c r="BM195" s="148" t="s">
        <v>460</v>
      </c>
    </row>
    <row r="196" spans="2:65" s="12" customFormat="1">
      <c r="B196" s="150"/>
      <c r="D196" s="151" t="s">
        <v>231</v>
      </c>
      <c r="E196" s="152" t="s">
        <v>1</v>
      </c>
      <c r="F196" s="153" t="s">
        <v>3788</v>
      </c>
      <c r="H196" s="152" t="s">
        <v>1</v>
      </c>
      <c r="I196" s="154"/>
      <c r="L196" s="150"/>
      <c r="M196" s="155"/>
      <c r="T196" s="156"/>
      <c r="AT196" s="152" t="s">
        <v>231</v>
      </c>
      <c r="AU196" s="152" t="s">
        <v>82</v>
      </c>
      <c r="AV196" s="12" t="s">
        <v>80</v>
      </c>
      <c r="AW196" s="12" t="s">
        <v>30</v>
      </c>
      <c r="AX196" s="12" t="s">
        <v>73</v>
      </c>
      <c r="AY196" s="152" t="s">
        <v>221</v>
      </c>
    </row>
    <row r="197" spans="2:65" s="13" customFormat="1">
      <c r="B197" s="157"/>
      <c r="D197" s="151" t="s">
        <v>231</v>
      </c>
      <c r="E197" s="158" t="s">
        <v>1</v>
      </c>
      <c r="F197" s="159" t="s">
        <v>82</v>
      </c>
      <c r="H197" s="160">
        <v>2</v>
      </c>
      <c r="I197" s="161"/>
      <c r="L197" s="157"/>
      <c r="M197" s="162"/>
      <c r="T197" s="163"/>
      <c r="AT197" s="158" t="s">
        <v>231</v>
      </c>
      <c r="AU197" s="158" t="s">
        <v>82</v>
      </c>
      <c r="AV197" s="13" t="s">
        <v>82</v>
      </c>
      <c r="AW197" s="13" t="s">
        <v>30</v>
      </c>
      <c r="AX197" s="13" t="s">
        <v>73</v>
      </c>
      <c r="AY197" s="158" t="s">
        <v>221</v>
      </c>
    </row>
    <row r="198" spans="2:65" s="14" customFormat="1">
      <c r="B198" s="164"/>
      <c r="D198" s="151" t="s">
        <v>231</v>
      </c>
      <c r="E198" s="165" t="s">
        <v>1</v>
      </c>
      <c r="F198" s="166" t="s">
        <v>236</v>
      </c>
      <c r="H198" s="167">
        <v>2</v>
      </c>
      <c r="I198" s="168"/>
      <c r="L198" s="164"/>
      <c r="M198" s="169"/>
      <c r="T198" s="170"/>
      <c r="AT198" s="165" t="s">
        <v>231</v>
      </c>
      <c r="AU198" s="165" t="s">
        <v>82</v>
      </c>
      <c r="AV198" s="14" t="s">
        <v>229</v>
      </c>
      <c r="AW198" s="14" t="s">
        <v>30</v>
      </c>
      <c r="AX198" s="14" t="s">
        <v>80</v>
      </c>
      <c r="AY198" s="165" t="s">
        <v>221</v>
      </c>
    </row>
    <row r="199" spans="2:65" s="1" customFormat="1" ht="33" customHeight="1">
      <c r="B199" s="136"/>
      <c r="C199" s="137" t="s">
        <v>336</v>
      </c>
      <c r="D199" s="137" t="s">
        <v>224</v>
      </c>
      <c r="E199" s="138" t="s">
        <v>3789</v>
      </c>
      <c r="F199" s="139" t="s">
        <v>3790</v>
      </c>
      <c r="G199" s="140" t="s">
        <v>2137</v>
      </c>
      <c r="H199" s="141">
        <v>4</v>
      </c>
      <c r="I199" s="142"/>
      <c r="J199" s="143">
        <f>ROUND(I199*H199,2)</f>
        <v>0</v>
      </c>
      <c r="K199" s="139" t="s">
        <v>2442</v>
      </c>
      <c r="L199" s="32"/>
      <c r="M199" s="144" t="s">
        <v>1</v>
      </c>
      <c r="N199" s="145" t="s">
        <v>38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AR199" s="148" t="s">
        <v>229</v>
      </c>
      <c r="AT199" s="148" t="s">
        <v>224</v>
      </c>
      <c r="AU199" s="148" t="s">
        <v>82</v>
      </c>
      <c r="AY199" s="17" t="s">
        <v>221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80</v>
      </c>
      <c r="BK199" s="149">
        <f>ROUND(I199*H199,2)</f>
        <v>0</v>
      </c>
      <c r="BL199" s="17" t="s">
        <v>229</v>
      </c>
      <c r="BM199" s="148" t="s">
        <v>470</v>
      </c>
    </row>
    <row r="200" spans="2:65" s="12" customFormat="1">
      <c r="B200" s="150"/>
      <c r="D200" s="151" t="s">
        <v>231</v>
      </c>
      <c r="E200" s="152" t="s">
        <v>1</v>
      </c>
      <c r="F200" s="153" t="s">
        <v>3791</v>
      </c>
      <c r="H200" s="152" t="s">
        <v>1</v>
      </c>
      <c r="I200" s="154"/>
      <c r="L200" s="150"/>
      <c r="M200" s="155"/>
      <c r="T200" s="156"/>
      <c r="AT200" s="152" t="s">
        <v>231</v>
      </c>
      <c r="AU200" s="152" t="s">
        <v>82</v>
      </c>
      <c r="AV200" s="12" t="s">
        <v>80</v>
      </c>
      <c r="AW200" s="12" t="s">
        <v>30</v>
      </c>
      <c r="AX200" s="12" t="s">
        <v>73</v>
      </c>
      <c r="AY200" s="152" t="s">
        <v>221</v>
      </c>
    </row>
    <row r="201" spans="2:65" s="13" customFormat="1">
      <c r="B201" s="157"/>
      <c r="D201" s="151" t="s">
        <v>231</v>
      </c>
      <c r="E201" s="158" t="s">
        <v>1</v>
      </c>
      <c r="F201" s="159" t="s">
        <v>229</v>
      </c>
      <c r="H201" s="160">
        <v>4</v>
      </c>
      <c r="I201" s="161"/>
      <c r="L201" s="157"/>
      <c r="M201" s="162"/>
      <c r="T201" s="163"/>
      <c r="AT201" s="158" t="s">
        <v>231</v>
      </c>
      <c r="AU201" s="158" t="s">
        <v>82</v>
      </c>
      <c r="AV201" s="13" t="s">
        <v>82</v>
      </c>
      <c r="AW201" s="13" t="s">
        <v>30</v>
      </c>
      <c r="AX201" s="13" t="s">
        <v>73</v>
      </c>
      <c r="AY201" s="158" t="s">
        <v>221</v>
      </c>
    </row>
    <row r="202" spans="2:65" s="14" customFormat="1">
      <c r="B202" s="164"/>
      <c r="D202" s="151" t="s">
        <v>231</v>
      </c>
      <c r="E202" s="165" t="s">
        <v>1</v>
      </c>
      <c r="F202" s="166" t="s">
        <v>236</v>
      </c>
      <c r="H202" s="167">
        <v>4</v>
      </c>
      <c r="I202" s="168"/>
      <c r="L202" s="164"/>
      <c r="M202" s="169"/>
      <c r="T202" s="170"/>
      <c r="AT202" s="165" t="s">
        <v>231</v>
      </c>
      <c r="AU202" s="165" t="s">
        <v>82</v>
      </c>
      <c r="AV202" s="14" t="s">
        <v>229</v>
      </c>
      <c r="AW202" s="14" t="s">
        <v>30</v>
      </c>
      <c r="AX202" s="14" t="s">
        <v>80</v>
      </c>
      <c r="AY202" s="165" t="s">
        <v>221</v>
      </c>
    </row>
    <row r="203" spans="2:65" s="1" customFormat="1" ht="21.75" customHeight="1">
      <c r="B203" s="136"/>
      <c r="C203" s="137" t="s">
        <v>340</v>
      </c>
      <c r="D203" s="137" t="s">
        <v>224</v>
      </c>
      <c r="E203" s="138" t="s">
        <v>3792</v>
      </c>
      <c r="F203" s="139" t="s">
        <v>3793</v>
      </c>
      <c r="G203" s="140" t="s">
        <v>2137</v>
      </c>
      <c r="H203" s="141">
        <v>1</v>
      </c>
      <c r="I203" s="142"/>
      <c r="J203" s="143">
        <f>ROUND(I203*H203,2)</f>
        <v>0</v>
      </c>
      <c r="K203" s="139" t="s">
        <v>2442</v>
      </c>
      <c r="L203" s="32"/>
      <c r="M203" s="144" t="s">
        <v>1</v>
      </c>
      <c r="N203" s="145" t="s">
        <v>38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229</v>
      </c>
      <c r="AT203" s="148" t="s">
        <v>224</v>
      </c>
      <c r="AU203" s="148" t="s">
        <v>82</v>
      </c>
      <c r="AY203" s="17" t="s">
        <v>221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80</v>
      </c>
      <c r="BK203" s="149">
        <f>ROUND(I203*H203,2)</f>
        <v>0</v>
      </c>
      <c r="BL203" s="17" t="s">
        <v>229</v>
      </c>
      <c r="BM203" s="148" t="s">
        <v>512</v>
      </c>
    </row>
    <row r="204" spans="2:65" s="12" customFormat="1">
      <c r="B204" s="150"/>
      <c r="D204" s="151" t="s">
        <v>231</v>
      </c>
      <c r="E204" s="152" t="s">
        <v>1</v>
      </c>
      <c r="F204" s="153" t="s">
        <v>3794</v>
      </c>
      <c r="H204" s="152" t="s">
        <v>1</v>
      </c>
      <c r="I204" s="154"/>
      <c r="L204" s="150"/>
      <c r="M204" s="155"/>
      <c r="T204" s="156"/>
      <c r="AT204" s="152" t="s">
        <v>231</v>
      </c>
      <c r="AU204" s="152" t="s">
        <v>82</v>
      </c>
      <c r="AV204" s="12" t="s">
        <v>80</v>
      </c>
      <c r="AW204" s="12" t="s">
        <v>30</v>
      </c>
      <c r="AX204" s="12" t="s">
        <v>73</v>
      </c>
      <c r="AY204" s="152" t="s">
        <v>221</v>
      </c>
    </row>
    <row r="205" spans="2:65" s="13" customFormat="1">
      <c r="B205" s="157"/>
      <c r="D205" s="151" t="s">
        <v>231</v>
      </c>
      <c r="E205" s="158" t="s">
        <v>1</v>
      </c>
      <c r="F205" s="159" t="s">
        <v>80</v>
      </c>
      <c r="H205" s="160">
        <v>1</v>
      </c>
      <c r="I205" s="161"/>
      <c r="L205" s="157"/>
      <c r="M205" s="162"/>
      <c r="T205" s="163"/>
      <c r="AT205" s="158" t="s">
        <v>231</v>
      </c>
      <c r="AU205" s="158" t="s">
        <v>82</v>
      </c>
      <c r="AV205" s="13" t="s">
        <v>82</v>
      </c>
      <c r="AW205" s="13" t="s">
        <v>30</v>
      </c>
      <c r="AX205" s="13" t="s">
        <v>73</v>
      </c>
      <c r="AY205" s="158" t="s">
        <v>221</v>
      </c>
    </row>
    <row r="206" spans="2:65" s="14" customFormat="1">
      <c r="B206" s="164"/>
      <c r="D206" s="151" t="s">
        <v>231</v>
      </c>
      <c r="E206" s="165" t="s">
        <v>1</v>
      </c>
      <c r="F206" s="166" t="s">
        <v>236</v>
      </c>
      <c r="H206" s="167">
        <v>1</v>
      </c>
      <c r="I206" s="168"/>
      <c r="L206" s="164"/>
      <c r="M206" s="169"/>
      <c r="T206" s="170"/>
      <c r="AT206" s="165" t="s">
        <v>231</v>
      </c>
      <c r="AU206" s="165" t="s">
        <v>82</v>
      </c>
      <c r="AV206" s="14" t="s">
        <v>229</v>
      </c>
      <c r="AW206" s="14" t="s">
        <v>30</v>
      </c>
      <c r="AX206" s="14" t="s">
        <v>80</v>
      </c>
      <c r="AY206" s="165" t="s">
        <v>221</v>
      </c>
    </row>
    <row r="207" spans="2:65" s="1" customFormat="1" ht="24.2" customHeight="1">
      <c r="B207" s="136"/>
      <c r="C207" s="137" t="s">
        <v>347</v>
      </c>
      <c r="D207" s="137" t="s">
        <v>224</v>
      </c>
      <c r="E207" s="138" t="s">
        <v>3795</v>
      </c>
      <c r="F207" s="139" t="s">
        <v>3796</v>
      </c>
      <c r="G207" s="140" t="s">
        <v>2137</v>
      </c>
      <c r="H207" s="141">
        <v>1</v>
      </c>
      <c r="I207" s="142"/>
      <c r="J207" s="143">
        <f>ROUND(I207*H207,2)</f>
        <v>0</v>
      </c>
      <c r="K207" s="139" t="s">
        <v>2442</v>
      </c>
      <c r="L207" s="32"/>
      <c r="M207" s="144" t="s">
        <v>1</v>
      </c>
      <c r="N207" s="145" t="s">
        <v>38</v>
      </c>
      <c r="P207" s="146">
        <f>O207*H207</f>
        <v>0</v>
      </c>
      <c r="Q207" s="146">
        <v>0</v>
      </c>
      <c r="R207" s="146">
        <f>Q207*H207</f>
        <v>0</v>
      </c>
      <c r="S207" s="146">
        <v>0</v>
      </c>
      <c r="T207" s="147">
        <f>S207*H207</f>
        <v>0</v>
      </c>
      <c r="AR207" s="148" t="s">
        <v>229</v>
      </c>
      <c r="AT207" s="148" t="s">
        <v>224</v>
      </c>
      <c r="AU207" s="148" t="s">
        <v>82</v>
      </c>
      <c r="AY207" s="17" t="s">
        <v>221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80</v>
      </c>
      <c r="BK207" s="149">
        <f>ROUND(I207*H207,2)</f>
        <v>0</v>
      </c>
      <c r="BL207" s="17" t="s">
        <v>229</v>
      </c>
      <c r="BM207" s="148" t="s">
        <v>523</v>
      </c>
    </row>
    <row r="208" spans="2:65" s="12" customFormat="1">
      <c r="B208" s="150"/>
      <c r="D208" s="151" t="s">
        <v>231</v>
      </c>
      <c r="E208" s="152" t="s">
        <v>1</v>
      </c>
      <c r="F208" s="153" t="s">
        <v>3794</v>
      </c>
      <c r="H208" s="152" t="s">
        <v>1</v>
      </c>
      <c r="I208" s="154"/>
      <c r="L208" s="150"/>
      <c r="M208" s="155"/>
      <c r="T208" s="156"/>
      <c r="AT208" s="152" t="s">
        <v>231</v>
      </c>
      <c r="AU208" s="152" t="s">
        <v>82</v>
      </c>
      <c r="AV208" s="12" t="s">
        <v>80</v>
      </c>
      <c r="AW208" s="12" t="s">
        <v>30</v>
      </c>
      <c r="AX208" s="12" t="s">
        <v>73</v>
      </c>
      <c r="AY208" s="152" t="s">
        <v>221</v>
      </c>
    </row>
    <row r="209" spans="2:65" s="13" customFormat="1">
      <c r="B209" s="157"/>
      <c r="D209" s="151" t="s">
        <v>231</v>
      </c>
      <c r="E209" s="158" t="s">
        <v>1</v>
      </c>
      <c r="F209" s="159" t="s">
        <v>80</v>
      </c>
      <c r="H209" s="160">
        <v>1</v>
      </c>
      <c r="I209" s="161"/>
      <c r="L209" s="157"/>
      <c r="M209" s="162"/>
      <c r="T209" s="163"/>
      <c r="AT209" s="158" t="s">
        <v>231</v>
      </c>
      <c r="AU209" s="158" t="s">
        <v>82</v>
      </c>
      <c r="AV209" s="13" t="s">
        <v>82</v>
      </c>
      <c r="AW209" s="13" t="s">
        <v>30</v>
      </c>
      <c r="AX209" s="13" t="s">
        <v>73</v>
      </c>
      <c r="AY209" s="158" t="s">
        <v>221</v>
      </c>
    </row>
    <row r="210" spans="2:65" s="14" customFormat="1">
      <c r="B210" s="164"/>
      <c r="D210" s="151" t="s">
        <v>231</v>
      </c>
      <c r="E210" s="165" t="s">
        <v>1</v>
      </c>
      <c r="F210" s="166" t="s">
        <v>236</v>
      </c>
      <c r="H210" s="167">
        <v>1</v>
      </c>
      <c r="I210" s="168"/>
      <c r="L210" s="164"/>
      <c r="M210" s="169"/>
      <c r="T210" s="170"/>
      <c r="AT210" s="165" t="s">
        <v>231</v>
      </c>
      <c r="AU210" s="165" t="s">
        <v>82</v>
      </c>
      <c r="AV210" s="14" t="s">
        <v>229</v>
      </c>
      <c r="AW210" s="14" t="s">
        <v>30</v>
      </c>
      <c r="AX210" s="14" t="s">
        <v>80</v>
      </c>
      <c r="AY210" s="165" t="s">
        <v>221</v>
      </c>
    </row>
    <row r="211" spans="2:65" s="1" customFormat="1" ht="21.75" customHeight="1">
      <c r="B211" s="136"/>
      <c r="C211" s="137" t="s">
        <v>353</v>
      </c>
      <c r="D211" s="137" t="s">
        <v>224</v>
      </c>
      <c r="E211" s="138" t="s">
        <v>3797</v>
      </c>
      <c r="F211" s="139" t="s">
        <v>3798</v>
      </c>
      <c r="G211" s="140" t="s">
        <v>2137</v>
      </c>
      <c r="H211" s="141">
        <v>2</v>
      </c>
      <c r="I211" s="142"/>
      <c r="J211" s="143">
        <f>ROUND(I211*H211,2)</f>
        <v>0</v>
      </c>
      <c r="K211" s="139" t="s">
        <v>2442</v>
      </c>
      <c r="L211" s="32"/>
      <c r="M211" s="144" t="s">
        <v>1</v>
      </c>
      <c r="N211" s="145" t="s">
        <v>38</v>
      </c>
      <c r="P211" s="146">
        <f>O211*H211</f>
        <v>0</v>
      </c>
      <c r="Q211" s="146">
        <v>0</v>
      </c>
      <c r="R211" s="146">
        <f>Q211*H211</f>
        <v>0</v>
      </c>
      <c r="S211" s="146">
        <v>0</v>
      </c>
      <c r="T211" s="147">
        <f>S211*H211</f>
        <v>0</v>
      </c>
      <c r="AR211" s="148" t="s">
        <v>229</v>
      </c>
      <c r="AT211" s="148" t="s">
        <v>224</v>
      </c>
      <c r="AU211" s="148" t="s">
        <v>82</v>
      </c>
      <c r="AY211" s="17" t="s">
        <v>221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80</v>
      </c>
      <c r="BK211" s="149">
        <f>ROUND(I211*H211,2)</f>
        <v>0</v>
      </c>
      <c r="BL211" s="17" t="s">
        <v>229</v>
      </c>
      <c r="BM211" s="148" t="s">
        <v>562</v>
      </c>
    </row>
    <row r="212" spans="2:65" s="12" customFormat="1">
      <c r="B212" s="150"/>
      <c r="D212" s="151" t="s">
        <v>231</v>
      </c>
      <c r="E212" s="152" t="s">
        <v>1</v>
      </c>
      <c r="F212" s="153" t="s">
        <v>3794</v>
      </c>
      <c r="H212" s="152" t="s">
        <v>1</v>
      </c>
      <c r="I212" s="154"/>
      <c r="L212" s="150"/>
      <c r="M212" s="155"/>
      <c r="T212" s="156"/>
      <c r="AT212" s="152" t="s">
        <v>231</v>
      </c>
      <c r="AU212" s="152" t="s">
        <v>82</v>
      </c>
      <c r="AV212" s="12" t="s">
        <v>80</v>
      </c>
      <c r="AW212" s="12" t="s">
        <v>30</v>
      </c>
      <c r="AX212" s="12" t="s">
        <v>73</v>
      </c>
      <c r="AY212" s="152" t="s">
        <v>221</v>
      </c>
    </row>
    <row r="213" spans="2:65" s="13" customFormat="1">
      <c r="B213" s="157"/>
      <c r="D213" s="151" t="s">
        <v>231</v>
      </c>
      <c r="E213" s="158" t="s">
        <v>1</v>
      </c>
      <c r="F213" s="159" t="s">
        <v>82</v>
      </c>
      <c r="H213" s="160">
        <v>2</v>
      </c>
      <c r="I213" s="161"/>
      <c r="L213" s="157"/>
      <c r="M213" s="162"/>
      <c r="T213" s="163"/>
      <c r="AT213" s="158" t="s">
        <v>231</v>
      </c>
      <c r="AU213" s="158" t="s">
        <v>82</v>
      </c>
      <c r="AV213" s="13" t="s">
        <v>82</v>
      </c>
      <c r="AW213" s="13" t="s">
        <v>30</v>
      </c>
      <c r="AX213" s="13" t="s">
        <v>73</v>
      </c>
      <c r="AY213" s="158" t="s">
        <v>221</v>
      </c>
    </row>
    <row r="214" spans="2:65" s="14" customFormat="1">
      <c r="B214" s="164"/>
      <c r="D214" s="151" t="s">
        <v>231</v>
      </c>
      <c r="E214" s="165" t="s">
        <v>1</v>
      </c>
      <c r="F214" s="166" t="s">
        <v>236</v>
      </c>
      <c r="H214" s="167">
        <v>2</v>
      </c>
      <c r="I214" s="168"/>
      <c r="L214" s="164"/>
      <c r="M214" s="169"/>
      <c r="T214" s="170"/>
      <c r="AT214" s="165" t="s">
        <v>231</v>
      </c>
      <c r="AU214" s="165" t="s">
        <v>82</v>
      </c>
      <c r="AV214" s="14" t="s">
        <v>229</v>
      </c>
      <c r="AW214" s="14" t="s">
        <v>30</v>
      </c>
      <c r="AX214" s="14" t="s">
        <v>80</v>
      </c>
      <c r="AY214" s="165" t="s">
        <v>221</v>
      </c>
    </row>
    <row r="215" spans="2:65" s="1" customFormat="1" ht="16.5" customHeight="1">
      <c r="B215" s="136"/>
      <c r="C215" s="137" t="s">
        <v>7</v>
      </c>
      <c r="D215" s="137" t="s">
        <v>224</v>
      </c>
      <c r="E215" s="138" t="s">
        <v>3799</v>
      </c>
      <c r="F215" s="139" t="s">
        <v>3800</v>
      </c>
      <c r="G215" s="140" t="s">
        <v>2137</v>
      </c>
      <c r="H215" s="141">
        <v>8</v>
      </c>
      <c r="I215" s="142"/>
      <c r="J215" s="143">
        <f>ROUND(I215*H215,2)</f>
        <v>0</v>
      </c>
      <c r="K215" s="139" t="s">
        <v>2442</v>
      </c>
      <c r="L215" s="32"/>
      <c r="M215" s="144" t="s">
        <v>1</v>
      </c>
      <c r="N215" s="145" t="s">
        <v>38</v>
      </c>
      <c r="P215" s="146">
        <f>O215*H215</f>
        <v>0</v>
      </c>
      <c r="Q215" s="146">
        <v>0</v>
      </c>
      <c r="R215" s="146">
        <f>Q215*H215</f>
        <v>0</v>
      </c>
      <c r="S215" s="146">
        <v>0</v>
      </c>
      <c r="T215" s="147">
        <f>S215*H215</f>
        <v>0</v>
      </c>
      <c r="AR215" s="148" t="s">
        <v>229</v>
      </c>
      <c r="AT215" s="148" t="s">
        <v>224</v>
      </c>
      <c r="AU215" s="148" t="s">
        <v>82</v>
      </c>
      <c r="AY215" s="17" t="s">
        <v>221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80</v>
      </c>
      <c r="BK215" s="149">
        <f>ROUND(I215*H215,2)</f>
        <v>0</v>
      </c>
      <c r="BL215" s="17" t="s">
        <v>229</v>
      </c>
      <c r="BM215" s="148" t="s">
        <v>573</v>
      </c>
    </row>
    <row r="216" spans="2:65" s="12" customFormat="1">
      <c r="B216" s="150"/>
      <c r="D216" s="151" t="s">
        <v>231</v>
      </c>
      <c r="E216" s="152" t="s">
        <v>1</v>
      </c>
      <c r="F216" s="153" t="s">
        <v>3746</v>
      </c>
      <c r="H216" s="152" t="s">
        <v>1</v>
      </c>
      <c r="I216" s="154"/>
      <c r="L216" s="150"/>
      <c r="M216" s="155"/>
      <c r="T216" s="156"/>
      <c r="AT216" s="152" t="s">
        <v>231</v>
      </c>
      <c r="AU216" s="152" t="s">
        <v>82</v>
      </c>
      <c r="AV216" s="12" t="s">
        <v>80</v>
      </c>
      <c r="AW216" s="12" t="s">
        <v>30</v>
      </c>
      <c r="AX216" s="12" t="s">
        <v>73</v>
      </c>
      <c r="AY216" s="152" t="s">
        <v>221</v>
      </c>
    </row>
    <row r="217" spans="2:65" s="13" customFormat="1">
      <c r="B217" s="157"/>
      <c r="D217" s="151" t="s">
        <v>231</v>
      </c>
      <c r="E217" s="158" t="s">
        <v>1</v>
      </c>
      <c r="F217" s="159" t="s">
        <v>270</v>
      </c>
      <c r="H217" s="160">
        <v>8</v>
      </c>
      <c r="I217" s="161"/>
      <c r="L217" s="157"/>
      <c r="M217" s="162"/>
      <c r="T217" s="163"/>
      <c r="AT217" s="158" t="s">
        <v>231</v>
      </c>
      <c r="AU217" s="158" t="s">
        <v>82</v>
      </c>
      <c r="AV217" s="13" t="s">
        <v>82</v>
      </c>
      <c r="AW217" s="13" t="s">
        <v>30</v>
      </c>
      <c r="AX217" s="13" t="s">
        <v>73</v>
      </c>
      <c r="AY217" s="158" t="s">
        <v>221</v>
      </c>
    </row>
    <row r="218" spans="2:65" s="14" customFormat="1">
      <c r="B218" s="164"/>
      <c r="D218" s="151" t="s">
        <v>231</v>
      </c>
      <c r="E218" s="165" t="s">
        <v>1</v>
      </c>
      <c r="F218" s="166" t="s">
        <v>236</v>
      </c>
      <c r="H218" s="167">
        <v>8</v>
      </c>
      <c r="I218" s="168"/>
      <c r="L218" s="164"/>
      <c r="M218" s="169"/>
      <c r="T218" s="170"/>
      <c r="AT218" s="165" t="s">
        <v>231</v>
      </c>
      <c r="AU218" s="165" t="s">
        <v>82</v>
      </c>
      <c r="AV218" s="14" t="s">
        <v>229</v>
      </c>
      <c r="AW218" s="14" t="s">
        <v>30</v>
      </c>
      <c r="AX218" s="14" t="s">
        <v>80</v>
      </c>
      <c r="AY218" s="165" t="s">
        <v>221</v>
      </c>
    </row>
    <row r="219" spans="2:65" s="1" customFormat="1" ht="24.2" customHeight="1">
      <c r="B219" s="136"/>
      <c r="C219" s="137" t="s">
        <v>369</v>
      </c>
      <c r="D219" s="137" t="s">
        <v>224</v>
      </c>
      <c r="E219" s="138" t="s">
        <v>3801</v>
      </c>
      <c r="F219" s="139" t="s">
        <v>3802</v>
      </c>
      <c r="G219" s="140" t="s">
        <v>2137</v>
      </c>
      <c r="H219" s="141">
        <v>8</v>
      </c>
      <c r="I219" s="142"/>
      <c r="J219" s="143">
        <f>ROUND(I219*H219,2)</f>
        <v>0</v>
      </c>
      <c r="K219" s="139" t="s">
        <v>2442</v>
      </c>
      <c r="L219" s="32"/>
      <c r="M219" s="144" t="s">
        <v>1</v>
      </c>
      <c r="N219" s="145" t="s">
        <v>38</v>
      </c>
      <c r="P219" s="146">
        <f>O219*H219</f>
        <v>0</v>
      </c>
      <c r="Q219" s="146">
        <v>0</v>
      </c>
      <c r="R219" s="146">
        <f>Q219*H219</f>
        <v>0</v>
      </c>
      <c r="S219" s="146">
        <v>0</v>
      </c>
      <c r="T219" s="147">
        <f>S219*H219</f>
        <v>0</v>
      </c>
      <c r="AR219" s="148" t="s">
        <v>229</v>
      </c>
      <c r="AT219" s="148" t="s">
        <v>224</v>
      </c>
      <c r="AU219" s="148" t="s">
        <v>82</v>
      </c>
      <c r="AY219" s="17" t="s">
        <v>221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80</v>
      </c>
      <c r="BK219" s="149">
        <f>ROUND(I219*H219,2)</f>
        <v>0</v>
      </c>
      <c r="BL219" s="17" t="s">
        <v>229</v>
      </c>
      <c r="BM219" s="148" t="s">
        <v>605</v>
      </c>
    </row>
    <row r="220" spans="2:65" s="12" customFormat="1">
      <c r="B220" s="150"/>
      <c r="D220" s="151" t="s">
        <v>231</v>
      </c>
      <c r="E220" s="152" t="s">
        <v>1</v>
      </c>
      <c r="F220" s="153" t="s">
        <v>3746</v>
      </c>
      <c r="H220" s="152" t="s">
        <v>1</v>
      </c>
      <c r="I220" s="154"/>
      <c r="L220" s="150"/>
      <c r="M220" s="155"/>
      <c r="T220" s="156"/>
      <c r="AT220" s="152" t="s">
        <v>231</v>
      </c>
      <c r="AU220" s="152" t="s">
        <v>82</v>
      </c>
      <c r="AV220" s="12" t="s">
        <v>80</v>
      </c>
      <c r="AW220" s="12" t="s">
        <v>30</v>
      </c>
      <c r="AX220" s="12" t="s">
        <v>73</v>
      </c>
      <c r="AY220" s="152" t="s">
        <v>221</v>
      </c>
    </row>
    <row r="221" spans="2:65" s="13" customFormat="1">
      <c r="B221" s="157"/>
      <c r="D221" s="151" t="s">
        <v>231</v>
      </c>
      <c r="E221" s="158" t="s">
        <v>1</v>
      </c>
      <c r="F221" s="159" t="s">
        <v>270</v>
      </c>
      <c r="H221" s="160">
        <v>8</v>
      </c>
      <c r="I221" s="161"/>
      <c r="L221" s="157"/>
      <c r="M221" s="162"/>
      <c r="T221" s="163"/>
      <c r="AT221" s="158" t="s">
        <v>231</v>
      </c>
      <c r="AU221" s="158" t="s">
        <v>82</v>
      </c>
      <c r="AV221" s="13" t="s">
        <v>82</v>
      </c>
      <c r="AW221" s="13" t="s">
        <v>30</v>
      </c>
      <c r="AX221" s="13" t="s">
        <v>73</v>
      </c>
      <c r="AY221" s="158" t="s">
        <v>221</v>
      </c>
    </row>
    <row r="222" spans="2:65" s="14" customFormat="1">
      <c r="B222" s="164"/>
      <c r="D222" s="151" t="s">
        <v>231</v>
      </c>
      <c r="E222" s="165" t="s">
        <v>1</v>
      </c>
      <c r="F222" s="166" t="s">
        <v>236</v>
      </c>
      <c r="H222" s="167">
        <v>8</v>
      </c>
      <c r="I222" s="168"/>
      <c r="L222" s="164"/>
      <c r="M222" s="169"/>
      <c r="T222" s="170"/>
      <c r="AT222" s="165" t="s">
        <v>231</v>
      </c>
      <c r="AU222" s="165" t="s">
        <v>82</v>
      </c>
      <c r="AV222" s="14" t="s">
        <v>229</v>
      </c>
      <c r="AW222" s="14" t="s">
        <v>30</v>
      </c>
      <c r="AX222" s="14" t="s">
        <v>80</v>
      </c>
      <c r="AY222" s="165" t="s">
        <v>221</v>
      </c>
    </row>
    <row r="223" spans="2:65" s="1" customFormat="1" ht="24.2" customHeight="1">
      <c r="B223" s="136"/>
      <c r="C223" s="137" t="s">
        <v>375</v>
      </c>
      <c r="D223" s="137" t="s">
        <v>224</v>
      </c>
      <c r="E223" s="138" t="s">
        <v>3803</v>
      </c>
      <c r="F223" s="139" t="s">
        <v>3804</v>
      </c>
      <c r="G223" s="140" t="s">
        <v>2137</v>
      </c>
      <c r="H223" s="141">
        <v>1</v>
      </c>
      <c r="I223" s="142"/>
      <c r="J223" s="143">
        <f>ROUND(I223*H223,2)</f>
        <v>0</v>
      </c>
      <c r="K223" s="139" t="s">
        <v>2442</v>
      </c>
      <c r="L223" s="32"/>
      <c r="M223" s="144" t="s">
        <v>1</v>
      </c>
      <c r="N223" s="145" t="s">
        <v>38</v>
      </c>
      <c r="P223" s="146">
        <f>O223*H223</f>
        <v>0</v>
      </c>
      <c r="Q223" s="146">
        <v>0</v>
      </c>
      <c r="R223" s="146">
        <f>Q223*H223</f>
        <v>0</v>
      </c>
      <c r="S223" s="146">
        <v>0</v>
      </c>
      <c r="T223" s="147">
        <f>S223*H223</f>
        <v>0</v>
      </c>
      <c r="AR223" s="148" t="s">
        <v>229</v>
      </c>
      <c r="AT223" s="148" t="s">
        <v>224</v>
      </c>
      <c r="AU223" s="148" t="s">
        <v>82</v>
      </c>
      <c r="AY223" s="17" t="s">
        <v>221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80</v>
      </c>
      <c r="BK223" s="149">
        <f>ROUND(I223*H223,2)</f>
        <v>0</v>
      </c>
      <c r="BL223" s="17" t="s">
        <v>229</v>
      </c>
      <c r="BM223" s="148" t="s">
        <v>632</v>
      </c>
    </row>
    <row r="224" spans="2:65" s="12" customFormat="1">
      <c r="B224" s="150"/>
      <c r="D224" s="151" t="s">
        <v>231</v>
      </c>
      <c r="E224" s="152" t="s">
        <v>1</v>
      </c>
      <c r="F224" s="153" t="s">
        <v>3746</v>
      </c>
      <c r="H224" s="152" t="s">
        <v>1</v>
      </c>
      <c r="I224" s="154"/>
      <c r="L224" s="150"/>
      <c r="M224" s="155"/>
      <c r="T224" s="156"/>
      <c r="AT224" s="152" t="s">
        <v>231</v>
      </c>
      <c r="AU224" s="152" t="s">
        <v>82</v>
      </c>
      <c r="AV224" s="12" t="s">
        <v>80</v>
      </c>
      <c r="AW224" s="12" t="s">
        <v>30</v>
      </c>
      <c r="AX224" s="12" t="s">
        <v>73</v>
      </c>
      <c r="AY224" s="152" t="s">
        <v>221</v>
      </c>
    </row>
    <row r="225" spans="2:65" s="13" customFormat="1">
      <c r="B225" s="157"/>
      <c r="D225" s="151" t="s">
        <v>231</v>
      </c>
      <c r="E225" s="158" t="s">
        <v>1</v>
      </c>
      <c r="F225" s="159" t="s">
        <v>80</v>
      </c>
      <c r="H225" s="160">
        <v>1</v>
      </c>
      <c r="I225" s="161"/>
      <c r="L225" s="157"/>
      <c r="M225" s="162"/>
      <c r="T225" s="163"/>
      <c r="AT225" s="158" t="s">
        <v>231</v>
      </c>
      <c r="AU225" s="158" t="s">
        <v>82</v>
      </c>
      <c r="AV225" s="13" t="s">
        <v>82</v>
      </c>
      <c r="AW225" s="13" t="s">
        <v>30</v>
      </c>
      <c r="AX225" s="13" t="s">
        <v>73</v>
      </c>
      <c r="AY225" s="158" t="s">
        <v>221</v>
      </c>
    </row>
    <row r="226" spans="2:65" s="14" customFormat="1">
      <c r="B226" s="164"/>
      <c r="D226" s="151" t="s">
        <v>231</v>
      </c>
      <c r="E226" s="165" t="s">
        <v>1</v>
      </c>
      <c r="F226" s="166" t="s">
        <v>236</v>
      </c>
      <c r="H226" s="167">
        <v>1</v>
      </c>
      <c r="I226" s="168"/>
      <c r="L226" s="164"/>
      <c r="M226" s="169"/>
      <c r="T226" s="170"/>
      <c r="AT226" s="165" t="s">
        <v>231</v>
      </c>
      <c r="AU226" s="165" t="s">
        <v>82</v>
      </c>
      <c r="AV226" s="14" t="s">
        <v>229</v>
      </c>
      <c r="AW226" s="14" t="s">
        <v>30</v>
      </c>
      <c r="AX226" s="14" t="s">
        <v>80</v>
      </c>
      <c r="AY226" s="165" t="s">
        <v>221</v>
      </c>
    </row>
    <row r="227" spans="2:65" s="1" customFormat="1" ht="24.2" customHeight="1">
      <c r="B227" s="136"/>
      <c r="C227" s="137" t="s">
        <v>379</v>
      </c>
      <c r="D227" s="137" t="s">
        <v>224</v>
      </c>
      <c r="E227" s="138" t="s">
        <v>3805</v>
      </c>
      <c r="F227" s="139" t="s">
        <v>3806</v>
      </c>
      <c r="G227" s="140" t="s">
        <v>2137</v>
      </c>
      <c r="H227" s="141">
        <v>8</v>
      </c>
      <c r="I227" s="142"/>
      <c r="J227" s="143">
        <f>ROUND(I227*H227,2)</f>
        <v>0</v>
      </c>
      <c r="K227" s="139" t="s">
        <v>2442</v>
      </c>
      <c r="L227" s="32"/>
      <c r="M227" s="144" t="s">
        <v>1</v>
      </c>
      <c r="N227" s="145" t="s">
        <v>38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229</v>
      </c>
      <c r="AT227" s="148" t="s">
        <v>224</v>
      </c>
      <c r="AU227" s="148" t="s">
        <v>82</v>
      </c>
      <c r="AY227" s="17" t="s">
        <v>221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7" t="s">
        <v>80</v>
      </c>
      <c r="BK227" s="149">
        <f>ROUND(I227*H227,2)</f>
        <v>0</v>
      </c>
      <c r="BL227" s="17" t="s">
        <v>229</v>
      </c>
      <c r="BM227" s="148" t="s">
        <v>658</v>
      </c>
    </row>
    <row r="228" spans="2:65" s="12" customFormat="1">
      <c r="B228" s="150"/>
      <c r="D228" s="151" t="s">
        <v>231</v>
      </c>
      <c r="E228" s="152" t="s">
        <v>1</v>
      </c>
      <c r="F228" s="153" t="s">
        <v>3746</v>
      </c>
      <c r="H228" s="152" t="s">
        <v>1</v>
      </c>
      <c r="I228" s="154"/>
      <c r="L228" s="150"/>
      <c r="M228" s="155"/>
      <c r="T228" s="156"/>
      <c r="AT228" s="152" t="s">
        <v>231</v>
      </c>
      <c r="AU228" s="152" t="s">
        <v>82</v>
      </c>
      <c r="AV228" s="12" t="s">
        <v>80</v>
      </c>
      <c r="AW228" s="12" t="s">
        <v>30</v>
      </c>
      <c r="AX228" s="12" t="s">
        <v>73</v>
      </c>
      <c r="AY228" s="152" t="s">
        <v>221</v>
      </c>
    </row>
    <row r="229" spans="2:65" s="13" customFormat="1">
      <c r="B229" s="157"/>
      <c r="D229" s="151" t="s">
        <v>231</v>
      </c>
      <c r="E229" s="158" t="s">
        <v>1</v>
      </c>
      <c r="F229" s="159" t="s">
        <v>270</v>
      </c>
      <c r="H229" s="160">
        <v>8</v>
      </c>
      <c r="I229" s="161"/>
      <c r="L229" s="157"/>
      <c r="M229" s="162"/>
      <c r="T229" s="163"/>
      <c r="AT229" s="158" t="s">
        <v>231</v>
      </c>
      <c r="AU229" s="158" t="s">
        <v>82</v>
      </c>
      <c r="AV229" s="13" t="s">
        <v>82</v>
      </c>
      <c r="AW229" s="13" t="s">
        <v>30</v>
      </c>
      <c r="AX229" s="13" t="s">
        <v>73</v>
      </c>
      <c r="AY229" s="158" t="s">
        <v>221</v>
      </c>
    </row>
    <row r="230" spans="2:65" s="14" customFormat="1">
      <c r="B230" s="164"/>
      <c r="D230" s="151" t="s">
        <v>231</v>
      </c>
      <c r="E230" s="165" t="s">
        <v>1</v>
      </c>
      <c r="F230" s="166" t="s">
        <v>236</v>
      </c>
      <c r="H230" s="167">
        <v>8</v>
      </c>
      <c r="I230" s="168"/>
      <c r="L230" s="164"/>
      <c r="M230" s="169"/>
      <c r="T230" s="170"/>
      <c r="AT230" s="165" t="s">
        <v>231</v>
      </c>
      <c r="AU230" s="165" t="s">
        <v>82</v>
      </c>
      <c r="AV230" s="14" t="s">
        <v>229</v>
      </c>
      <c r="AW230" s="14" t="s">
        <v>30</v>
      </c>
      <c r="AX230" s="14" t="s">
        <v>80</v>
      </c>
      <c r="AY230" s="165" t="s">
        <v>221</v>
      </c>
    </row>
    <row r="231" spans="2:65" s="1" customFormat="1" ht="21.75" customHeight="1">
      <c r="B231" s="136"/>
      <c r="C231" s="137" t="s">
        <v>384</v>
      </c>
      <c r="D231" s="137" t="s">
        <v>224</v>
      </c>
      <c r="E231" s="138" t="s">
        <v>3807</v>
      </c>
      <c r="F231" s="139" t="s">
        <v>3808</v>
      </c>
      <c r="G231" s="140" t="s">
        <v>2137</v>
      </c>
      <c r="H231" s="141">
        <v>8</v>
      </c>
      <c r="I231" s="142"/>
      <c r="J231" s="143">
        <f>ROUND(I231*H231,2)</f>
        <v>0</v>
      </c>
      <c r="K231" s="139" t="s">
        <v>2442</v>
      </c>
      <c r="L231" s="32"/>
      <c r="M231" s="144" t="s">
        <v>1</v>
      </c>
      <c r="N231" s="145" t="s">
        <v>38</v>
      </c>
      <c r="P231" s="146">
        <f>O231*H231</f>
        <v>0</v>
      </c>
      <c r="Q231" s="146">
        <v>0</v>
      </c>
      <c r="R231" s="146">
        <f>Q231*H231</f>
        <v>0</v>
      </c>
      <c r="S231" s="146">
        <v>0</v>
      </c>
      <c r="T231" s="147">
        <f>S231*H231</f>
        <v>0</v>
      </c>
      <c r="AR231" s="148" t="s">
        <v>229</v>
      </c>
      <c r="AT231" s="148" t="s">
        <v>224</v>
      </c>
      <c r="AU231" s="148" t="s">
        <v>82</v>
      </c>
      <c r="AY231" s="17" t="s">
        <v>221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7" t="s">
        <v>80</v>
      </c>
      <c r="BK231" s="149">
        <f>ROUND(I231*H231,2)</f>
        <v>0</v>
      </c>
      <c r="BL231" s="17" t="s">
        <v>229</v>
      </c>
      <c r="BM231" s="148" t="s">
        <v>680</v>
      </c>
    </row>
    <row r="232" spans="2:65" s="12" customFormat="1">
      <c r="B232" s="150"/>
      <c r="D232" s="151" t="s">
        <v>231</v>
      </c>
      <c r="E232" s="152" t="s">
        <v>1</v>
      </c>
      <c r="F232" s="153" t="s">
        <v>3746</v>
      </c>
      <c r="H232" s="152" t="s">
        <v>1</v>
      </c>
      <c r="I232" s="154"/>
      <c r="L232" s="150"/>
      <c r="M232" s="155"/>
      <c r="T232" s="156"/>
      <c r="AT232" s="152" t="s">
        <v>231</v>
      </c>
      <c r="AU232" s="152" t="s">
        <v>82</v>
      </c>
      <c r="AV232" s="12" t="s">
        <v>80</v>
      </c>
      <c r="AW232" s="12" t="s">
        <v>30</v>
      </c>
      <c r="AX232" s="12" t="s">
        <v>73</v>
      </c>
      <c r="AY232" s="152" t="s">
        <v>221</v>
      </c>
    </row>
    <row r="233" spans="2:65" s="13" customFormat="1">
      <c r="B233" s="157"/>
      <c r="D233" s="151" t="s">
        <v>231</v>
      </c>
      <c r="E233" s="158" t="s">
        <v>1</v>
      </c>
      <c r="F233" s="159" t="s">
        <v>270</v>
      </c>
      <c r="H233" s="160">
        <v>8</v>
      </c>
      <c r="I233" s="161"/>
      <c r="L233" s="157"/>
      <c r="M233" s="162"/>
      <c r="T233" s="163"/>
      <c r="AT233" s="158" t="s">
        <v>231</v>
      </c>
      <c r="AU233" s="158" t="s">
        <v>82</v>
      </c>
      <c r="AV233" s="13" t="s">
        <v>82</v>
      </c>
      <c r="AW233" s="13" t="s">
        <v>30</v>
      </c>
      <c r="AX233" s="13" t="s">
        <v>73</v>
      </c>
      <c r="AY233" s="158" t="s">
        <v>221</v>
      </c>
    </row>
    <row r="234" spans="2:65" s="14" customFormat="1">
      <c r="B234" s="164"/>
      <c r="D234" s="151" t="s">
        <v>231</v>
      </c>
      <c r="E234" s="165" t="s">
        <v>1</v>
      </c>
      <c r="F234" s="166" t="s">
        <v>236</v>
      </c>
      <c r="H234" s="167">
        <v>8</v>
      </c>
      <c r="I234" s="168"/>
      <c r="L234" s="164"/>
      <c r="M234" s="169"/>
      <c r="T234" s="170"/>
      <c r="AT234" s="165" t="s">
        <v>231</v>
      </c>
      <c r="AU234" s="165" t="s">
        <v>82</v>
      </c>
      <c r="AV234" s="14" t="s">
        <v>229</v>
      </c>
      <c r="AW234" s="14" t="s">
        <v>30</v>
      </c>
      <c r="AX234" s="14" t="s">
        <v>80</v>
      </c>
      <c r="AY234" s="165" t="s">
        <v>221</v>
      </c>
    </row>
    <row r="235" spans="2:65" s="1" customFormat="1" ht="33" customHeight="1">
      <c r="B235" s="136"/>
      <c r="C235" s="137" t="s">
        <v>391</v>
      </c>
      <c r="D235" s="137" t="s">
        <v>224</v>
      </c>
      <c r="E235" s="138" t="s">
        <v>3809</v>
      </c>
      <c r="F235" s="139" t="s">
        <v>3810</v>
      </c>
      <c r="G235" s="140" t="s">
        <v>2137</v>
      </c>
      <c r="H235" s="141">
        <v>1</v>
      </c>
      <c r="I235" s="142"/>
      <c r="J235" s="143">
        <f>ROUND(I235*H235,2)</f>
        <v>0</v>
      </c>
      <c r="K235" s="139" t="s">
        <v>2442</v>
      </c>
      <c r="L235" s="32"/>
      <c r="M235" s="144" t="s">
        <v>1</v>
      </c>
      <c r="N235" s="145" t="s">
        <v>38</v>
      </c>
      <c r="P235" s="146">
        <f>O235*H235</f>
        <v>0</v>
      </c>
      <c r="Q235" s="146">
        <v>0</v>
      </c>
      <c r="R235" s="146">
        <f>Q235*H235</f>
        <v>0</v>
      </c>
      <c r="S235" s="146">
        <v>0</v>
      </c>
      <c r="T235" s="147">
        <f>S235*H235</f>
        <v>0</v>
      </c>
      <c r="AR235" s="148" t="s">
        <v>229</v>
      </c>
      <c r="AT235" s="148" t="s">
        <v>224</v>
      </c>
      <c r="AU235" s="148" t="s">
        <v>82</v>
      </c>
      <c r="AY235" s="17" t="s">
        <v>221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7" t="s">
        <v>80</v>
      </c>
      <c r="BK235" s="149">
        <f>ROUND(I235*H235,2)</f>
        <v>0</v>
      </c>
      <c r="BL235" s="17" t="s">
        <v>229</v>
      </c>
      <c r="BM235" s="148" t="s">
        <v>714</v>
      </c>
    </row>
    <row r="236" spans="2:65" s="12" customFormat="1">
      <c r="B236" s="150"/>
      <c r="D236" s="151" t="s">
        <v>231</v>
      </c>
      <c r="E236" s="152" t="s">
        <v>1</v>
      </c>
      <c r="F236" s="153" t="s">
        <v>3746</v>
      </c>
      <c r="H236" s="152" t="s">
        <v>1</v>
      </c>
      <c r="I236" s="154"/>
      <c r="L236" s="150"/>
      <c r="M236" s="155"/>
      <c r="T236" s="156"/>
      <c r="AT236" s="152" t="s">
        <v>231</v>
      </c>
      <c r="AU236" s="152" t="s">
        <v>82</v>
      </c>
      <c r="AV236" s="12" t="s">
        <v>80</v>
      </c>
      <c r="AW236" s="12" t="s">
        <v>30</v>
      </c>
      <c r="AX236" s="12" t="s">
        <v>73</v>
      </c>
      <c r="AY236" s="152" t="s">
        <v>221</v>
      </c>
    </row>
    <row r="237" spans="2:65" s="13" customFormat="1">
      <c r="B237" s="157"/>
      <c r="D237" s="151" t="s">
        <v>231</v>
      </c>
      <c r="E237" s="158" t="s">
        <v>1</v>
      </c>
      <c r="F237" s="159" t="s">
        <v>80</v>
      </c>
      <c r="H237" s="160">
        <v>1</v>
      </c>
      <c r="I237" s="161"/>
      <c r="L237" s="157"/>
      <c r="M237" s="162"/>
      <c r="T237" s="163"/>
      <c r="AT237" s="158" t="s">
        <v>231</v>
      </c>
      <c r="AU237" s="158" t="s">
        <v>82</v>
      </c>
      <c r="AV237" s="13" t="s">
        <v>82</v>
      </c>
      <c r="AW237" s="13" t="s">
        <v>30</v>
      </c>
      <c r="AX237" s="13" t="s">
        <v>73</v>
      </c>
      <c r="AY237" s="158" t="s">
        <v>221</v>
      </c>
    </row>
    <row r="238" spans="2:65" s="14" customFormat="1">
      <c r="B238" s="164"/>
      <c r="D238" s="151" t="s">
        <v>231</v>
      </c>
      <c r="E238" s="165" t="s">
        <v>1</v>
      </c>
      <c r="F238" s="166" t="s">
        <v>236</v>
      </c>
      <c r="H238" s="167">
        <v>1</v>
      </c>
      <c r="I238" s="168"/>
      <c r="L238" s="164"/>
      <c r="M238" s="169"/>
      <c r="T238" s="170"/>
      <c r="AT238" s="165" t="s">
        <v>231</v>
      </c>
      <c r="AU238" s="165" t="s">
        <v>82</v>
      </c>
      <c r="AV238" s="14" t="s">
        <v>229</v>
      </c>
      <c r="AW238" s="14" t="s">
        <v>30</v>
      </c>
      <c r="AX238" s="14" t="s">
        <v>80</v>
      </c>
      <c r="AY238" s="165" t="s">
        <v>221</v>
      </c>
    </row>
    <row r="239" spans="2:65" s="11" customFormat="1" ht="25.9" customHeight="1">
      <c r="B239" s="124"/>
      <c r="D239" s="125" t="s">
        <v>72</v>
      </c>
      <c r="E239" s="126" t="s">
        <v>3655</v>
      </c>
      <c r="F239" s="126" t="s">
        <v>3811</v>
      </c>
      <c r="I239" s="127"/>
      <c r="J239" s="128">
        <f>BK239</f>
        <v>0</v>
      </c>
      <c r="L239" s="124"/>
      <c r="M239" s="129"/>
      <c r="P239" s="130">
        <f>P240</f>
        <v>0</v>
      </c>
      <c r="R239" s="130">
        <f>R240</f>
        <v>0</v>
      </c>
      <c r="T239" s="131">
        <f>T240</f>
        <v>0</v>
      </c>
      <c r="AR239" s="125" t="s">
        <v>80</v>
      </c>
      <c r="AT239" s="132" t="s">
        <v>72</v>
      </c>
      <c r="AU239" s="132" t="s">
        <v>73</v>
      </c>
      <c r="AY239" s="125" t="s">
        <v>221</v>
      </c>
      <c r="BK239" s="133">
        <f>BK240</f>
        <v>0</v>
      </c>
    </row>
    <row r="240" spans="2:65" s="11" customFormat="1" ht="22.9" customHeight="1">
      <c r="B240" s="124"/>
      <c r="D240" s="125" t="s">
        <v>72</v>
      </c>
      <c r="E240" s="134" t="s">
        <v>82</v>
      </c>
      <c r="F240" s="134" t="s">
        <v>3812</v>
      </c>
      <c r="I240" s="127"/>
      <c r="J240" s="135">
        <f>BK240</f>
        <v>0</v>
      </c>
      <c r="L240" s="124"/>
      <c r="M240" s="129"/>
      <c r="P240" s="130">
        <f>SUM(P241:P272)</f>
        <v>0</v>
      </c>
      <c r="R240" s="130">
        <f>SUM(R241:R272)</f>
        <v>0</v>
      </c>
      <c r="T240" s="131">
        <f>SUM(T241:T272)</f>
        <v>0</v>
      </c>
      <c r="AR240" s="125" t="s">
        <v>80</v>
      </c>
      <c r="AT240" s="132" t="s">
        <v>72</v>
      </c>
      <c r="AU240" s="132" t="s">
        <v>80</v>
      </c>
      <c r="AY240" s="125" t="s">
        <v>221</v>
      </c>
      <c r="BK240" s="133">
        <f>SUM(BK241:BK272)</f>
        <v>0</v>
      </c>
    </row>
    <row r="241" spans="2:65" s="1" customFormat="1" ht="21.75" customHeight="1">
      <c r="B241" s="136"/>
      <c r="C241" s="137" t="s">
        <v>398</v>
      </c>
      <c r="D241" s="137" t="s">
        <v>224</v>
      </c>
      <c r="E241" s="138" t="s">
        <v>3813</v>
      </c>
      <c r="F241" s="139" t="s">
        <v>3814</v>
      </c>
      <c r="G241" s="140" t="s">
        <v>2137</v>
      </c>
      <c r="H241" s="141">
        <v>1</v>
      </c>
      <c r="I241" s="142"/>
      <c r="J241" s="143">
        <f>ROUND(I241*H241,2)</f>
        <v>0</v>
      </c>
      <c r="K241" s="139" t="s">
        <v>2442</v>
      </c>
      <c r="L241" s="32"/>
      <c r="M241" s="144" t="s">
        <v>1</v>
      </c>
      <c r="N241" s="145" t="s">
        <v>38</v>
      </c>
      <c r="P241" s="146">
        <f>O241*H241</f>
        <v>0</v>
      </c>
      <c r="Q241" s="146">
        <v>0</v>
      </c>
      <c r="R241" s="146">
        <f>Q241*H241</f>
        <v>0</v>
      </c>
      <c r="S241" s="146">
        <v>0</v>
      </c>
      <c r="T241" s="147">
        <f>S241*H241</f>
        <v>0</v>
      </c>
      <c r="AR241" s="148" t="s">
        <v>229</v>
      </c>
      <c r="AT241" s="148" t="s">
        <v>224</v>
      </c>
      <c r="AU241" s="148" t="s">
        <v>82</v>
      </c>
      <c r="AY241" s="17" t="s">
        <v>221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7" t="s">
        <v>80</v>
      </c>
      <c r="BK241" s="149">
        <f>ROUND(I241*H241,2)</f>
        <v>0</v>
      </c>
      <c r="BL241" s="17" t="s">
        <v>229</v>
      </c>
      <c r="BM241" s="148" t="s">
        <v>727</v>
      </c>
    </row>
    <row r="242" spans="2:65" s="12" customFormat="1">
      <c r="B242" s="150"/>
      <c r="D242" s="151" t="s">
        <v>231</v>
      </c>
      <c r="E242" s="152" t="s">
        <v>1</v>
      </c>
      <c r="F242" s="153" t="s">
        <v>3815</v>
      </c>
      <c r="H242" s="152" t="s">
        <v>1</v>
      </c>
      <c r="I242" s="154"/>
      <c r="L242" s="150"/>
      <c r="M242" s="155"/>
      <c r="T242" s="156"/>
      <c r="AT242" s="152" t="s">
        <v>231</v>
      </c>
      <c r="AU242" s="152" t="s">
        <v>82</v>
      </c>
      <c r="AV242" s="12" t="s">
        <v>80</v>
      </c>
      <c r="AW242" s="12" t="s">
        <v>30</v>
      </c>
      <c r="AX242" s="12" t="s">
        <v>73</v>
      </c>
      <c r="AY242" s="152" t="s">
        <v>221</v>
      </c>
    </row>
    <row r="243" spans="2:65" s="13" customFormat="1">
      <c r="B243" s="157"/>
      <c r="D243" s="151" t="s">
        <v>231</v>
      </c>
      <c r="E243" s="158" t="s">
        <v>1</v>
      </c>
      <c r="F243" s="159" t="s">
        <v>80</v>
      </c>
      <c r="H243" s="160">
        <v>1</v>
      </c>
      <c r="I243" s="161"/>
      <c r="L243" s="157"/>
      <c r="M243" s="162"/>
      <c r="T243" s="163"/>
      <c r="AT243" s="158" t="s">
        <v>231</v>
      </c>
      <c r="AU243" s="158" t="s">
        <v>82</v>
      </c>
      <c r="AV243" s="13" t="s">
        <v>82</v>
      </c>
      <c r="AW243" s="13" t="s">
        <v>30</v>
      </c>
      <c r="AX243" s="13" t="s">
        <v>73</v>
      </c>
      <c r="AY243" s="158" t="s">
        <v>221</v>
      </c>
    </row>
    <row r="244" spans="2:65" s="14" customFormat="1">
      <c r="B244" s="164"/>
      <c r="D244" s="151" t="s">
        <v>231</v>
      </c>
      <c r="E244" s="165" t="s">
        <v>1</v>
      </c>
      <c r="F244" s="166" t="s">
        <v>236</v>
      </c>
      <c r="H244" s="167">
        <v>1</v>
      </c>
      <c r="I244" s="168"/>
      <c r="L244" s="164"/>
      <c r="M244" s="169"/>
      <c r="T244" s="170"/>
      <c r="AT244" s="165" t="s">
        <v>231</v>
      </c>
      <c r="AU244" s="165" t="s">
        <v>82</v>
      </c>
      <c r="AV244" s="14" t="s">
        <v>229</v>
      </c>
      <c r="AW244" s="14" t="s">
        <v>30</v>
      </c>
      <c r="AX244" s="14" t="s">
        <v>80</v>
      </c>
      <c r="AY244" s="165" t="s">
        <v>221</v>
      </c>
    </row>
    <row r="245" spans="2:65" s="1" customFormat="1" ht="24.2" customHeight="1">
      <c r="B245" s="136"/>
      <c r="C245" s="137" t="s">
        <v>404</v>
      </c>
      <c r="D245" s="137" t="s">
        <v>224</v>
      </c>
      <c r="E245" s="138" t="s">
        <v>3816</v>
      </c>
      <c r="F245" s="139" t="s">
        <v>3817</v>
      </c>
      <c r="G245" s="140" t="s">
        <v>2137</v>
      </c>
      <c r="H245" s="141">
        <v>1</v>
      </c>
      <c r="I245" s="142"/>
      <c r="J245" s="143">
        <f>ROUND(I245*H245,2)</f>
        <v>0</v>
      </c>
      <c r="K245" s="139" t="s">
        <v>2442</v>
      </c>
      <c r="L245" s="32"/>
      <c r="M245" s="144" t="s">
        <v>1</v>
      </c>
      <c r="N245" s="145" t="s">
        <v>38</v>
      </c>
      <c r="P245" s="146">
        <f>O245*H245</f>
        <v>0</v>
      </c>
      <c r="Q245" s="146">
        <v>0</v>
      </c>
      <c r="R245" s="146">
        <f>Q245*H245</f>
        <v>0</v>
      </c>
      <c r="S245" s="146">
        <v>0</v>
      </c>
      <c r="T245" s="147">
        <f>S245*H245</f>
        <v>0</v>
      </c>
      <c r="AR245" s="148" t="s">
        <v>229</v>
      </c>
      <c r="AT245" s="148" t="s">
        <v>224</v>
      </c>
      <c r="AU245" s="148" t="s">
        <v>82</v>
      </c>
      <c r="AY245" s="17" t="s">
        <v>221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7" t="s">
        <v>80</v>
      </c>
      <c r="BK245" s="149">
        <f>ROUND(I245*H245,2)</f>
        <v>0</v>
      </c>
      <c r="BL245" s="17" t="s">
        <v>229</v>
      </c>
      <c r="BM245" s="148" t="s">
        <v>738</v>
      </c>
    </row>
    <row r="246" spans="2:65" s="12" customFormat="1">
      <c r="B246" s="150"/>
      <c r="D246" s="151" t="s">
        <v>231</v>
      </c>
      <c r="E246" s="152" t="s">
        <v>1</v>
      </c>
      <c r="F246" s="153" t="s">
        <v>3818</v>
      </c>
      <c r="H246" s="152" t="s">
        <v>1</v>
      </c>
      <c r="I246" s="154"/>
      <c r="L246" s="150"/>
      <c r="M246" s="155"/>
      <c r="T246" s="156"/>
      <c r="AT246" s="152" t="s">
        <v>231</v>
      </c>
      <c r="AU246" s="152" t="s">
        <v>82</v>
      </c>
      <c r="AV246" s="12" t="s">
        <v>80</v>
      </c>
      <c r="AW246" s="12" t="s">
        <v>30</v>
      </c>
      <c r="AX246" s="12" t="s">
        <v>73</v>
      </c>
      <c r="AY246" s="152" t="s">
        <v>221</v>
      </c>
    </row>
    <row r="247" spans="2:65" s="13" customFormat="1">
      <c r="B247" s="157"/>
      <c r="D247" s="151" t="s">
        <v>231</v>
      </c>
      <c r="E247" s="158" t="s">
        <v>1</v>
      </c>
      <c r="F247" s="159" t="s">
        <v>80</v>
      </c>
      <c r="H247" s="160">
        <v>1</v>
      </c>
      <c r="I247" s="161"/>
      <c r="L247" s="157"/>
      <c r="M247" s="162"/>
      <c r="T247" s="163"/>
      <c r="AT247" s="158" t="s">
        <v>231</v>
      </c>
      <c r="AU247" s="158" t="s">
        <v>82</v>
      </c>
      <c r="AV247" s="13" t="s">
        <v>82</v>
      </c>
      <c r="AW247" s="13" t="s">
        <v>30</v>
      </c>
      <c r="AX247" s="13" t="s">
        <v>73</v>
      </c>
      <c r="AY247" s="158" t="s">
        <v>221</v>
      </c>
    </row>
    <row r="248" spans="2:65" s="14" customFormat="1">
      <c r="B248" s="164"/>
      <c r="D248" s="151" t="s">
        <v>231</v>
      </c>
      <c r="E248" s="165" t="s">
        <v>1</v>
      </c>
      <c r="F248" s="166" t="s">
        <v>236</v>
      </c>
      <c r="H248" s="167">
        <v>1</v>
      </c>
      <c r="I248" s="168"/>
      <c r="L248" s="164"/>
      <c r="M248" s="169"/>
      <c r="T248" s="170"/>
      <c r="AT248" s="165" t="s">
        <v>231</v>
      </c>
      <c r="AU248" s="165" t="s">
        <v>82</v>
      </c>
      <c r="AV248" s="14" t="s">
        <v>229</v>
      </c>
      <c r="AW248" s="14" t="s">
        <v>30</v>
      </c>
      <c r="AX248" s="14" t="s">
        <v>80</v>
      </c>
      <c r="AY248" s="165" t="s">
        <v>221</v>
      </c>
    </row>
    <row r="249" spans="2:65" s="1" customFormat="1" ht="16.5" customHeight="1">
      <c r="B249" s="136"/>
      <c r="C249" s="137" t="s">
        <v>440</v>
      </c>
      <c r="D249" s="137" t="s">
        <v>224</v>
      </c>
      <c r="E249" s="138" t="s">
        <v>3819</v>
      </c>
      <c r="F249" s="139" t="s">
        <v>3820</v>
      </c>
      <c r="G249" s="140" t="s">
        <v>2137</v>
      </c>
      <c r="H249" s="141">
        <v>1</v>
      </c>
      <c r="I249" s="142"/>
      <c r="J249" s="143">
        <f>ROUND(I249*H249,2)</f>
        <v>0</v>
      </c>
      <c r="K249" s="139" t="s">
        <v>2442</v>
      </c>
      <c r="L249" s="32"/>
      <c r="M249" s="144" t="s">
        <v>1</v>
      </c>
      <c r="N249" s="145" t="s">
        <v>38</v>
      </c>
      <c r="P249" s="146">
        <f>O249*H249</f>
        <v>0</v>
      </c>
      <c r="Q249" s="146">
        <v>0</v>
      </c>
      <c r="R249" s="146">
        <f>Q249*H249</f>
        <v>0</v>
      </c>
      <c r="S249" s="146">
        <v>0</v>
      </c>
      <c r="T249" s="147">
        <f>S249*H249</f>
        <v>0</v>
      </c>
      <c r="AR249" s="148" t="s">
        <v>229</v>
      </c>
      <c r="AT249" s="148" t="s">
        <v>224</v>
      </c>
      <c r="AU249" s="148" t="s">
        <v>82</v>
      </c>
      <c r="AY249" s="17" t="s">
        <v>221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7" t="s">
        <v>80</v>
      </c>
      <c r="BK249" s="149">
        <f>ROUND(I249*H249,2)</f>
        <v>0</v>
      </c>
      <c r="BL249" s="17" t="s">
        <v>229</v>
      </c>
      <c r="BM249" s="148" t="s">
        <v>746</v>
      </c>
    </row>
    <row r="250" spans="2:65" s="12" customFormat="1">
      <c r="B250" s="150"/>
      <c r="D250" s="151" t="s">
        <v>231</v>
      </c>
      <c r="E250" s="152" t="s">
        <v>1</v>
      </c>
      <c r="F250" s="153" t="s">
        <v>3815</v>
      </c>
      <c r="H250" s="152" t="s">
        <v>1</v>
      </c>
      <c r="I250" s="154"/>
      <c r="L250" s="150"/>
      <c r="M250" s="155"/>
      <c r="T250" s="156"/>
      <c r="AT250" s="152" t="s">
        <v>231</v>
      </c>
      <c r="AU250" s="152" t="s">
        <v>82</v>
      </c>
      <c r="AV250" s="12" t="s">
        <v>80</v>
      </c>
      <c r="AW250" s="12" t="s">
        <v>30</v>
      </c>
      <c r="AX250" s="12" t="s">
        <v>73</v>
      </c>
      <c r="AY250" s="152" t="s">
        <v>221</v>
      </c>
    </row>
    <row r="251" spans="2:65" s="13" customFormat="1">
      <c r="B251" s="157"/>
      <c r="D251" s="151" t="s">
        <v>231</v>
      </c>
      <c r="E251" s="158" t="s">
        <v>1</v>
      </c>
      <c r="F251" s="159" t="s">
        <v>80</v>
      </c>
      <c r="H251" s="160">
        <v>1</v>
      </c>
      <c r="I251" s="161"/>
      <c r="L251" s="157"/>
      <c r="M251" s="162"/>
      <c r="T251" s="163"/>
      <c r="AT251" s="158" t="s">
        <v>231</v>
      </c>
      <c r="AU251" s="158" t="s">
        <v>82</v>
      </c>
      <c r="AV251" s="13" t="s">
        <v>82</v>
      </c>
      <c r="AW251" s="13" t="s">
        <v>30</v>
      </c>
      <c r="AX251" s="13" t="s">
        <v>73</v>
      </c>
      <c r="AY251" s="158" t="s">
        <v>221</v>
      </c>
    </row>
    <row r="252" spans="2:65" s="14" customFormat="1">
      <c r="B252" s="164"/>
      <c r="D252" s="151" t="s">
        <v>231</v>
      </c>
      <c r="E252" s="165" t="s">
        <v>1</v>
      </c>
      <c r="F252" s="166" t="s">
        <v>236</v>
      </c>
      <c r="H252" s="167">
        <v>1</v>
      </c>
      <c r="I252" s="168"/>
      <c r="L252" s="164"/>
      <c r="M252" s="169"/>
      <c r="T252" s="170"/>
      <c r="AT252" s="165" t="s">
        <v>231</v>
      </c>
      <c r="AU252" s="165" t="s">
        <v>82</v>
      </c>
      <c r="AV252" s="14" t="s">
        <v>229</v>
      </c>
      <c r="AW252" s="14" t="s">
        <v>30</v>
      </c>
      <c r="AX252" s="14" t="s">
        <v>80</v>
      </c>
      <c r="AY252" s="165" t="s">
        <v>221</v>
      </c>
    </row>
    <row r="253" spans="2:65" s="1" customFormat="1" ht="16.5" customHeight="1">
      <c r="B253" s="136"/>
      <c r="C253" s="137" t="s">
        <v>445</v>
      </c>
      <c r="D253" s="137" t="s">
        <v>224</v>
      </c>
      <c r="E253" s="138" t="s">
        <v>3821</v>
      </c>
      <c r="F253" s="139" t="s">
        <v>3822</v>
      </c>
      <c r="G253" s="140" t="s">
        <v>2137</v>
      </c>
      <c r="H253" s="141">
        <v>4</v>
      </c>
      <c r="I253" s="142"/>
      <c r="J253" s="143">
        <f>ROUND(I253*H253,2)</f>
        <v>0</v>
      </c>
      <c r="K253" s="139" t="s">
        <v>2442</v>
      </c>
      <c r="L253" s="32"/>
      <c r="M253" s="144" t="s">
        <v>1</v>
      </c>
      <c r="N253" s="145" t="s">
        <v>38</v>
      </c>
      <c r="P253" s="146">
        <f>O253*H253</f>
        <v>0</v>
      </c>
      <c r="Q253" s="146">
        <v>0</v>
      </c>
      <c r="R253" s="146">
        <f>Q253*H253</f>
        <v>0</v>
      </c>
      <c r="S253" s="146">
        <v>0</v>
      </c>
      <c r="T253" s="147">
        <f>S253*H253</f>
        <v>0</v>
      </c>
      <c r="AR253" s="148" t="s">
        <v>229</v>
      </c>
      <c r="AT253" s="148" t="s">
        <v>224</v>
      </c>
      <c r="AU253" s="148" t="s">
        <v>82</v>
      </c>
      <c r="AY253" s="17" t="s">
        <v>221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7" t="s">
        <v>80</v>
      </c>
      <c r="BK253" s="149">
        <f>ROUND(I253*H253,2)</f>
        <v>0</v>
      </c>
      <c r="BL253" s="17" t="s">
        <v>229</v>
      </c>
      <c r="BM253" s="148" t="s">
        <v>754</v>
      </c>
    </row>
    <row r="254" spans="2:65" s="12" customFormat="1">
      <c r="B254" s="150"/>
      <c r="D254" s="151" t="s">
        <v>231</v>
      </c>
      <c r="E254" s="152" t="s">
        <v>1</v>
      </c>
      <c r="F254" s="153" t="s">
        <v>3815</v>
      </c>
      <c r="H254" s="152" t="s">
        <v>1</v>
      </c>
      <c r="I254" s="154"/>
      <c r="L254" s="150"/>
      <c r="M254" s="155"/>
      <c r="T254" s="156"/>
      <c r="AT254" s="152" t="s">
        <v>231</v>
      </c>
      <c r="AU254" s="152" t="s">
        <v>82</v>
      </c>
      <c r="AV254" s="12" t="s">
        <v>80</v>
      </c>
      <c r="AW254" s="12" t="s">
        <v>30</v>
      </c>
      <c r="AX254" s="12" t="s">
        <v>73</v>
      </c>
      <c r="AY254" s="152" t="s">
        <v>221</v>
      </c>
    </row>
    <row r="255" spans="2:65" s="13" customFormat="1">
      <c r="B255" s="157"/>
      <c r="D255" s="151" t="s">
        <v>231</v>
      </c>
      <c r="E255" s="158" t="s">
        <v>1</v>
      </c>
      <c r="F255" s="159" t="s">
        <v>229</v>
      </c>
      <c r="H255" s="160">
        <v>4</v>
      </c>
      <c r="I255" s="161"/>
      <c r="L255" s="157"/>
      <c r="M255" s="162"/>
      <c r="T255" s="163"/>
      <c r="AT255" s="158" t="s">
        <v>231</v>
      </c>
      <c r="AU255" s="158" t="s">
        <v>82</v>
      </c>
      <c r="AV255" s="13" t="s">
        <v>82</v>
      </c>
      <c r="AW255" s="13" t="s">
        <v>30</v>
      </c>
      <c r="AX255" s="13" t="s">
        <v>73</v>
      </c>
      <c r="AY255" s="158" t="s">
        <v>221</v>
      </c>
    </row>
    <row r="256" spans="2:65" s="14" customFormat="1">
      <c r="B256" s="164"/>
      <c r="D256" s="151" t="s">
        <v>231</v>
      </c>
      <c r="E256" s="165" t="s">
        <v>1</v>
      </c>
      <c r="F256" s="166" t="s">
        <v>236</v>
      </c>
      <c r="H256" s="167">
        <v>4</v>
      </c>
      <c r="I256" s="168"/>
      <c r="L256" s="164"/>
      <c r="M256" s="169"/>
      <c r="T256" s="170"/>
      <c r="AT256" s="165" t="s">
        <v>231</v>
      </c>
      <c r="AU256" s="165" t="s">
        <v>82</v>
      </c>
      <c r="AV256" s="14" t="s">
        <v>229</v>
      </c>
      <c r="AW256" s="14" t="s">
        <v>30</v>
      </c>
      <c r="AX256" s="14" t="s">
        <v>80</v>
      </c>
      <c r="AY256" s="165" t="s">
        <v>221</v>
      </c>
    </row>
    <row r="257" spans="2:65" s="1" customFormat="1" ht="16.5" customHeight="1">
      <c r="B257" s="136"/>
      <c r="C257" s="137" t="s">
        <v>452</v>
      </c>
      <c r="D257" s="137" t="s">
        <v>224</v>
      </c>
      <c r="E257" s="138" t="s">
        <v>3823</v>
      </c>
      <c r="F257" s="139" t="s">
        <v>3824</v>
      </c>
      <c r="G257" s="140" t="s">
        <v>2137</v>
      </c>
      <c r="H257" s="141">
        <v>5</v>
      </c>
      <c r="I257" s="142"/>
      <c r="J257" s="143">
        <f>ROUND(I257*H257,2)</f>
        <v>0</v>
      </c>
      <c r="K257" s="139" t="s">
        <v>2442</v>
      </c>
      <c r="L257" s="32"/>
      <c r="M257" s="144" t="s">
        <v>1</v>
      </c>
      <c r="N257" s="145" t="s">
        <v>38</v>
      </c>
      <c r="P257" s="146">
        <f>O257*H257</f>
        <v>0</v>
      </c>
      <c r="Q257" s="146">
        <v>0</v>
      </c>
      <c r="R257" s="146">
        <f>Q257*H257</f>
        <v>0</v>
      </c>
      <c r="S257" s="146">
        <v>0</v>
      </c>
      <c r="T257" s="147">
        <f>S257*H257</f>
        <v>0</v>
      </c>
      <c r="AR257" s="148" t="s">
        <v>229</v>
      </c>
      <c r="AT257" s="148" t="s">
        <v>224</v>
      </c>
      <c r="AU257" s="148" t="s">
        <v>82</v>
      </c>
      <c r="AY257" s="17" t="s">
        <v>221</v>
      </c>
      <c r="BE257" s="149">
        <f>IF(N257="základní",J257,0)</f>
        <v>0</v>
      </c>
      <c r="BF257" s="149">
        <f>IF(N257="snížená",J257,0)</f>
        <v>0</v>
      </c>
      <c r="BG257" s="149">
        <f>IF(N257="zákl. přenesená",J257,0)</f>
        <v>0</v>
      </c>
      <c r="BH257" s="149">
        <f>IF(N257="sníž. přenesená",J257,0)</f>
        <v>0</v>
      </c>
      <c r="BI257" s="149">
        <f>IF(N257="nulová",J257,0)</f>
        <v>0</v>
      </c>
      <c r="BJ257" s="17" t="s">
        <v>80</v>
      </c>
      <c r="BK257" s="149">
        <f>ROUND(I257*H257,2)</f>
        <v>0</v>
      </c>
      <c r="BL257" s="17" t="s">
        <v>229</v>
      </c>
      <c r="BM257" s="148" t="s">
        <v>358</v>
      </c>
    </row>
    <row r="258" spans="2:65" s="12" customFormat="1">
      <c r="B258" s="150"/>
      <c r="D258" s="151" t="s">
        <v>231</v>
      </c>
      <c r="E258" s="152" t="s">
        <v>1</v>
      </c>
      <c r="F258" s="153" t="s">
        <v>3815</v>
      </c>
      <c r="H258" s="152" t="s">
        <v>1</v>
      </c>
      <c r="I258" s="154"/>
      <c r="L258" s="150"/>
      <c r="M258" s="155"/>
      <c r="T258" s="156"/>
      <c r="AT258" s="152" t="s">
        <v>231</v>
      </c>
      <c r="AU258" s="152" t="s">
        <v>82</v>
      </c>
      <c r="AV258" s="12" t="s">
        <v>80</v>
      </c>
      <c r="AW258" s="12" t="s">
        <v>30</v>
      </c>
      <c r="AX258" s="12" t="s">
        <v>73</v>
      </c>
      <c r="AY258" s="152" t="s">
        <v>221</v>
      </c>
    </row>
    <row r="259" spans="2:65" s="13" customFormat="1">
      <c r="B259" s="157"/>
      <c r="D259" s="151" t="s">
        <v>231</v>
      </c>
      <c r="E259" s="158" t="s">
        <v>1</v>
      </c>
      <c r="F259" s="159" t="s">
        <v>253</v>
      </c>
      <c r="H259" s="160">
        <v>5</v>
      </c>
      <c r="I259" s="161"/>
      <c r="L259" s="157"/>
      <c r="M259" s="162"/>
      <c r="T259" s="163"/>
      <c r="AT259" s="158" t="s">
        <v>231</v>
      </c>
      <c r="AU259" s="158" t="s">
        <v>82</v>
      </c>
      <c r="AV259" s="13" t="s">
        <v>82</v>
      </c>
      <c r="AW259" s="13" t="s">
        <v>30</v>
      </c>
      <c r="AX259" s="13" t="s">
        <v>73</v>
      </c>
      <c r="AY259" s="158" t="s">
        <v>221</v>
      </c>
    </row>
    <row r="260" spans="2:65" s="14" customFormat="1">
      <c r="B260" s="164"/>
      <c r="D260" s="151" t="s">
        <v>231</v>
      </c>
      <c r="E260" s="165" t="s">
        <v>1</v>
      </c>
      <c r="F260" s="166" t="s">
        <v>236</v>
      </c>
      <c r="H260" s="167">
        <v>5</v>
      </c>
      <c r="I260" s="168"/>
      <c r="L260" s="164"/>
      <c r="M260" s="169"/>
      <c r="T260" s="170"/>
      <c r="AT260" s="165" t="s">
        <v>231</v>
      </c>
      <c r="AU260" s="165" t="s">
        <v>82</v>
      </c>
      <c r="AV260" s="14" t="s">
        <v>229</v>
      </c>
      <c r="AW260" s="14" t="s">
        <v>30</v>
      </c>
      <c r="AX260" s="14" t="s">
        <v>80</v>
      </c>
      <c r="AY260" s="165" t="s">
        <v>221</v>
      </c>
    </row>
    <row r="261" spans="2:65" s="1" customFormat="1" ht="16.5" customHeight="1">
      <c r="B261" s="136"/>
      <c r="C261" s="137" t="s">
        <v>460</v>
      </c>
      <c r="D261" s="137" t="s">
        <v>224</v>
      </c>
      <c r="E261" s="138" t="s">
        <v>3825</v>
      </c>
      <c r="F261" s="139" t="s">
        <v>3826</v>
      </c>
      <c r="G261" s="140" t="s">
        <v>2137</v>
      </c>
      <c r="H261" s="141">
        <v>11</v>
      </c>
      <c r="I261" s="142"/>
      <c r="J261" s="143">
        <f>ROUND(I261*H261,2)</f>
        <v>0</v>
      </c>
      <c r="K261" s="139" t="s">
        <v>2442</v>
      </c>
      <c r="L261" s="32"/>
      <c r="M261" s="144" t="s">
        <v>1</v>
      </c>
      <c r="N261" s="145" t="s">
        <v>38</v>
      </c>
      <c r="P261" s="146">
        <f>O261*H261</f>
        <v>0</v>
      </c>
      <c r="Q261" s="146">
        <v>0</v>
      </c>
      <c r="R261" s="146">
        <f>Q261*H261</f>
        <v>0</v>
      </c>
      <c r="S261" s="146">
        <v>0</v>
      </c>
      <c r="T261" s="147">
        <f>S261*H261</f>
        <v>0</v>
      </c>
      <c r="AR261" s="148" t="s">
        <v>229</v>
      </c>
      <c r="AT261" s="148" t="s">
        <v>224</v>
      </c>
      <c r="AU261" s="148" t="s">
        <v>82</v>
      </c>
      <c r="AY261" s="17" t="s">
        <v>221</v>
      </c>
      <c r="BE261" s="149">
        <f>IF(N261="základní",J261,0)</f>
        <v>0</v>
      </c>
      <c r="BF261" s="149">
        <f>IF(N261="snížená",J261,0)</f>
        <v>0</v>
      </c>
      <c r="BG261" s="149">
        <f>IF(N261="zákl. přenesená",J261,0)</f>
        <v>0</v>
      </c>
      <c r="BH261" s="149">
        <f>IF(N261="sníž. přenesená",J261,0)</f>
        <v>0</v>
      </c>
      <c r="BI261" s="149">
        <f>IF(N261="nulová",J261,0)</f>
        <v>0</v>
      </c>
      <c r="BJ261" s="17" t="s">
        <v>80</v>
      </c>
      <c r="BK261" s="149">
        <f>ROUND(I261*H261,2)</f>
        <v>0</v>
      </c>
      <c r="BL261" s="17" t="s">
        <v>229</v>
      </c>
      <c r="BM261" s="148" t="s">
        <v>767</v>
      </c>
    </row>
    <row r="262" spans="2:65" s="12" customFormat="1">
      <c r="B262" s="150"/>
      <c r="D262" s="151" t="s">
        <v>231</v>
      </c>
      <c r="E262" s="152" t="s">
        <v>1</v>
      </c>
      <c r="F262" s="153" t="s">
        <v>3815</v>
      </c>
      <c r="H262" s="152" t="s">
        <v>1</v>
      </c>
      <c r="I262" s="154"/>
      <c r="L262" s="150"/>
      <c r="M262" s="155"/>
      <c r="T262" s="156"/>
      <c r="AT262" s="152" t="s">
        <v>231</v>
      </c>
      <c r="AU262" s="152" t="s">
        <v>82</v>
      </c>
      <c r="AV262" s="12" t="s">
        <v>80</v>
      </c>
      <c r="AW262" s="12" t="s">
        <v>30</v>
      </c>
      <c r="AX262" s="12" t="s">
        <v>73</v>
      </c>
      <c r="AY262" s="152" t="s">
        <v>221</v>
      </c>
    </row>
    <row r="263" spans="2:65" s="13" customFormat="1">
      <c r="B263" s="157"/>
      <c r="D263" s="151" t="s">
        <v>231</v>
      </c>
      <c r="E263" s="158" t="s">
        <v>1</v>
      </c>
      <c r="F263" s="159" t="s">
        <v>310</v>
      </c>
      <c r="H263" s="160">
        <v>11</v>
      </c>
      <c r="I263" s="161"/>
      <c r="L263" s="157"/>
      <c r="M263" s="162"/>
      <c r="T263" s="163"/>
      <c r="AT263" s="158" t="s">
        <v>231</v>
      </c>
      <c r="AU263" s="158" t="s">
        <v>82</v>
      </c>
      <c r="AV263" s="13" t="s">
        <v>82</v>
      </c>
      <c r="AW263" s="13" t="s">
        <v>30</v>
      </c>
      <c r="AX263" s="13" t="s">
        <v>73</v>
      </c>
      <c r="AY263" s="158" t="s">
        <v>221</v>
      </c>
    </row>
    <row r="264" spans="2:65" s="14" customFormat="1">
      <c r="B264" s="164"/>
      <c r="D264" s="151" t="s">
        <v>231</v>
      </c>
      <c r="E264" s="165" t="s">
        <v>1</v>
      </c>
      <c r="F264" s="166" t="s">
        <v>236</v>
      </c>
      <c r="H264" s="167">
        <v>11</v>
      </c>
      <c r="I264" s="168"/>
      <c r="L264" s="164"/>
      <c r="M264" s="169"/>
      <c r="T264" s="170"/>
      <c r="AT264" s="165" t="s">
        <v>231</v>
      </c>
      <c r="AU264" s="165" t="s">
        <v>82</v>
      </c>
      <c r="AV264" s="14" t="s">
        <v>229</v>
      </c>
      <c r="AW264" s="14" t="s">
        <v>30</v>
      </c>
      <c r="AX264" s="14" t="s">
        <v>80</v>
      </c>
      <c r="AY264" s="165" t="s">
        <v>221</v>
      </c>
    </row>
    <row r="265" spans="2:65" s="1" customFormat="1" ht="16.5" customHeight="1">
      <c r="B265" s="136"/>
      <c r="C265" s="137" t="s">
        <v>464</v>
      </c>
      <c r="D265" s="137" t="s">
        <v>224</v>
      </c>
      <c r="E265" s="138" t="s">
        <v>3827</v>
      </c>
      <c r="F265" s="139" t="s">
        <v>3828</v>
      </c>
      <c r="G265" s="140" t="s">
        <v>2137</v>
      </c>
      <c r="H265" s="141">
        <v>2</v>
      </c>
      <c r="I265" s="142"/>
      <c r="J265" s="143">
        <f>ROUND(I265*H265,2)</f>
        <v>0</v>
      </c>
      <c r="K265" s="139" t="s">
        <v>2442</v>
      </c>
      <c r="L265" s="32"/>
      <c r="M265" s="144" t="s">
        <v>1</v>
      </c>
      <c r="N265" s="145" t="s">
        <v>38</v>
      </c>
      <c r="P265" s="146">
        <f>O265*H265</f>
        <v>0</v>
      </c>
      <c r="Q265" s="146">
        <v>0</v>
      </c>
      <c r="R265" s="146">
        <f>Q265*H265</f>
        <v>0</v>
      </c>
      <c r="S265" s="146">
        <v>0</v>
      </c>
      <c r="T265" s="147">
        <f>S265*H265</f>
        <v>0</v>
      </c>
      <c r="AR265" s="148" t="s">
        <v>229</v>
      </c>
      <c r="AT265" s="148" t="s">
        <v>224</v>
      </c>
      <c r="AU265" s="148" t="s">
        <v>82</v>
      </c>
      <c r="AY265" s="17" t="s">
        <v>221</v>
      </c>
      <c r="BE265" s="149">
        <f>IF(N265="základní",J265,0)</f>
        <v>0</v>
      </c>
      <c r="BF265" s="149">
        <f>IF(N265="snížená",J265,0)</f>
        <v>0</v>
      </c>
      <c r="BG265" s="149">
        <f>IF(N265="zákl. přenesená",J265,0)</f>
        <v>0</v>
      </c>
      <c r="BH265" s="149">
        <f>IF(N265="sníž. přenesená",J265,0)</f>
        <v>0</v>
      </c>
      <c r="BI265" s="149">
        <f>IF(N265="nulová",J265,0)</f>
        <v>0</v>
      </c>
      <c r="BJ265" s="17" t="s">
        <v>80</v>
      </c>
      <c r="BK265" s="149">
        <f>ROUND(I265*H265,2)</f>
        <v>0</v>
      </c>
      <c r="BL265" s="17" t="s">
        <v>229</v>
      </c>
      <c r="BM265" s="148" t="s">
        <v>775</v>
      </c>
    </row>
    <row r="266" spans="2:65" s="12" customFormat="1">
      <c r="B266" s="150"/>
      <c r="D266" s="151" t="s">
        <v>231</v>
      </c>
      <c r="E266" s="152" t="s">
        <v>1</v>
      </c>
      <c r="F266" s="153" t="s">
        <v>3815</v>
      </c>
      <c r="H266" s="152" t="s">
        <v>1</v>
      </c>
      <c r="I266" s="154"/>
      <c r="L266" s="150"/>
      <c r="M266" s="155"/>
      <c r="T266" s="156"/>
      <c r="AT266" s="152" t="s">
        <v>231</v>
      </c>
      <c r="AU266" s="152" t="s">
        <v>82</v>
      </c>
      <c r="AV266" s="12" t="s">
        <v>80</v>
      </c>
      <c r="AW266" s="12" t="s">
        <v>30</v>
      </c>
      <c r="AX266" s="12" t="s">
        <v>73</v>
      </c>
      <c r="AY266" s="152" t="s">
        <v>221</v>
      </c>
    </row>
    <row r="267" spans="2:65" s="13" customFormat="1">
      <c r="B267" s="157"/>
      <c r="D267" s="151" t="s">
        <v>231</v>
      </c>
      <c r="E267" s="158" t="s">
        <v>1</v>
      </c>
      <c r="F267" s="159" t="s">
        <v>82</v>
      </c>
      <c r="H267" s="160">
        <v>2</v>
      </c>
      <c r="I267" s="161"/>
      <c r="L267" s="157"/>
      <c r="M267" s="162"/>
      <c r="T267" s="163"/>
      <c r="AT267" s="158" t="s">
        <v>231</v>
      </c>
      <c r="AU267" s="158" t="s">
        <v>82</v>
      </c>
      <c r="AV267" s="13" t="s">
        <v>82</v>
      </c>
      <c r="AW267" s="13" t="s">
        <v>30</v>
      </c>
      <c r="AX267" s="13" t="s">
        <v>73</v>
      </c>
      <c r="AY267" s="158" t="s">
        <v>221</v>
      </c>
    </row>
    <row r="268" spans="2:65" s="14" customFormat="1">
      <c r="B268" s="164"/>
      <c r="D268" s="151" t="s">
        <v>231</v>
      </c>
      <c r="E268" s="165" t="s">
        <v>1</v>
      </c>
      <c r="F268" s="166" t="s">
        <v>236</v>
      </c>
      <c r="H268" s="167">
        <v>2</v>
      </c>
      <c r="I268" s="168"/>
      <c r="L268" s="164"/>
      <c r="M268" s="169"/>
      <c r="T268" s="170"/>
      <c r="AT268" s="165" t="s">
        <v>231</v>
      </c>
      <c r="AU268" s="165" t="s">
        <v>82</v>
      </c>
      <c r="AV268" s="14" t="s">
        <v>229</v>
      </c>
      <c r="AW268" s="14" t="s">
        <v>30</v>
      </c>
      <c r="AX268" s="14" t="s">
        <v>80</v>
      </c>
      <c r="AY268" s="165" t="s">
        <v>221</v>
      </c>
    </row>
    <row r="269" spans="2:65" s="1" customFormat="1" ht="16.5" customHeight="1">
      <c r="B269" s="136"/>
      <c r="C269" s="137" t="s">
        <v>470</v>
      </c>
      <c r="D269" s="137" t="s">
        <v>224</v>
      </c>
      <c r="E269" s="138" t="s">
        <v>3829</v>
      </c>
      <c r="F269" s="139" t="s">
        <v>3830</v>
      </c>
      <c r="G269" s="140" t="s">
        <v>2137</v>
      </c>
      <c r="H269" s="141">
        <v>1</v>
      </c>
      <c r="I269" s="142"/>
      <c r="J269" s="143">
        <f>ROUND(I269*H269,2)</f>
        <v>0</v>
      </c>
      <c r="K269" s="139" t="s">
        <v>2442</v>
      </c>
      <c r="L269" s="32"/>
      <c r="M269" s="144" t="s">
        <v>1</v>
      </c>
      <c r="N269" s="145" t="s">
        <v>38</v>
      </c>
      <c r="P269" s="146">
        <f>O269*H269</f>
        <v>0</v>
      </c>
      <c r="Q269" s="146">
        <v>0</v>
      </c>
      <c r="R269" s="146">
        <f>Q269*H269</f>
        <v>0</v>
      </c>
      <c r="S269" s="146">
        <v>0</v>
      </c>
      <c r="T269" s="147">
        <f>S269*H269</f>
        <v>0</v>
      </c>
      <c r="AR269" s="148" t="s">
        <v>229</v>
      </c>
      <c r="AT269" s="148" t="s">
        <v>224</v>
      </c>
      <c r="AU269" s="148" t="s">
        <v>82</v>
      </c>
      <c r="AY269" s="17" t="s">
        <v>221</v>
      </c>
      <c r="BE269" s="149">
        <f>IF(N269="základní",J269,0)</f>
        <v>0</v>
      </c>
      <c r="BF269" s="149">
        <f>IF(N269="snížená",J269,0)</f>
        <v>0</v>
      </c>
      <c r="BG269" s="149">
        <f>IF(N269="zákl. přenesená",J269,0)</f>
        <v>0</v>
      </c>
      <c r="BH269" s="149">
        <f>IF(N269="sníž. přenesená",J269,0)</f>
        <v>0</v>
      </c>
      <c r="BI269" s="149">
        <f>IF(N269="nulová",J269,0)</f>
        <v>0</v>
      </c>
      <c r="BJ269" s="17" t="s">
        <v>80</v>
      </c>
      <c r="BK269" s="149">
        <f>ROUND(I269*H269,2)</f>
        <v>0</v>
      </c>
      <c r="BL269" s="17" t="s">
        <v>229</v>
      </c>
      <c r="BM269" s="148" t="s">
        <v>783</v>
      </c>
    </row>
    <row r="270" spans="2:65" s="12" customFormat="1">
      <c r="B270" s="150"/>
      <c r="D270" s="151" t="s">
        <v>231</v>
      </c>
      <c r="E270" s="152" t="s">
        <v>1</v>
      </c>
      <c r="F270" s="153" t="s">
        <v>3815</v>
      </c>
      <c r="H270" s="152" t="s">
        <v>1</v>
      </c>
      <c r="I270" s="154"/>
      <c r="L270" s="150"/>
      <c r="M270" s="155"/>
      <c r="T270" s="156"/>
      <c r="AT270" s="152" t="s">
        <v>231</v>
      </c>
      <c r="AU270" s="152" t="s">
        <v>82</v>
      </c>
      <c r="AV270" s="12" t="s">
        <v>80</v>
      </c>
      <c r="AW270" s="12" t="s">
        <v>30</v>
      </c>
      <c r="AX270" s="12" t="s">
        <v>73</v>
      </c>
      <c r="AY270" s="152" t="s">
        <v>221</v>
      </c>
    </row>
    <row r="271" spans="2:65" s="13" customFormat="1">
      <c r="B271" s="157"/>
      <c r="D271" s="151" t="s">
        <v>231</v>
      </c>
      <c r="E271" s="158" t="s">
        <v>1</v>
      </c>
      <c r="F271" s="159" t="s">
        <v>80</v>
      </c>
      <c r="H271" s="160">
        <v>1</v>
      </c>
      <c r="I271" s="161"/>
      <c r="L271" s="157"/>
      <c r="M271" s="162"/>
      <c r="T271" s="163"/>
      <c r="AT271" s="158" t="s">
        <v>231</v>
      </c>
      <c r="AU271" s="158" t="s">
        <v>82</v>
      </c>
      <c r="AV271" s="13" t="s">
        <v>82</v>
      </c>
      <c r="AW271" s="13" t="s">
        <v>30</v>
      </c>
      <c r="AX271" s="13" t="s">
        <v>73</v>
      </c>
      <c r="AY271" s="158" t="s">
        <v>221</v>
      </c>
    </row>
    <row r="272" spans="2:65" s="14" customFormat="1">
      <c r="B272" s="164"/>
      <c r="D272" s="151" t="s">
        <v>231</v>
      </c>
      <c r="E272" s="165" t="s">
        <v>1</v>
      </c>
      <c r="F272" s="166" t="s">
        <v>236</v>
      </c>
      <c r="H272" s="167">
        <v>1</v>
      </c>
      <c r="I272" s="168"/>
      <c r="L272" s="164"/>
      <c r="M272" s="169"/>
      <c r="T272" s="170"/>
      <c r="AT272" s="165" t="s">
        <v>231</v>
      </c>
      <c r="AU272" s="165" t="s">
        <v>82</v>
      </c>
      <c r="AV272" s="14" t="s">
        <v>229</v>
      </c>
      <c r="AW272" s="14" t="s">
        <v>30</v>
      </c>
      <c r="AX272" s="14" t="s">
        <v>80</v>
      </c>
      <c r="AY272" s="165" t="s">
        <v>221</v>
      </c>
    </row>
    <row r="273" spans="2:65" s="11" customFormat="1" ht="25.9" customHeight="1">
      <c r="B273" s="124"/>
      <c r="D273" s="125" t="s">
        <v>72</v>
      </c>
      <c r="E273" s="126" t="s">
        <v>3660</v>
      </c>
      <c r="F273" s="126" t="s">
        <v>3831</v>
      </c>
      <c r="I273" s="127"/>
      <c r="J273" s="128">
        <f>BK273</f>
        <v>0</v>
      </c>
      <c r="L273" s="124"/>
      <c r="M273" s="129"/>
      <c r="P273" s="130">
        <f>P274</f>
        <v>0</v>
      </c>
      <c r="R273" s="130">
        <f>R274</f>
        <v>0</v>
      </c>
      <c r="T273" s="131">
        <f>T274</f>
        <v>0</v>
      </c>
      <c r="AR273" s="125" t="s">
        <v>80</v>
      </c>
      <c r="AT273" s="132" t="s">
        <v>72</v>
      </c>
      <c r="AU273" s="132" t="s">
        <v>73</v>
      </c>
      <c r="AY273" s="125" t="s">
        <v>221</v>
      </c>
      <c r="BK273" s="133">
        <f>BK274</f>
        <v>0</v>
      </c>
    </row>
    <row r="274" spans="2:65" s="11" customFormat="1" ht="22.9" customHeight="1">
      <c r="B274" s="124"/>
      <c r="D274" s="125" t="s">
        <v>72</v>
      </c>
      <c r="E274" s="134" t="s">
        <v>222</v>
      </c>
      <c r="F274" s="134" t="s">
        <v>3832</v>
      </c>
      <c r="I274" s="127"/>
      <c r="J274" s="135">
        <f>BK274</f>
        <v>0</v>
      </c>
      <c r="L274" s="124"/>
      <c r="M274" s="129"/>
      <c r="P274" s="130">
        <f>SUM(P275:P278)</f>
        <v>0</v>
      </c>
      <c r="R274" s="130">
        <f>SUM(R275:R278)</f>
        <v>0</v>
      </c>
      <c r="T274" s="131">
        <f>SUM(T275:T278)</f>
        <v>0</v>
      </c>
      <c r="AR274" s="125" t="s">
        <v>80</v>
      </c>
      <c r="AT274" s="132" t="s">
        <v>72</v>
      </c>
      <c r="AU274" s="132" t="s">
        <v>80</v>
      </c>
      <c r="AY274" s="125" t="s">
        <v>221</v>
      </c>
      <c r="BK274" s="133">
        <f>SUM(BK275:BK278)</f>
        <v>0</v>
      </c>
    </row>
    <row r="275" spans="2:65" s="1" customFormat="1" ht="24.2" customHeight="1">
      <c r="B275" s="136"/>
      <c r="C275" s="137" t="s">
        <v>478</v>
      </c>
      <c r="D275" s="137" t="s">
        <v>224</v>
      </c>
      <c r="E275" s="138" t="s">
        <v>3833</v>
      </c>
      <c r="F275" s="139" t="s">
        <v>3834</v>
      </c>
      <c r="G275" s="140" t="s">
        <v>2137</v>
      </c>
      <c r="H275" s="141">
        <v>1</v>
      </c>
      <c r="I275" s="142"/>
      <c r="J275" s="143">
        <f>ROUND(I275*H275,2)</f>
        <v>0</v>
      </c>
      <c r="K275" s="139" t="s">
        <v>2442</v>
      </c>
      <c r="L275" s="32"/>
      <c r="M275" s="144" t="s">
        <v>1</v>
      </c>
      <c r="N275" s="145" t="s">
        <v>38</v>
      </c>
      <c r="P275" s="146">
        <f>O275*H275</f>
        <v>0</v>
      </c>
      <c r="Q275" s="146">
        <v>0</v>
      </c>
      <c r="R275" s="146">
        <f>Q275*H275</f>
        <v>0</v>
      </c>
      <c r="S275" s="146">
        <v>0</v>
      </c>
      <c r="T275" s="147">
        <f>S275*H275</f>
        <v>0</v>
      </c>
      <c r="AR275" s="148" t="s">
        <v>229</v>
      </c>
      <c r="AT275" s="148" t="s">
        <v>224</v>
      </c>
      <c r="AU275" s="148" t="s">
        <v>82</v>
      </c>
      <c r="AY275" s="17" t="s">
        <v>221</v>
      </c>
      <c r="BE275" s="149">
        <f>IF(N275="základní",J275,0)</f>
        <v>0</v>
      </c>
      <c r="BF275" s="149">
        <f>IF(N275="snížená",J275,0)</f>
        <v>0</v>
      </c>
      <c r="BG275" s="149">
        <f>IF(N275="zákl. přenesená",J275,0)</f>
        <v>0</v>
      </c>
      <c r="BH275" s="149">
        <f>IF(N275="sníž. přenesená",J275,0)</f>
        <v>0</v>
      </c>
      <c r="BI275" s="149">
        <f>IF(N275="nulová",J275,0)</f>
        <v>0</v>
      </c>
      <c r="BJ275" s="17" t="s">
        <v>80</v>
      </c>
      <c r="BK275" s="149">
        <f>ROUND(I275*H275,2)</f>
        <v>0</v>
      </c>
      <c r="BL275" s="17" t="s">
        <v>229</v>
      </c>
      <c r="BM275" s="148" t="s">
        <v>791</v>
      </c>
    </row>
    <row r="276" spans="2:65" s="12" customFormat="1">
      <c r="B276" s="150"/>
      <c r="D276" s="151" t="s">
        <v>231</v>
      </c>
      <c r="E276" s="152" t="s">
        <v>1</v>
      </c>
      <c r="F276" s="153" t="s">
        <v>3815</v>
      </c>
      <c r="H276" s="152" t="s">
        <v>1</v>
      </c>
      <c r="I276" s="154"/>
      <c r="L276" s="150"/>
      <c r="M276" s="155"/>
      <c r="T276" s="156"/>
      <c r="AT276" s="152" t="s">
        <v>231</v>
      </c>
      <c r="AU276" s="152" t="s">
        <v>82</v>
      </c>
      <c r="AV276" s="12" t="s">
        <v>80</v>
      </c>
      <c r="AW276" s="12" t="s">
        <v>30</v>
      </c>
      <c r="AX276" s="12" t="s">
        <v>73</v>
      </c>
      <c r="AY276" s="152" t="s">
        <v>221</v>
      </c>
    </row>
    <row r="277" spans="2:65" s="13" customFormat="1">
      <c r="B277" s="157"/>
      <c r="D277" s="151" t="s">
        <v>231</v>
      </c>
      <c r="E277" s="158" t="s">
        <v>1</v>
      </c>
      <c r="F277" s="159" t="s">
        <v>80</v>
      </c>
      <c r="H277" s="160">
        <v>1</v>
      </c>
      <c r="I277" s="161"/>
      <c r="L277" s="157"/>
      <c r="M277" s="162"/>
      <c r="T277" s="163"/>
      <c r="AT277" s="158" t="s">
        <v>231</v>
      </c>
      <c r="AU277" s="158" t="s">
        <v>82</v>
      </c>
      <c r="AV277" s="13" t="s">
        <v>82</v>
      </c>
      <c r="AW277" s="13" t="s">
        <v>30</v>
      </c>
      <c r="AX277" s="13" t="s">
        <v>73</v>
      </c>
      <c r="AY277" s="158" t="s">
        <v>221</v>
      </c>
    </row>
    <row r="278" spans="2:65" s="14" customFormat="1">
      <c r="B278" s="164"/>
      <c r="D278" s="151" t="s">
        <v>231</v>
      </c>
      <c r="E278" s="165" t="s">
        <v>1</v>
      </c>
      <c r="F278" s="166" t="s">
        <v>236</v>
      </c>
      <c r="H278" s="167">
        <v>1</v>
      </c>
      <c r="I278" s="168"/>
      <c r="L278" s="164"/>
      <c r="M278" s="169"/>
      <c r="T278" s="170"/>
      <c r="AT278" s="165" t="s">
        <v>231</v>
      </c>
      <c r="AU278" s="165" t="s">
        <v>82</v>
      </c>
      <c r="AV278" s="14" t="s">
        <v>229</v>
      </c>
      <c r="AW278" s="14" t="s">
        <v>30</v>
      </c>
      <c r="AX278" s="14" t="s">
        <v>80</v>
      </c>
      <c r="AY278" s="165" t="s">
        <v>221</v>
      </c>
    </row>
    <row r="279" spans="2:65" s="11" customFormat="1" ht="25.9" customHeight="1">
      <c r="B279" s="124"/>
      <c r="D279" s="125" t="s">
        <v>72</v>
      </c>
      <c r="E279" s="126" t="s">
        <v>3664</v>
      </c>
      <c r="F279" s="126" t="s">
        <v>3835</v>
      </c>
      <c r="I279" s="127"/>
      <c r="J279" s="128">
        <f>BK279</f>
        <v>0</v>
      </c>
      <c r="L279" s="124"/>
      <c r="M279" s="129"/>
      <c r="P279" s="130">
        <f>P280</f>
        <v>0</v>
      </c>
      <c r="R279" s="130">
        <f>R280</f>
        <v>0</v>
      </c>
      <c r="T279" s="131">
        <f>T280</f>
        <v>0</v>
      </c>
      <c r="AR279" s="125" t="s">
        <v>80</v>
      </c>
      <c r="AT279" s="132" t="s">
        <v>72</v>
      </c>
      <c r="AU279" s="132" t="s">
        <v>73</v>
      </c>
      <c r="AY279" s="125" t="s">
        <v>221</v>
      </c>
      <c r="BK279" s="133">
        <f>BK280</f>
        <v>0</v>
      </c>
    </row>
    <row r="280" spans="2:65" s="11" customFormat="1" ht="22.9" customHeight="1">
      <c r="B280" s="124"/>
      <c r="D280" s="125" t="s">
        <v>72</v>
      </c>
      <c r="E280" s="134" t="s">
        <v>229</v>
      </c>
      <c r="F280" s="134" t="s">
        <v>3836</v>
      </c>
      <c r="I280" s="127"/>
      <c r="J280" s="135">
        <f>BK280</f>
        <v>0</v>
      </c>
      <c r="L280" s="124"/>
      <c r="M280" s="129"/>
      <c r="P280" s="130">
        <f>SUM(P281:P294)</f>
        <v>0</v>
      </c>
      <c r="R280" s="130">
        <f>SUM(R281:R294)</f>
        <v>0</v>
      </c>
      <c r="T280" s="131">
        <f>SUM(T281:T294)</f>
        <v>0</v>
      </c>
      <c r="AR280" s="125" t="s">
        <v>80</v>
      </c>
      <c r="AT280" s="132" t="s">
        <v>72</v>
      </c>
      <c r="AU280" s="132" t="s">
        <v>80</v>
      </c>
      <c r="AY280" s="125" t="s">
        <v>221</v>
      </c>
      <c r="BK280" s="133">
        <f>SUM(BK281:BK294)</f>
        <v>0</v>
      </c>
    </row>
    <row r="281" spans="2:65" s="1" customFormat="1" ht="24.2" customHeight="1">
      <c r="B281" s="136"/>
      <c r="C281" s="137" t="s">
        <v>512</v>
      </c>
      <c r="D281" s="137" t="s">
        <v>224</v>
      </c>
      <c r="E281" s="138" t="s">
        <v>3837</v>
      </c>
      <c r="F281" s="139" t="s">
        <v>3838</v>
      </c>
      <c r="G281" s="140" t="s">
        <v>2137</v>
      </c>
      <c r="H281" s="141">
        <v>1</v>
      </c>
      <c r="I281" s="142"/>
      <c r="J281" s="143">
        <f>ROUND(I281*H281,2)</f>
        <v>0</v>
      </c>
      <c r="K281" s="139" t="s">
        <v>2442</v>
      </c>
      <c r="L281" s="32"/>
      <c r="M281" s="144" t="s">
        <v>1</v>
      </c>
      <c r="N281" s="145" t="s">
        <v>38</v>
      </c>
      <c r="P281" s="146">
        <f>O281*H281</f>
        <v>0</v>
      </c>
      <c r="Q281" s="146">
        <v>0</v>
      </c>
      <c r="R281" s="146">
        <f>Q281*H281</f>
        <v>0</v>
      </c>
      <c r="S281" s="146">
        <v>0</v>
      </c>
      <c r="T281" s="147">
        <f>S281*H281</f>
        <v>0</v>
      </c>
      <c r="AR281" s="148" t="s">
        <v>229</v>
      </c>
      <c r="AT281" s="148" t="s">
        <v>224</v>
      </c>
      <c r="AU281" s="148" t="s">
        <v>82</v>
      </c>
      <c r="AY281" s="17" t="s">
        <v>221</v>
      </c>
      <c r="BE281" s="149">
        <f>IF(N281="základní",J281,0)</f>
        <v>0</v>
      </c>
      <c r="BF281" s="149">
        <f>IF(N281="snížená",J281,0)</f>
        <v>0</v>
      </c>
      <c r="BG281" s="149">
        <f>IF(N281="zákl. přenesená",J281,0)</f>
        <v>0</v>
      </c>
      <c r="BH281" s="149">
        <f>IF(N281="sníž. přenesená",J281,0)</f>
        <v>0</v>
      </c>
      <c r="BI281" s="149">
        <f>IF(N281="nulová",J281,0)</f>
        <v>0</v>
      </c>
      <c r="BJ281" s="17" t="s">
        <v>80</v>
      </c>
      <c r="BK281" s="149">
        <f>ROUND(I281*H281,2)</f>
        <v>0</v>
      </c>
      <c r="BL281" s="17" t="s">
        <v>229</v>
      </c>
      <c r="BM281" s="148" t="s">
        <v>799</v>
      </c>
    </row>
    <row r="282" spans="2:65" s="1" customFormat="1">
      <c r="B282" s="32"/>
      <c r="D282" s="151" t="s">
        <v>272</v>
      </c>
      <c r="F282" s="181" t="s">
        <v>3839</v>
      </c>
      <c r="I282" s="182"/>
      <c r="L282" s="32"/>
      <c r="M282" s="183"/>
      <c r="T282" s="56"/>
      <c r="AT282" s="17" t="s">
        <v>272</v>
      </c>
      <c r="AU282" s="17" t="s">
        <v>82</v>
      </c>
    </row>
    <row r="283" spans="2:65" s="12" customFormat="1">
      <c r="B283" s="150"/>
      <c r="D283" s="151" t="s">
        <v>231</v>
      </c>
      <c r="E283" s="152" t="s">
        <v>1</v>
      </c>
      <c r="F283" s="153" t="s">
        <v>3840</v>
      </c>
      <c r="H283" s="152" t="s">
        <v>1</v>
      </c>
      <c r="I283" s="154"/>
      <c r="L283" s="150"/>
      <c r="M283" s="155"/>
      <c r="T283" s="156"/>
      <c r="AT283" s="152" t="s">
        <v>231</v>
      </c>
      <c r="AU283" s="152" t="s">
        <v>82</v>
      </c>
      <c r="AV283" s="12" t="s">
        <v>80</v>
      </c>
      <c r="AW283" s="12" t="s">
        <v>30</v>
      </c>
      <c r="AX283" s="12" t="s">
        <v>73</v>
      </c>
      <c r="AY283" s="152" t="s">
        <v>221</v>
      </c>
    </row>
    <row r="284" spans="2:65" s="13" customFormat="1">
      <c r="B284" s="157"/>
      <c r="D284" s="151" t="s">
        <v>231</v>
      </c>
      <c r="E284" s="158" t="s">
        <v>1</v>
      </c>
      <c r="F284" s="159" t="s">
        <v>80</v>
      </c>
      <c r="H284" s="160">
        <v>1</v>
      </c>
      <c r="I284" s="161"/>
      <c r="L284" s="157"/>
      <c r="M284" s="162"/>
      <c r="T284" s="163"/>
      <c r="AT284" s="158" t="s">
        <v>231</v>
      </c>
      <c r="AU284" s="158" t="s">
        <v>82</v>
      </c>
      <c r="AV284" s="13" t="s">
        <v>82</v>
      </c>
      <c r="AW284" s="13" t="s">
        <v>30</v>
      </c>
      <c r="AX284" s="13" t="s">
        <v>73</v>
      </c>
      <c r="AY284" s="158" t="s">
        <v>221</v>
      </c>
    </row>
    <row r="285" spans="2:65" s="14" customFormat="1">
      <c r="B285" s="164"/>
      <c r="D285" s="151" t="s">
        <v>231</v>
      </c>
      <c r="E285" s="165" t="s">
        <v>1</v>
      </c>
      <c r="F285" s="166" t="s">
        <v>236</v>
      </c>
      <c r="H285" s="167">
        <v>1</v>
      </c>
      <c r="I285" s="168"/>
      <c r="L285" s="164"/>
      <c r="M285" s="169"/>
      <c r="T285" s="170"/>
      <c r="AT285" s="165" t="s">
        <v>231</v>
      </c>
      <c r="AU285" s="165" t="s">
        <v>82</v>
      </c>
      <c r="AV285" s="14" t="s">
        <v>229</v>
      </c>
      <c r="AW285" s="14" t="s">
        <v>30</v>
      </c>
      <c r="AX285" s="14" t="s">
        <v>80</v>
      </c>
      <c r="AY285" s="165" t="s">
        <v>221</v>
      </c>
    </row>
    <row r="286" spans="2:65" s="1" customFormat="1" ht="24.2" customHeight="1">
      <c r="B286" s="136"/>
      <c r="C286" s="137" t="s">
        <v>517</v>
      </c>
      <c r="D286" s="137" t="s">
        <v>224</v>
      </c>
      <c r="E286" s="138" t="s">
        <v>3841</v>
      </c>
      <c r="F286" s="139" t="s">
        <v>3842</v>
      </c>
      <c r="G286" s="140" t="s">
        <v>2137</v>
      </c>
      <c r="H286" s="141">
        <v>1</v>
      </c>
      <c r="I286" s="142"/>
      <c r="J286" s="143">
        <f>ROUND(I286*H286,2)</f>
        <v>0</v>
      </c>
      <c r="K286" s="139" t="s">
        <v>2442</v>
      </c>
      <c r="L286" s="32"/>
      <c r="M286" s="144" t="s">
        <v>1</v>
      </c>
      <c r="N286" s="145" t="s">
        <v>38</v>
      </c>
      <c r="P286" s="146">
        <f>O286*H286</f>
        <v>0</v>
      </c>
      <c r="Q286" s="146">
        <v>0</v>
      </c>
      <c r="R286" s="146">
        <f>Q286*H286</f>
        <v>0</v>
      </c>
      <c r="S286" s="146">
        <v>0</v>
      </c>
      <c r="T286" s="147">
        <f>S286*H286</f>
        <v>0</v>
      </c>
      <c r="AR286" s="148" t="s">
        <v>229</v>
      </c>
      <c r="AT286" s="148" t="s">
        <v>224</v>
      </c>
      <c r="AU286" s="148" t="s">
        <v>82</v>
      </c>
      <c r="AY286" s="17" t="s">
        <v>221</v>
      </c>
      <c r="BE286" s="149">
        <f>IF(N286="základní",J286,0)</f>
        <v>0</v>
      </c>
      <c r="BF286" s="149">
        <f>IF(N286="snížená",J286,0)</f>
        <v>0</v>
      </c>
      <c r="BG286" s="149">
        <f>IF(N286="zákl. přenesená",J286,0)</f>
        <v>0</v>
      </c>
      <c r="BH286" s="149">
        <f>IF(N286="sníž. přenesená",J286,0)</f>
        <v>0</v>
      </c>
      <c r="BI286" s="149">
        <f>IF(N286="nulová",J286,0)</f>
        <v>0</v>
      </c>
      <c r="BJ286" s="17" t="s">
        <v>80</v>
      </c>
      <c r="BK286" s="149">
        <f>ROUND(I286*H286,2)</f>
        <v>0</v>
      </c>
      <c r="BL286" s="17" t="s">
        <v>229</v>
      </c>
      <c r="BM286" s="148" t="s">
        <v>807</v>
      </c>
    </row>
    <row r="287" spans="2:65" s="1" customFormat="1">
      <c r="B287" s="32"/>
      <c r="D287" s="151" t="s">
        <v>272</v>
      </c>
      <c r="F287" s="181" t="s">
        <v>3843</v>
      </c>
      <c r="I287" s="182"/>
      <c r="L287" s="32"/>
      <c r="M287" s="183"/>
      <c r="T287" s="56"/>
      <c r="AT287" s="17" t="s">
        <v>272</v>
      </c>
      <c r="AU287" s="17" t="s">
        <v>82</v>
      </c>
    </row>
    <row r="288" spans="2:65" s="12" customFormat="1">
      <c r="B288" s="150"/>
      <c r="D288" s="151" t="s">
        <v>231</v>
      </c>
      <c r="E288" s="152" t="s">
        <v>1</v>
      </c>
      <c r="F288" s="153" t="s">
        <v>3840</v>
      </c>
      <c r="H288" s="152" t="s">
        <v>1</v>
      </c>
      <c r="I288" s="154"/>
      <c r="L288" s="150"/>
      <c r="M288" s="155"/>
      <c r="T288" s="156"/>
      <c r="AT288" s="152" t="s">
        <v>231</v>
      </c>
      <c r="AU288" s="152" t="s">
        <v>82</v>
      </c>
      <c r="AV288" s="12" t="s">
        <v>80</v>
      </c>
      <c r="AW288" s="12" t="s">
        <v>30</v>
      </c>
      <c r="AX288" s="12" t="s">
        <v>73</v>
      </c>
      <c r="AY288" s="152" t="s">
        <v>221</v>
      </c>
    </row>
    <row r="289" spans="2:65" s="13" customFormat="1">
      <c r="B289" s="157"/>
      <c r="D289" s="151" t="s">
        <v>231</v>
      </c>
      <c r="E289" s="158" t="s">
        <v>1</v>
      </c>
      <c r="F289" s="159" t="s">
        <v>80</v>
      </c>
      <c r="H289" s="160">
        <v>1</v>
      </c>
      <c r="I289" s="161"/>
      <c r="L289" s="157"/>
      <c r="M289" s="162"/>
      <c r="T289" s="163"/>
      <c r="AT289" s="158" t="s">
        <v>231</v>
      </c>
      <c r="AU289" s="158" t="s">
        <v>82</v>
      </c>
      <c r="AV289" s="13" t="s">
        <v>82</v>
      </c>
      <c r="AW289" s="13" t="s">
        <v>30</v>
      </c>
      <c r="AX289" s="13" t="s">
        <v>73</v>
      </c>
      <c r="AY289" s="158" t="s">
        <v>221</v>
      </c>
    </row>
    <row r="290" spans="2:65" s="14" customFormat="1">
      <c r="B290" s="164"/>
      <c r="D290" s="151" t="s">
        <v>231</v>
      </c>
      <c r="E290" s="165" t="s">
        <v>1</v>
      </c>
      <c r="F290" s="166" t="s">
        <v>236</v>
      </c>
      <c r="H290" s="167">
        <v>1</v>
      </c>
      <c r="I290" s="168"/>
      <c r="L290" s="164"/>
      <c r="M290" s="169"/>
      <c r="T290" s="170"/>
      <c r="AT290" s="165" t="s">
        <v>231</v>
      </c>
      <c r="AU290" s="165" t="s">
        <v>82</v>
      </c>
      <c r="AV290" s="14" t="s">
        <v>229</v>
      </c>
      <c r="AW290" s="14" t="s">
        <v>30</v>
      </c>
      <c r="AX290" s="14" t="s">
        <v>80</v>
      </c>
      <c r="AY290" s="165" t="s">
        <v>221</v>
      </c>
    </row>
    <row r="291" spans="2:65" s="1" customFormat="1" ht="55.5" customHeight="1">
      <c r="B291" s="136"/>
      <c r="C291" s="137" t="s">
        <v>523</v>
      </c>
      <c r="D291" s="137" t="s">
        <v>224</v>
      </c>
      <c r="E291" s="138" t="s">
        <v>3844</v>
      </c>
      <c r="F291" s="139" t="s">
        <v>3845</v>
      </c>
      <c r="G291" s="140" t="s">
        <v>2137</v>
      </c>
      <c r="H291" s="141">
        <v>8</v>
      </c>
      <c r="I291" s="142"/>
      <c r="J291" s="143">
        <f>ROUND(I291*H291,2)</f>
        <v>0</v>
      </c>
      <c r="K291" s="139" t="s">
        <v>2442</v>
      </c>
      <c r="L291" s="32"/>
      <c r="M291" s="144" t="s">
        <v>1</v>
      </c>
      <c r="N291" s="145" t="s">
        <v>38</v>
      </c>
      <c r="P291" s="146">
        <f>O291*H291</f>
        <v>0</v>
      </c>
      <c r="Q291" s="146">
        <v>0</v>
      </c>
      <c r="R291" s="146">
        <f>Q291*H291</f>
        <v>0</v>
      </c>
      <c r="S291" s="146">
        <v>0</v>
      </c>
      <c r="T291" s="147">
        <f>S291*H291</f>
        <v>0</v>
      </c>
      <c r="AR291" s="148" t="s">
        <v>229</v>
      </c>
      <c r="AT291" s="148" t="s">
        <v>224</v>
      </c>
      <c r="AU291" s="148" t="s">
        <v>82</v>
      </c>
      <c r="AY291" s="17" t="s">
        <v>221</v>
      </c>
      <c r="BE291" s="149">
        <f>IF(N291="základní",J291,0)</f>
        <v>0</v>
      </c>
      <c r="BF291" s="149">
        <f>IF(N291="snížená",J291,0)</f>
        <v>0</v>
      </c>
      <c r="BG291" s="149">
        <f>IF(N291="zákl. přenesená",J291,0)</f>
        <v>0</v>
      </c>
      <c r="BH291" s="149">
        <f>IF(N291="sníž. přenesená",J291,0)</f>
        <v>0</v>
      </c>
      <c r="BI291" s="149">
        <f>IF(N291="nulová",J291,0)</f>
        <v>0</v>
      </c>
      <c r="BJ291" s="17" t="s">
        <v>80</v>
      </c>
      <c r="BK291" s="149">
        <f>ROUND(I291*H291,2)</f>
        <v>0</v>
      </c>
      <c r="BL291" s="17" t="s">
        <v>229</v>
      </c>
      <c r="BM291" s="148" t="s">
        <v>815</v>
      </c>
    </row>
    <row r="292" spans="2:65" s="12" customFormat="1">
      <c r="B292" s="150"/>
      <c r="D292" s="151" t="s">
        <v>231</v>
      </c>
      <c r="E292" s="152" t="s">
        <v>1</v>
      </c>
      <c r="F292" s="153" t="s">
        <v>3840</v>
      </c>
      <c r="H292" s="152" t="s">
        <v>1</v>
      </c>
      <c r="I292" s="154"/>
      <c r="L292" s="150"/>
      <c r="M292" s="155"/>
      <c r="T292" s="156"/>
      <c r="AT292" s="152" t="s">
        <v>231</v>
      </c>
      <c r="AU292" s="152" t="s">
        <v>82</v>
      </c>
      <c r="AV292" s="12" t="s">
        <v>80</v>
      </c>
      <c r="AW292" s="12" t="s">
        <v>30</v>
      </c>
      <c r="AX292" s="12" t="s">
        <v>73</v>
      </c>
      <c r="AY292" s="152" t="s">
        <v>221</v>
      </c>
    </row>
    <row r="293" spans="2:65" s="13" customFormat="1">
      <c r="B293" s="157"/>
      <c r="D293" s="151" t="s">
        <v>231</v>
      </c>
      <c r="E293" s="158" t="s">
        <v>1</v>
      </c>
      <c r="F293" s="159" t="s">
        <v>270</v>
      </c>
      <c r="H293" s="160">
        <v>8</v>
      </c>
      <c r="I293" s="161"/>
      <c r="L293" s="157"/>
      <c r="M293" s="162"/>
      <c r="T293" s="163"/>
      <c r="AT293" s="158" t="s">
        <v>231</v>
      </c>
      <c r="AU293" s="158" t="s">
        <v>82</v>
      </c>
      <c r="AV293" s="13" t="s">
        <v>82</v>
      </c>
      <c r="AW293" s="13" t="s">
        <v>30</v>
      </c>
      <c r="AX293" s="13" t="s">
        <v>73</v>
      </c>
      <c r="AY293" s="158" t="s">
        <v>221</v>
      </c>
    </row>
    <row r="294" spans="2:65" s="14" customFormat="1">
      <c r="B294" s="164"/>
      <c r="D294" s="151" t="s">
        <v>231</v>
      </c>
      <c r="E294" s="165" t="s">
        <v>1</v>
      </c>
      <c r="F294" s="166" t="s">
        <v>236</v>
      </c>
      <c r="H294" s="167">
        <v>8</v>
      </c>
      <c r="I294" s="168"/>
      <c r="L294" s="164"/>
      <c r="M294" s="169"/>
      <c r="T294" s="170"/>
      <c r="AT294" s="165" t="s">
        <v>231</v>
      </c>
      <c r="AU294" s="165" t="s">
        <v>82</v>
      </c>
      <c r="AV294" s="14" t="s">
        <v>229</v>
      </c>
      <c r="AW294" s="14" t="s">
        <v>30</v>
      </c>
      <c r="AX294" s="14" t="s">
        <v>80</v>
      </c>
      <c r="AY294" s="165" t="s">
        <v>221</v>
      </c>
    </row>
    <row r="295" spans="2:65" s="11" customFormat="1" ht="25.9" customHeight="1">
      <c r="B295" s="124"/>
      <c r="D295" s="125" t="s">
        <v>72</v>
      </c>
      <c r="E295" s="126" t="s">
        <v>3668</v>
      </c>
      <c r="F295" s="126" t="s">
        <v>3846</v>
      </c>
      <c r="I295" s="127"/>
      <c r="J295" s="128">
        <f>BK295</f>
        <v>0</v>
      </c>
      <c r="L295" s="124"/>
      <c r="M295" s="129"/>
      <c r="P295" s="130">
        <f>P296</f>
        <v>0</v>
      </c>
      <c r="R295" s="130">
        <f>R296</f>
        <v>0</v>
      </c>
      <c r="T295" s="131">
        <f>T296</f>
        <v>0</v>
      </c>
      <c r="AR295" s="125" t="s">
        <v>80</v>
      </c>
      <c r="AT295" s="132" t="s">
        <v>72</v>
      </c>
      <c r="AU295" s="132" t="s">
        <v>73</v>
      </c>
      <c r="AY295" s="125" t="s">
        <v>221</v>
      </c>
      <c r="BK295" s="133">
        <f>BK296</f>
        <v>0</v>
      </c>
    </row>
    <row r="296" spans="2:65" s="11" customFormat="1" ht="22.9" customHeight="1">
      <c r="B296" s="124"/>
      <c r="D296" s="125" t="s">
        <v>72</v>
      </c>
      <c r="E296" s="134" t="s">
        <v>253</v>
      </c>
      <c r="F296" s="134" t="s">
        <v>3847</v>
      </c>
      <c r="I296" s="127"/>
      <c r="J296" s="135">
        <f>BK296</f>
        <v>0</v>
      </c>
      <c r="L296" s="124"/>
      <c r="M296" s="129"/>
      <c r="P296" s="130">
        <f>SUM(P297:P384)</f>
        <v>0</v>
      </c>
      <c r="R296" s="130">
        <f>SUM(R297:R384)</f>
        <v>0</v>
      </c>
      <c r="T296" s="131">
        <f>SUM(T297:T384)</f>
        <v>0</v>
      </c>
      <c r="AR296" s="125" t="s">
        <v>80</v>
      </c>
      <c r="AT296" s="132" t="s">
        <v>72</v>
      </c>
      <c r="AU296" s="132" t="s">
        <v>80</v>
      </c>
      <c r="AY296" s="125" t="s">
        <v>221</v>
      </c>
      <c r="BK296" s="133">
        <f>SUM(BK297:BK384)</f>
        <v>0</v>
      </c>
    </row>
    <row r="297" spans="2:65" s="1" customFormat="1" ht="49.15" customHeight="1">
      <c r="B297" s="136"/>
      <c r="C297" s="137" t="s">
        <v>539</v>
      </c>
      <c r="D297" s="137" t="s">
        <v>224</v>
      </c>
      <c r="E297" s="138" t="s">
        <v>3848</v>
      </c>
      <c r="F297" s="139" t="s">
        <v>3849</v>
      </c>
      <c r="G297" s="140" t="s">
        <v>350</v>
      </c>
      <c r="H297" s="141">
        <v>15</v>
      </c>
      <c r="I297" s="142"/>
      <c r="J297" s="143">
        <f>ROUND(I297*H297,2)</f>
        <v>0</v>
      </c>
      <c r="K297" s="139" t="s">
        <v>2442</v>
      </c>
      <c r="L297" s="32"/>
      <c r="M297" s="144" t="s">
        <v>1</v>
      </c>
      <c r="N297" s="145" t="s">
        <v>38</v>
      </c>
      <c r="P297" s="146">
        <f>O297*H297</f>
        <v>0</v>
      </c>
      <c r="Q297" s="146">
        <v>0</v>
      </c>
      <c r="R297" s="146">
        <f>Q297*H297</f>
        <v>0</v>
      </c>
      <c r="S297" s="146">
        <v>0</v>
      </c>
      <c r="T297" s="147">
        <f>S297*H297</f>
        <v>0</v>
      </c>
      <c r="AR297" s="148" t="s">
        <v>229</v>
      </c>
      <c r="AT297" s="148" t="s">
        <v>224</v>
      </c>
      <c r="AU297" s="148" t="s">
        <v>82</v>
      </c>
      <c r="AY297" s="17" t="s">
        <v>221</v>
      </c>
      <c r="BE297" s="149">
        <f>IF(N297="základní",J297,0)</f>
        <v>0</v>
      </c>
      <c r="BF297" s="149">
        <f>IF(N297="snížená",J297,0)</f>
        <v>0</v>
      </c>
      <c r="BG297" s="149">
        <f>IF(N297="zákl. přenesená",J297,0)</f>
        <v>0</v>
      </c>
      <c r="BH297" s="149">
        <f>IF(N297="sníž. přenesená",J297,0)</f>
        <v>0</v>
      </c>
      <c r="BI297" s="149">
        <f>IF(N297="nulová",J297,0)</f>
        <v>0</v>
      </c>
      <c r="BJ297" s="17" t="s">
        <v>80</v>
      </c>
      <c r="BK297" s="149">
        <f>ROUND(I297*H297,2)</f>
        <v>0</v>
      </c>
      <c r="BL297" s="17" t="s">
        <v>229</v>
      </c>
      <c r="BM297" s="148" t="s">
        <v>823</v>
      </c>
    </row>
    <row r="298" spans="2:65" s="12" customFormat="1">
      <c r="B298" s="150"/>
      <c r="D298" s="151" t="s">
        <v>231</v>
      </c>
      <c r="E298" s="152" t="s">
        <v>1</v>
      </c>
      <c r="F298" s="153" t="s">
        <v>3850</v>
      </c>
      <c r="H298" s="152" t="s">
        <v>1</v>
      </c>
      <c r="I298" s="154"/>
      <c r="L298" s="150"/>
      <c r="M298" s="155"/>
      <c r="T298" s="156"/>
      <c r="AT298" s="152" t="s">
        <v>231</v>
      </c>
      <c r="AU298" s="152" t="s">
        <v>82</v>
      </c>
      <c r="AV298" s="12" t="s">
        <v>80</v>
      </c>
      <c r="AW298" s="12" t="s">
        <v>30</v>
      </c>
      <c r="AX298" s="12" t="s">
        <v>73</v>
      </c>
      <c r="AY298" s="152" t="s">
        <v>221</v>
      </c>
    </row>
    <row r="299" spans="2:65" s="13" customFormat="1">
      <c r="B299" s="157"/>
      <c r="D299" s="151" t="s">
        <v>231</v>
      </c>
      <c r="E299" s="158" t="s">
        <v>1</v>
      </c>
      <c r="F299" s="159" t="s">
        <v>328</v>
      </c>
      <c r="H299" s="160">
        <v>15</v>
      </c>
      <c r="I299" s="161"/>
      <c r="L299" s="157"/>
      <c r="M299" s="162"/>
      <c r="T299" s="163"/>
      <c r="AT299" s="158" t="s">
        <v>231</v>
      </c>
      <c r="AU299" s="158" t="s">
        <v>82</v>
      </c>
      <c r="AV299" s="13" t="s">
        <v>82</v>
      </c>
      <c r="AW299" s="13" t="s">
        <v>30</v>
      </c>
      <c r="AX299" s="13" t="s">
        <v>73</v>
      </c>
      <c r="AY299" s="158" t="s">
        <v>221</v>
      </c>
    </row>
    <row r="300" spans="2:65" s="14" customFormat="1">
      <c r="B300" s="164"/>
      <c r="D300" s="151" t="s">
        <v>231</v>
      </c>
      <c r="E300" s="165" t="s">
        <v>1</v>
      </c>
      <c r="F300" s="166" t="s">
        <v>236</v>
      </c>
      <c r="H300" s="167">
        <v>15</v>
      </c>
      <c r="I300" s="168"/>
      <c r="L300" s="164"/>
      <c r="M300" s="169"/>
      <c r="T300" s="170"/>
      <c r="AT300" s="165" t="s">
        <v>231</v>
      </c>
      <c r="AU300" s="165" t="s">
        <v>82</v>
      </c>
      <c r="AV300" s="14" t="s">
        <v>229</v>
      </c>
      <c r="AW300" s="14" t="s">
        <v>30</v>
      </c>
      <c r="AX300" s="14" t="s">
        <v>80</v>
      </c>
      <c r="AY300" s="165" t="s">
        <v>221</v>
      </c>
    </row>
    <row r="301" spans="2:65" s="1" customFormat="1" ht="49.15" customHeight="1">
      <c r="B301" s="136"/>
      <c r="C301" s="137" t="s">
        <v>562</v>
      </c>
      <c r="D301" s="137" t="s">
        <v>224</v>
      </c>
      <c r="E301" s="138" t="s">
        <v>3851</v>
      </c>
      <c r="F301" s="139" t="s">
        <v>3852</v>
      </c>
      <c r="G301" s="140" t="s">
        <v>350</v>
      </c>
      <c r="H301" s="141">
        <v>160</v>
      </c>
      <c r="I301" s="142"/>
      <c r="J301" s="143">
        <f>ROUND(I301*H301,2)</f>
        <v>0</v>
      </c>
      <c r="K301" s="139" t="s">
        <v>2442</v>
      </c>
      <c r="L301" s="32"/>
      <c r="M301" s="144" t="s">
        <v>1</v>
      </c>
      <c r="N301" s="145" t="s">
        <v>38</v>
      </c>
      <c r="P301" s="146">
        <f>O301*H301</f>
        <v>0</v>
      </c>
      <c r="Q301" s="146">
        <v>0</v>
      </c>
      <c r="R301" s="146">
        <f>Q301*H301</f>
        <v>0</v>
      </c>
      <c r="S301" s="146">
        <v>0</v>
      </c>
      <c r="T301" s="147">
        <f>S301*H301</f>
        <v>0</v>
      </c>
      <c r="AR301" s="148" t="s">
        <v>229</v>
      </c>
      <c r="AT301" s="148" t="s">
        <v>224</v>
      </c>
      <c r="AU301" s="148" t="s">
        <v>82</v>
      </c>
      <c r="AY301" s="17" t="s">
        <v>221</v>
      </c>
      <c r="BE301" s="149">
        <f>IF(N301="základní",J301,0)</f>
        <v>0</v>
      </c>
      <c r="BF301" s="149">
        <f>IF(N301="snížená",J301,0)</f>
        <v>0</v>
      </c>
      <c r="BG301" s="149">
        <f>IF(N301="zákl. přenesená",J301,0)</f>
        <v>0</v>
      </c>
      <c r="BH301" s="149">
        <f>IF(N301="sníž. přenesená",J301,0)</f>
        <v>0</v>
      </c>
      <c r="BI301" s="149">
        <f>IF(N301="nulová",J301,0)</f>
        <v>0</v>
      </c>
      <c r="BJ301" s="17" t="s">
        <v>80</v>
      </c>
      <c r="BK301" s="149">
        <f>ROUND(I301*H301,2)</f>
        <v>0</v>
      </c>
      <c r="BL301" s="17" t="s">
        <v>229</v>
      </c>
      <c r="BM301" s="148" t="s">
        <v>831</v>
      </c>
    </row>
    <row r="302" spans="2:65" s="12" customFormat="1">
      <c r="B302" s="150"/>
      <c r="D302" s="151" t="s">
        <v>231</v>
      </c>
      <c r="E302" s="152" t="s">
        <v>1</v>
      </c>
      <c r="F302" s="153" t="s">
        <v>3850</v>
      </c>
      <c r="H302" s="152" t="s">
        <v>1</v>
      </c>
      <c r="I302" s="154"/>
      <c r="L302" s="150"/>
      <c r="M302" s="155"/>
      <c r="T302" s="156"/>
      <c r="AT302" s="152" t="s">
        <v>231</v>
      </c>
      <c r="AU302" s="152" t="s">
        <v>82</v>
      </c>
      <c r="AV302" s="12" t="s">
        <v>80</v>
      </c>
      <c r="AW302" s="12" t="s">
        <v>30</v>
      </c>
      <c r="AX302" s="12" t="s">
        <v>73</v>
      </c>
      <c r="AY302" s="152" t="s">
        <v>221</v>
      </c>
    </row>
    <row r="303" spans="2:65" s="13" customFormat="1">
      <c r="B303" s="157"/>
      <c r="D303" s="151" t="s">
        <v>231</v>
      </c>
      <c r="E303" s="158" t="s">
        <v>1</v>
      </c>
      <c r="F303" s="159" t="s">
        <v>1314</v>
      </c>
      <c r="H303" s="160">
        <v>160</v>
      </c>
      <c r="I303" s="161"/>
      <c r="L303" s="157"/>
      <c r="M303" s="162"/>
      <c r="T303" s="163"/>
      <c r="AT303" s="158" t="s">
        <v>231</v>
      </c>
      <c r="AU303" s="158" t="s">
        <v>82</v>
      </c>
      <c r="AV303" s="13" t="s">
        <v>82</v>
      </c>
      <c r="AW303" s="13" t="s">
        <v>30</v>
      </c>
      <c r="AX303" s="13" t="s">
        <v>73</v>
      </c>
      <c r="AY303" s="158" t="s">
        <v>221</v>
      </c>
    </row>
    <row r="304" spans="2:65" s="14" customFormat="1">
      <c r="B304" s="164"/>
      <c r="D304" s="151" t="s">
        <v>231</v>
      </c>
      <c r="E304" s="165" t="s">
        <v>1</v>
      </c>
      <c r="F304" s="166" t="s">
        <v>236</v>
      </c>
      <c r="H304" s="167">
        <v>160</v>
      </c>
      <c r="I304" s="168"/>
      <c r="L304" s="164"/>
      <c r="M304" s="169"/>
      <c r="T304" s="170"/>
      <c r="AT304" s="165" t="s">
        <v>231</v>
      </c>
      <c r="AU304" s="165" t="s">
        <v>82</v>
      </c>
      <c r="AV304" s="14" t="s">
        <v>229</v>
      </c>
      <c r="AW304" s="14" t="s">
        <v>30</v>
      </c>
      <c r="AX304" s="14" t="s">
        <v>80</v>
      </c>
      <c r="AY304" s="165" t="s">
        <v>221</v>
      </c>
    </row>
    <row r="305" spans="2:65" s="1" customFormat="1" ht="49.15" customHeight="1">
      <c r="B305" s="136"/>
      <c r="C305" s="137" t="s">
        <v>568</v>
      </c>
      <c r="D305" s="137" t="s">
        <v>224</v>
      </c>
      <c r="E305" s="138" t="s">
        <v>3853</v>
      </c>
      <c r="F305" s="139" t="s">
        <v>3854</v>
      </c>
      <c r="G305" s="140" t="s">
        <v>350</v>
      </c>
      <c r="H305" s="141">
        <v>138</v>
      </c>
      <c r="I305" s="142"/>
      <c r="J305" s="143">
        <f>ROUND(I305*H305,2)</f>
        <v>0</v>
      </c>
      <c r="K305" s="139" t="s">
        <v>2442</v>
      </c>
      <c r="L305" s="32"/>
      <c r="M305" s="144" t="s">
        <v>1</v>
      </c>
      <c r="N305" s="145" t="s">
        <v>38</v>
      </c>
      <c r="P305" s="146">
        <f>O305*H305</f>
        <v>0</v>
      </c>
      <c r="Q305" s="146">
        <v>0</v>
      </c>
      <c r="R305" s="146">
        <f>Q305*H305</f>
        <v>0</v>
      </c>
      <c r="S305" s="146">
        <v>0</v>
      </c>
      <c r="T305" s="147">
        <f>S305*H305</f>
        <v>0</v>
      </c>
      <c r="AR305" s="148" t="s">
        <v>229</v>
      </c>
      <c r="AT305" s="148" t="s">
        <v>224</v>
      </c>
      <c r="AU305" s="148" t="s">
        <v>82</v>
      </c>
      <c r="AY305" s="17" t="s">
        <v>221</v>
      </c>
      <c r="BE305" s="149">
        <f>IF(N305="základní",J305,0)</f>
        <v>0</v>
      </c>
      <c r="BF305" s="149">
        <f>IF(N305="snížená",J305,0)</f>
        <v>0</v>
      </c>
      <c r="BG305" s="149">
        <f>IF(N305="zákl. přenesená",J305,0)</f>
        <v>0</v>
      </c>
      <c r="BH305" s="149">
        <f>IF(N305="sníž. přenesená",J305,0)</f>
        <v>0</v>
      </c>
      <c r="BI305" s="149">
        <f>IF(N305="nulová",J305,0)</f>
        <v>0</v>
      </c>
      <c r="BJ305" s="17" t="s">
        <v>80</v>
      </c>
      <c r="BK305" s="149">
        <f>ROUND(I305*H305,2)</f>
        <v>0</v>
      </c>
      <c r="BL305" s="17" t="s">
        <v>229</v>
      </c>
      <c r="BM305" s="148" t="s">
        <v>839</v>
      </c>
    </row>
    <row r="306" spans="2:65" s="12" customFormat="1">
      <c r="B306" s="150"/>
      <c r="D306" s="151" t="s">
        <v>231</v>
      </c>
      <c r="E306" s="152" t="s">
        <v>1</v>
      </c>
      <c r="F306" s="153" t="s">
        <v>3850</v>
      </c>
      <c r="H306" s="152" t="s">
        <v>1</v>
      </c>
      <c r="I306" s="154"/>
      <c r="L306" s="150"/>
      <c r="M306" s="155"/>
      <c r="T306" s="156"/>
      <c r="AT306" s="152" t="s">
        <v>231</v>
      </c>
      <c r="AU306" s="152" t="s">
        <v>82</v>
      </c>
      <c r="AV306" s="12" t="s">
        <v>80</v>
      </c>
      <c r="AW306" s="12" t="s">
        <v>30</v>
      </c>
      <c r="AX306" s="12" t="s">
        <v>73</v>
      </c>
      <c r="AY306" s="152" t="s">
        <v>221</v>
      </c>
    </row>
    <row r="307" spans="2:65" s="13" customFormat="1">
      <c r="B307" s="157"/>
      <c r="D307" s="151" t="s">
        <v>231</v>
      </c>
      <c r="E307" s="158" t="s">
        <v>1</v>
      </c>
      <c r="F307" s="159" t="s">
        <v>1108</v>
      </c>
      <c r="H307" s="160">
        <v>138</v>
      </c>
      <c r="I307" s="161"/>
      <c r="L307" s="157"/>
      <c r="M307" s="162"/>
      <c r="T307" s="163"/>
      <c r="AT307" s="158" t="s">
        <v>231</v>
      </c>
      <c r="AU307" s="158" t="s">
        <v>82</v>
      </c>
      <c r="AV307" s="13" t="s">
        <v>82</v>
      </c>
      <c r="AW307" s="13" t="s">
        <v>30</v>
      </c>
      <c r="AX307" s="13" t="s">
        <v>73</v>
      </c>
      <c r="AY307" s="158" t="s">
        <v>221</v>
      </c>
    </row>
    <row r="308" spans="2:65" s="14" customFormat="1">
      <c r="B308" s="164"/>
      <c r="D308" s="151" t="s">
        <v>231</v>
      </c>
      <c r="E308" s="165" t="s">
        <v>1</v>
      </c>
      <c r="F308" s="166" t="s">
        <v>236</v>
      </c>
      <c r="H308" s="167">
        <v>138</v>
      </c>
      <c r="I308" s="168"/>
      <c r="L308" s="164"/>
      <c r="M308" s="169"/>
      <c r="T308" s="170"/>
      <c r="AT308" s="165" t="s">
        <v>231</v>
      </c>
      <c r="AU308" s="165" t="s">
        <v>82</v>
      </c>
      <c r="AV308" s="14" t="s">
        <v>229</v>
      </c>
      <c r="AW308" s="14" t="s">
        <v>30</v>
      </c>
      <c r="AX308" s="14" t="s">
        <v>80</v>
      </c>
      <c r="AY308" s="165" t="s">
        <v>221</v>
      </c>
    </row>
    <row r="309" spans="2:65" s="1" customFormat="1" ht="49.15" customHeight="1">
      <c r="B309" s="136"/>
      <c r="C309" s="137" t="s">
        <v>573</v>
      </c>
      <c r="D309" s="137" t="s">
        <v>224</v>
      </c>
      <c r="E309" s="138" t="s">
        <v>3855</v>
      </c>
      <c r="F309" s="139" t="s">
        <v>3856</v>
      </c>
      <c r="G309" s="140" t="s">
        <v>350</v>
      </c>
      <c r="H309" s="141">
        <v>143</v>
      </c>
      <c r="I309" s="142"/>
      <c r="J309" s="143">
        <f>ROUND(I309*H309,2)</f>
        <v>0</v>
      </c>
      <c r="K309" s="139" t="s">
        <v>2442</v>
      </c>
      <c r="L309" s="32"/>
      <c r="M309" s="144" t="s">
        <v>1</v>
      </c>
      <c r="N309" s="145" t="s">
        <v>38</v>
      </c>
      <c r="P309" s="146">
        <f>O309*H309</f>
        <v>0</v>
      </c>
      <c r="Q309" s="146">
        <v>0</v>
      </c>
      <c r="R309" s="146">
        <f>Q309*H309</f>
        <v>0</v>
      </c>
      <c r="S309" s="146">
        <v>0</v>
      </c>
      <c r="T309" s="147">
        <f>S309*H309</f>
        <v>0</v>
      </c>
      <c r="AR309" s="148" t="s">
        <v>229</v>
      </c>
      <c r="AT309" s="148" t="s">
        <v>224</v>
      </c>
      <c r="AU309" s="148" t="s">
        <v>82</v>
      </c>
      <c r="AY309" s="17" t="s">
        <v>221</v>
      </c>
      <c r="BE309" s="149">
        <f>IF(N309="základní",J309,0)</f>
        <v>0</v>
      </c>
      <c r="BF309" s="149">
        <f>IF(N309="snížená",J309,0)</f>
        <v>0</v>
      </c>
      <c r="BG309" s="149">
        <f>IF(N309="zákl. přenesená",J309,0)</f>
        <v>0</v>
      </c>
      <c r="BH309" s="149">
        <f>IF(N309="sníž. přenesená",J309,0)</f>
        <v>0</v>
      </c>
      <c r="BI309" s="149">
        <f>IF(N309="nulová",J309,0)</f>
        <v>0</v>
      </c>
      <c r="BJ309" s="17" t="s">
        <v>80</v>
      </c>
      <c r="BK309" s="149">
        <f>ROUND(I309*H309,2)</f>
        <v>0</v>
      </c>
      <c r="BL309" s="17" t="s">
        <v>229</v>
      </c>
      <c r="BM309" s="148" t="s">
        <v>847</v>
      </c>
    </row>
    <row r="310" spans="2:65" s="12" customFormat="1">
      <c r="B310" s="150"/>
      <c r="D310" s="151" t="s">
        <v>231</v>
      </c>
      <c r="E310" s="152" t="s">
        <v>1</v>
      </c>
      <c r="F310" s="153" t="s">
        <v>3850</v>
      </c>
      <c r="H310" s="152" t="s">
        <v>1</v>
      </c>
      <c r="I310" s="154"/>
      <c r="L310" s="150"/>
      <c r="M310" s="155"/>
      <c r="T310" s="156"/>
      <c r="AT310" s="152" t="s">
        <v>231</v>
      </c>
      <c r="AU310" s="152" t="s">
        <v>82</v>
      </c>
      <c r="AV310" s="12" t="s">
        <v>80</v>
      </c>
      <c r="AW310" s="12" t="s">
        <v>30</v>
      </c>
      <c r="AX310" s="12" t="s">
        <v>73</v>
      </c>
      <c r="AY310" s="152" t="s">
        <v>221</v>
      </c>
    </row>
    <row r="311" spans="2:65" s="13" customFormat="1">
      <c r="B311" s="157"/>
      <c r="D311" s="151" t="s">
        <v>231</v>
      </c>
      <c r="E311" s="158" t="s">
        <v>1</v>
      </c>
      <c r="F311" s="159" t="s">
        <v>1135</v>
      </c>
      <c r="H311" s="160">
        <v>143</v>
      </c>
      <c r="I311" s="161"/>
      <c r="L311" s="157"/>
      <c r="M311" s="162"/>
      <c r="T311" s="163"/>
      <c r="AT311" s="158" t="s">
        <v>231</v>
      </c>
      <c r="AU311" s="158" t="s">
        <v>82</v>
      </c>
      <c r="AV311" s="13" t="s">
        <v>82</v>
      </c>
      <c r="AW311" s="13" t="s">
        <v>30</v>
      </c>
      <c r="AX311" s="13" t="s">
        <v>73</v>
      </c>
      <c r="AY311" s="158" t="s">
        <v>221</v>
      </c>
    </row>
    <row r="312" spans="2:65" s="14" customFormat="1">
      <c r="B312" s="164"/>
      <c r="D312" s="151" t="s">
        <v>231</v>
      </c>
      <c r="E312" s="165" t="s">
        <v>1</v>
      </c>
      <c r="F312" s="166" t="s">
        <v>236</v>
      </c>
      <c r="H312" s="167">
        <v>143</v>
      </c>
      <c r="I312" s="168"/>
      <c r="L312" s="164"/>
      <c r="M312" s="169"/>
      <c r="T312" s="170"/>
      <c r="AT312" s="165" t="s">
        <v>231</v>
      </c>
      <c r="AU312" s="165" t="s">
        <v>82</v>
      </c>
      <c r="AV312" s="14" t="s">
        <v>229</v>
      </c>
      <c r="AW312" s="14" t="s">
        <v>30</v>
      </c>
      <c r="AX312" s="14" t="s">
        <v>80</v>
      </c>
      <c r="AY312" s="165" t="s">
        <v>221</v>
      </c>
    </row>
    <row r="313" spans="2:65" s="1" customFormat="1" ht="24.2" customHeight="1">
      <c r="B313" s="136"/>
      <c r="C313" s="137" t="s">
        <v>593</v>
      </c>
      <c r="D313" s="137" t="s">
        <v>224</v>
      </c>
      <c r="E313" s="138" t="s">
        <v>3857</v>
      </c>
      <c r="F313" s="139" t="s">
        <v>3858</v>
      </c>
      <c r="G313" s="140" t="s">
        <v>350</v>
      </c>
      <c r="H313" s="141">
        <v>235</v>
      </c>
      <c r="I313" s="142"/>
      <c r="J313" s="143">
        <f>ROUND(I313*H313,2)</f>
        <v>0</v>
      </c>
      <c r="K313" s="139" t="s">
        <v>2442</v>
      </c>
      <c r="L313" s="32"/>
      <c r="M313" s="144" t="s">
        <v>1</v>
      </c>
      <c r="N313" s="145" t="s">
        <v>38</v>
      </c>
      <c r="P313" s="146">
        <f>O313*H313</f>
        <v>0</v>
      </c>
      <c r="Q313" s="146">
        <v>0</v>
      </c>
      <c r="R313" s="146">
        <f>Q313*H313</f>
        <v>0</v>
      </c>
      <c r="S313" s="146">
        <v>0</v>
      </c>
      <c r="T313" s="147">
        <f>S313*H313</f>
        <v>0</v>
      </c>
      <c r="AR313" s="148" t="s">
        <v>229</v>
      </c>
      <c r="AT313" s="148" t="s">
        <v>224</v>
      </c>
      <c r="AU313" s="148" t="s">
        <v>82</v>
      </c>
      <c r="AY313" s="17" t="s">
        <v>221</v>
      </c>
      <c r="BE313" s="149">
        <f>IF(N313="základní",J313,0)</f>
        <v>0</v>
      </c>
      <c r="BF313" s="149">
        <f>IF(N313="snížená",J313,0)</f>
        <v>0</v>
      </c>
      <c r="BG313" s="149">
        <f>IF(N313="zákl. přenesená",J313,0)</f>
        <v>0</v>
      </c>
      <c r="BH313" s="149">
        <f>IF(N313="sníž. přenesená",J313,0)</f>
        <v>0</v>
      </c>
      <c r="BI313" s="149">
        <f>IF(N313="nulová",J313,0)</f>
        <v>0</v>
      </c>
      <c r="BJ313" s="17" t="s">
        <v>80</v>
      </c>
      <c r="BK313" s="149">
        <f>ROUND(I313*H313,2)</f>
        <v>0</v>
      </c>
      <c r="BL313" s="17" t="s">
        <v>229</v>
      </c>
      <c r="BM313" s="148" t="s">
        <v>855</v>
      </c>
    </row>
    <row r="314" spans="2:65" s="12" customFormat="1">
      <c r="B314" s="150"/>
      <c r="D314" s="151" t="s">
        <v>231</v>
      </c>
      <c r="E314" s="152" t="s">
        <v>1</v>
      </c>
      <c r="F314" s="153" t="s">
        <v>3850</v>
      </c>
      <c r="H314" s="152" t="s">
        <v>1</v>
      </c>
      <c r="I314" s="154"/>
      <c r="L314" s="150"/>
      <c r="M314" s="155"/>
      <c r="T314" s="156"/>
      <c r="AT314" s="152" t="s">
        <v>231</v>
      </c>
      <c r="AU314" s="152" t="s">
        <v>82</v>
      </c>
      <c r="AV314" s="12" t="s">
        <v>80</v>
      </c>
      <c r="AW314" s="12" t="s">
        <v>30</v>
      </c>
      <c r="AX314" s="12" t="s">
        <v>73</v>
      </c>
      <c r="AY314" s="152" t="s">
        <v>221</v>
      </c>
    </row>
    <row r="315" spans="2:65" s="13" customFormat="1">
      <c r="B315" s="157"/>
      <c r="D315" s="151" t="s">
        <v>231</v>
      </c>
      <c r="E315" s="158" t="s">
        <v>1</v>
      </c>
      <c r="F315" s="159" t="s">
        <v>3859</v>
      </c>
      <c r="H315" s="160">
        <v>235</v>
      </c>
      <c r="I315" s="161"/>
      <c r="L315" s="157"/>
      <c r="M315" s="162"/>
      <c r="T315" s="163"/>
      <c r="AT315" s="158" t="s">
        <v>231</v>
      </c>
      <c r="AU315" s="158" t="s">
        <v>82</v>
      </c>
      <c r="AV315" s="13" t="s">
        <v>82</v>
      </c>
      <c r="AW315" s="13" t="s">
        <v>30</v>
      </c>
      <c r="AX315" s="13" t="s">
        <v>73</v>
      </c>
      <c r="AY315" s="158" t="s">
        <v>221</v>
      </c>
    </row>
    <row r="316" spans="2:65" s="14" customFormat="1">
      <c r="B316" s="164"/>
      <c r="D316" s="151" t="s">
        <v>231</v>
      </c>
      <c r="E316" s="165" t="s">
        <v>1</v>
      </c>
      <c r="F316" s="166" t="s">
        <v>236</v>
      </c>
      <c r="H316" s="167">
        <v>235</v>
      </c>
      <c r="I316" s="168"/>
      <c r="L316" s="164"/>
      <c r="M316" s="169"/>
      <c r="T316" s="170"/>
      <c r="AT316" s="165" t="s">
        <v>231</v>
      </c>
      <c r="AU316" s="165" t="s">
        <v>82</v>
      </c>
      <c r="AV316" s="14" t="s">
        <v>229</v>
      </c>
      <c r="AW316" s="14" t="s">
        <v>30</v>
      </c>
      <c r="AX316" s="14" t="s">
        <v>80</v>
      </c>
      <c r="AY316" s="165" t="s">
        <v>221</v>
      </c>
    </row>
    <row r="317" spans="2:65" s="1" customFormat="1" ht="16.5" customHeight="1">
      <c r="B317" s="136"/>
      <c r="C317" s="137" t="s">
        <v>605</v>
      </c>
      <c r="D317" s="137" t="s">
        <v>224</v>
      </c>
      <c r="E317" s="138" t="s">
        <v>3860</v>
      </c>
      <c r="F317" s="139" t="s">
        <v>3861</v>
      </c>
      <c r="G317" s="140" t="s">
        <v>350</v>
      </c>
      <c r="H317" s="141">
        <v>65</v>
      </c>
      <c r="I317" s="142"/>
      <c r="J317" s="143">
        <f>ROUND(I317*H317,2)</f>
        <v>0</v>
      </c>
      <c r="K317" s="139" t="s">
        <v>2442</v>
      </c>
      <c r="L317" s="32"/>
      <c r="M317" s="144" t="s">
        <v>1</v>
      </c>
      <c r="N317" s="145" t="s">
        <v>38</v>
      </c>
      <c r="P317" s="146">
        <f>O317*H317</f>
        <v>0</v>
      </c>
      <c r="Q317" s="146">
        <v>0</v>
      </c>
      <c r="R317" s="146">
        <f>Q317*H317</f>
        <v>0</v>
      </c>
      <c r="S317" s="146">
        <v>0</v>
      </c>
      <c r="T317" s="147">
        <f>S317*H317</f>
        <v>0</v>
      </c>
      <c r="AR317" s="148" t="s">
        <v>229</v>
      </c>
      <c r="AT317" s="148" t="s">
        <v>224</v>
      </c>
      <c r="AU317" s="148" t="s">
        <v>82</v>
      </c>
      <c r="AY317" s="17" t="s">
        <v>221</v>
      </c>
      <c r="BE317" s="149">
        <f>IF(N317="základní",J317,0)</f>
        <v>0</v>
      </c>
      <c r="BF317" s="149">
        <f>IF(N317="snížená",J317,0)</f>
        <v>0</v>
      </c>
      <c r="BG317" s="149">
        <f>IF(N317="zákl. přenesená",J317,0)</f>
        <v>0</v>
      </c>
      <c r="BH317" s="149">
        <f>IF(N317="sníž. přenesená",J317,0)</f>
        <v>0</v>
      </c>
      <c r="BI317" s="149">
        <f>IF(N317="nulová",J317,0)</f>
        <v>0</v>
      </c>
      <c r="BJ317" s="17" t="s">
        <v>80</v>
      </c>
      <c r="BK317" s="149">
        <f>ROUND(I317*H317,2)</f>
        <v>0</v>
      </c>
      <c r="BL317" s="17" t="s">
        <v>229</v>
      </c>
      <c r="BM317" s="148" t="s">
        <v>863</v>
      </c>
    </row>
    <row r="318" spans="2:65" s="12" customFormat="1">
      <c r="B318" s="150"/>
      <c r="D318" s="151" t="s">
        <v>231</v>
      </c>
      <c r="E318" s="152" t="s">
        <v>1</v>
      </c>
      <c r="F318" s="153" t="s">
        <v>3850</v>
      </c>
      <c r="H318" s="152" t="s">
        <v>1</v>
      </c>
      <c r="I318" s="154"/>
      <c r="L318" s="150"/>
      <c r="M318" s="155"/>
      <c r="T318" s="156"/>
      <c r="AT318" s="152" t="s">
        <v>231</v>
      </c>
      <c r="AU318" s="152" t="s">
        <v>82</v>
      </c>
      <c r="AV318" s="12" t="s">
        <v>80</v>
      </c>
      <c r="AW318" s="12" t="s">
        <v>30</v>
      </c>
      <c r="AX318" s="12" t="s">
        <v>73</v>
      </c>
      <c r="AY318" s="152" t="s">
        <v>221</v>
      </c>
    </row>
    <row r="319" spans="2:65" s="13" customFormat="1">
      <c r="B319" s="157"/>
      <c r="D319" s="151" t="s">
        <v>231</v>
      </c>
      <c r="E319" s="158" t="s">
        <v>1</v>
      </c>
      <c r="F319" s="159" t="s">
        <v>771</v>
      </c>
      <c r="H319" s="160">
        <v>65</v>
      </c>
      <c r="I319" s="161"/>
      <c r="L319" s="157"/>
      <c r="M319" s="162"/>
      <c r="T319" s="163"/>
      <c r="AT319" s="158" t="s">
        <v>231</v>
      </c>
      <c r="AU319" s="158" t="s">
        <v>82</v>
      </c>
      <c r="AV319" s="13" t="s">
        <v>82</v>
      </c>
      <c r="AW319" s="13" t="s">
        <v>30</v>
      </c>
      <c r="AX319" s="13" t="s">
        <v>73</v>
      </c>
      <c r="AY319" s="158" t="s">
        <v>221</v>
      </c>
    </row>
    <row r="320" spans="2:65" s="14" customFormat="1">
      <c r="B320" s="164"/>
      <c r="D320" s="151" t="s">
        <v>231</v>
      </c>
      <c r="E320" s="165" t="s">
        <v>1</v>
      </c>
      <c r="F320" s="166" t="s">
        <v>236</v>
      </c>
      <c r="H320" s="167">
        <v>65</v>
      </c>
      <c r="I320" s="168"/>
      <c r="L320" s="164"/>
      <c r="M320" s="169"/>
      <c r="T320" s="170"/>
      <c r="AT320" s="165" t="s">
        <v>231</v>
      </c>
      <c r="AU320" s="165" t="s">
        <v>82</v>
      </c>
      <c r="AV320" s="14" t="s">
        <v>229</v>
      </c>
      <c r="AW320" s="14" t="s">
        <v>30</v>
      </c>
      <c r="AX320" s="14" t="s">
        <v>80</v>
      </c>
      <c r="AY320" s="165" t="s">
        <v>221</v>
      </c>
    </row>
    <row r="321" spans="2:65" s="1" customFormat="1" ht="16.5" customHeight="1">
      <c r="B321" s="136"/>
      <c r="C321" s="137" t="s">
        <v>613</v>
      </c>
      <c r="D321" s="137" t="s">
        <v>224</v>
      </c>
      <c r="E321" s="138" t="s">
        <v>3862</v>
      </c>
      <c r="F321" s="139" t="s">
        <v>3863</v>
      </c>
      <c r="G321" s="140" t="s">
        <v>350</v>
      </c>
      <c r="H321" s="141">
        <v>180</v>
      </c>
      <c r="I321" s="142"/>
      <c r="J321" s="143">
        <f>ROUND(I321*H321,2)</f>
        <v>0</v>
      </c>
      <c r="K321" s="139" t="s">
        <v>2442</v>
      </c>
      <c r="L321" s="32"/>
      <c r="M321" s="144" t="s">
        <v>1</v>
      </c>
      <c r="N321" s="145" t="s">
        <v>38</v>
      </c>
      <c r="P321" s="146">
        <f>O321*H321</f>
        <v>0</v>
      </c>
      <c r="Q321" s="146">
        <v>0</v>
      </c>
      <c r="R321" s="146">
        <f>Q321*H321</f>
        <v>0</v>
      </c>
      <c r="S321" s="146">
        <v>0</v>
      </c>
      <c r="T321" s="147">
        <f>S321*H321</f>
        <v>0</v>
      </c>
      <c r="AR321" s="148" t="s">
        <v>229</v>
      </c>
      <c r="AT321" s="148" t="s">
        <v>224</v>
      </c>
      <c r="AU321" s="148" t="s">
        <v>82</v>
      </c>
      <c r="AY321" s="17" t="s">
        <v>221</v>
      </c>
      <c r="BE321" s="149">
        <f>IF(N321="základní",J321,0)</f>
        <v>0</v>
      </c>
      <c r="BF321" s="149">
        <f>IF(N321="snížená",J321,0)</f>
        <v>0</v>
      </c>
      <c r="BG321" s="149">
        <f>IF(N321="zákl. přenesená",J321,0)</f>
        <v>0</v>
      </c>
      <c r="BH321" s="149">
        <f>IF(N321="sníž. přenesená",J321,0)</f>
        <v>0</v>
      </c>
      <c r="BI321" s="149">
        <f>IF(N321="nulová",J321,0)</f>
        <v>0</v>
      </c>
      <c r="BJ321" s="17" t="s">
        <v>80</v>
      </c>
      <c r="BK321" s="149">
        <f>ROUND(I321*H321,2)</f>
        <v>0</v>
      </c>
      <c r="BL321" s="17" t="s">
        <v>229</v>
      </c>
      <c r="BM321" s="148" t="s">
        <v>873</v>
      </c>
    </row>
    <row r="322" spans="2:65" s="12" customFormat="1">
      <c r="B322" s="150"/>
      <c r="D322" s="151" t="s">
        <v>231</v>
      </c>
      <c r="E322" s="152" t="s">
        <v>1</v>
      </c>
      <c r="F322" s="153" t="s">
        <v>3864</v>
      </c>
      <c r="H322" s="152" t="s">
        <v>1</v>
      </c>
      <c r="I322" s="154"/>
      <c r="L322" s="150"/>
      <c r="M322" s="155"/>
      <c r="T322" s="156"/>
      <c r="AT322" s="152" t="s">
        <v>231</v>
      </c>
      <c r="AU322" s="152" t="s">
        <v>82</v>
      </c>
      <c r="AV322" s="12" t="s">
        <v>80</v>
      </c>
      <c r="AW322" s="12" t="s">
        <v>30</v>
      </c>
      <c r="AX322" s="12" t="s">
        <v>73</v>
      </c>
      <c r="AY322" s="152" t="s">
        <v>221</v>
      </c>
    </row>
    <row r="323" spans="2:65" s="13" customFormat="1">
      <c r="B323" s="157"/>
      <c r="D323" s="151" t="s">
        <v>231</v>
      </c>
      <c r="E323" s="158" t="s">
        <v>1</v>
      </c>
      <c r="F323" s="159" t="s">
        <v>2675</v>
      </c>
      <c r="H323" s="160">
        <v>180</v>
      </c>
      <c r="I323" s="161"/>
      <c r="L323" s="157"/>
      <c r="M323" s="162"/>
      <c r="T323" s="163"/>
      <c r="AT323" s="158" t="s">
        <v>231</v>
      </c>
      <c r="AU323" s="158" t="s">
        <v>82</v>
      </c>
      <c r="AV323" s="13" t="s">
        <v>82</v>
      </c>
      <c r="AW323" s="13" t="s">
        <v>30</v>
      </c>
      <c r="AX323" s="13" t="s">
        <v>73</v>
      </c>
      <c r="AY323" s="158" t="s">
        <v>221</v>
      </c>
    </row>
    <row r="324" spans="2:65" s="14" customFormat="1">
      <c r="B324" s="164"/>
      <c r="D324" s="151" t="s">
        <v>231</v>
      </c>
      <c r="E324" s="165" t="s">
        <v>1</v>
      </c>
      <c r="F324" s="166" t="s">
        <v>236</v>
      </c>
      <c r="H324" s="167">
        <v>180</v>
      </c>
      <c r="I324" s="168"/>
      <c r="L324" s="164"/>
      <c r="M324" s="169"/>
      <c r="T324" s="170"/>
      <c r="AT324" s="165" t="s">
        <v>231</v>
      </c>
      <c r="AU324" s="165" t="s">
        <v>82</v>
      </c>
      <c r="AV324" s="14" t="s">
        <v>229</v>
      </c>
      <c r="AW324" s="14" t="s">
        <v>30</v>
      </c>
      <c r="AX324" s="14" t="s">
        <v>80</v>
      </c>
      <c r="AY324" s="165" t="s">
        <v>221</v>
      </c>
    </row>
    <row r="325" spans="2:65" s="1" customFormat="1" ht="16.5" customHeight="1">
      <c r="B325" s="136"/>
      <c r="C325" s="137" t="s">
        <v>632</v>
      </c>
      <c r="D325" s="137" t="s">
        <v>224</v>
      </c>
      <c r="E325" s="138" t="s">
        <v>3865</v>
      </c>
      <c r="F325" s="139" t="s">
        <v>3866</v>
      </c>
      <c r="G325" s="140" t="s">
        <v>350</v>
      </c>
      <c r="H325" s="141">
        <v>75</v>
      </c>
      <c r="I325" s="142"/>
      <c r="J325" s="143">
        <f>ROUND(I325*H325,2)</f>
        <v>0</v>
      </c>
      <c r="K325" s="139" t="s">
        <v>2442</v>
      </c>
      <c r="L325" s="32"/>
      <c r="M325" s="144" t="s">
        <v>1</v>
      </c>
      <c r="N325" s="145" t="s">
        <v>38</v>
      </c>
      <c r="P325" s="146">
        <f>O325*H325</f>
        <v>0</v>
      </c>
      <c r="Q325" s="146">
        <v>0</v>
      </c>
      <c r="R325" s="146">
        <f>Q325*H325</f>
        <v>0</v>
      </c>
      <c r="S325" s="146">
        <v>0</v>
      </c>
      <c r="T325" s="147">
        <f>S325*H325</f>
        <v>0</v>
      </c>
      <c r="AR325" s="148" t="s">
        <v>229</v>
      </c>
      <c r="AT325" s="148" t="s">
        <v>224</v>
      </c>
      <c r="AU325" s="148" t="s">
        <v>82</v>
      </c>
      <c r="AY325" s="17" t="s">
        <v>221</v>
      </c>
      <c r="BE325" s="149">
        <f>IF(N325="základní",J325,0)</f>
        <v>0</v>
      </c>
      <c r="BF325" s="149">
        <f>IF(N325="snížená",J325,0)</f>
        <v>0</v>
      </c>
      <c r="BG325" s="149">
        <f>IF(N325="zákl. přenesená",J325,0)</f>
        <v>0</v>
      </c>
      <c r="BH325" s="149">
        <f>IF(N325="sníž. přenesená",J325,0)</f>
        <v>0</v>
      </c>
      <c r="BI325" s="149">
        <f>IF(N325="nulová",J325,0)</f>
        <v>0</v>
      </c>
      <c r="BJ325" s="17" t="s">
        <v>80</v>
      </c>
      <c r="BK325" s="149">
        <f>ROUND(I325*H325,2)</f>
        <v>0</v>
      </c>
      <c r="BL325" s="17" t="s">
        <v>229</v>
      </c>
      <c r="BM325" s="148" t="s">
        <v>881</v>
      </c>
    </row>
    <row r="326" spans="2:65" s="12" customFormat="1">
      <c r="B326" s="150"/>
      <c r="D326" s="151" t="s">
        <v>231</v>
      </c>
      <c r="E326" s="152" t="s">
        <v>1</v>
      </c>
      <c r="F326" s="153" t="s">
        <v>3864</v>
      </c>
      <c r="H326" s="152" t="s">
        <v>1</v>
      </c>
      <c r="I326" s="154"/>
      <c r="L326" s="150"/>
      <c r="M326" s="155"/>
      <c r="T326" s="156"/>
      <c r="AT326" s="152" t="s">
        <v>231</v>
      </c>
      <c r="AU326" s="152" t="s">
        <v>82</v>
      </c>
      <c r="AV326" s="12" t="s">
        <v>80</v>
      </c>
      <c r="AW326" s="12" t="s">
        <v>30</v>
      </c>
      <c r="AX326" s="12" t="s">
        <v>73</v>
      </c>
      <c r="AY326" s="152" t="s">
        <v>221</v>
      </c>
    </row>
    <row r="327" spans="2:65" s="13" customFormat="1">
      <c r="B327" s="157"/>
      <c r="D327" s="151" t="s">
        <v>231</v>
      </c>
      <c r="E327" s="158" t="s">
        <v>1</v>
      </c>
      <c r="F327" s="159" t="s">
        <v>811</v>
      </c>
      <c r="H327" s="160">
        <v>75</v>
      </c>
      <c r="I327" s="161"/>
      <c r="L327" s="157"/>
      <c r="M327" s="162"/>
      <c r="T327" s="163"/>
      <c r="AT327" s="158" t="s">
        <v>231</v>
      </c>
      <c r="AU327" s="158" t="s">
        <v>82</v>
      </c>
      <c r="AV327" s="13" t="s">
        <v>82</v>
      </c>
      <c r="AW327" s="13" t="s">
        <v>30</v>
      </c>
      <c r="AX327" s="13" t="s">
        <v>73</v>
      </c>
      <c r="AY327" s="158" t="s">
        <v>221</v>
      </c>
    </row>
    <row r="328" spans="2:65" s="14" customFormat="1">
      <c r="B328" s="164"/>
      <c r="D328" s="151" t="s">
        <v>231</v>
      </c>
      <c r="E328" s="165" t="s">
        <v>1</v>
      </c>
      <c r="F328" s="166" t="s">
        <v>236</v>
      </c>
      <c r="H328" s="167">
        <v>75</v>
      </c>
      <c r="I328" s="168"/>
      <c r="L328" s="164"/>
      <c r="M328" s="169"/>
      <c r="T328" s="170"/>
      <c r="AT328" s="165" t="s">
        <v>231</v>
      </c>
      <c r="AU328" s="165" t="s">
        <v>82</v>
      </c>
      <c r="AV328" s="14" t="s">
        <v>229</v>
      </c>
      <c r="AW328" s="14" t="s">
        <v>30</v>
      </c>
      <c r="AX328" s="14" t="s">
        <v>80</v>
      </c>
      <c r="AY328" s="165" t="s">
        <v>221</v>
      </c>
    </row>
    <row r="329" spans="2:65" s="1" customFormat="1" ht="16.5" customHeight="1">
      <c r="B329" s="136"/>
      <c r="C329" s="137" t="s">
        <v>643</v>
      </c>
      <c r="D329" s="137" t="s">
        <v>224</v>
      </c>
      <c r="E329" s="138" t="s">
        <v>3867</v>
      </c>
      <c r="F329" s="139" t="s">
        <v>3868</v>
      </c>
      <c r="G329" s="140" t="s">
        <v>350</v>
      </c>
      <c r="H329" s="141">
        <v>15</v>
      </c>
      <c r="I329" s="142"/>
      <c r="J329" s="143">
        <f>ROUND(I329*H329,2)</f>
        <v>0</v>
      </c>
      <c r="K329" s="139" t="s">
        <v>2442</v>
      </c>
      <c r="L329" s="32"/>
      <c r="M329" s="144" t="s">
        <v>1</v>
      </c>
      <c r="N329" s="145" t="s">
        <v>38</v>
      </c>
      <c r="P329" s="146">
        <f>O329*H329</f>
        <v>0</v>
      </c>
      <c r="Q329" s="146">
        <v>0</v>
      </c>
      <c r="R329" s="146">
        <f>Q329*H329</f>
        <v>0</v>
      </c>
      <c r="S329" s="146">
        <v>0</v>
      </c>
      <c r="T329" s="147">
        <f>S329*H329</f>
        <v>0</v>
      </c>
      <c r="AR329" s="148" t="s">
        <v>229</v>
      </c>
      <c r="AT329" s="148" t="s">
        <v>224</v>
      </c>
      <c r="AU329" s="148" t="s">
        <v>82</v>
      </c>
      <c r="AY329" s="17" t="s">
        <v>221</v>
      </c>
      <c r="BE329" s="149">
        <f>IF(N329="základní",J329,0)</f>
        <v>0</v>
      </c>
      <c r="BF329" s="149">
        <f>IF(N329="snížená",J329,0)</f>
        <v>0</v>
      </c>
      <c r="BG329" s="149">
        <f>IF(N329="zákl. přenesená",J329,0)</f>
        <v>0</v>
      </c>
      <c r="BH329" s="149">
        <f>IF(N329="sníž. přenesená",J329,0)</f>
        <v>0</v>
      </c>
      <c r="BI329" s="149">
        <f>IF(N329="nulová",J329,0)</f>
        <v>0</v>
      </c>
      <c r="BJ329" s="17" t="s">
        <v>80</v>
      </c>
      <c r="BK329" s="149">
        <f>ROUND(I329*H329,2)</f>
        <v>0</v>
      </c>
      <c r="BL329" s="17" t="s">
        <v>229</v>
      </c>
      <c r="BM329" s="148" t="s">
        <v>889</v>
      </c>
    </row>
    <row r="330" spans="2:65" s="12" customFormat="1">
      <c r="B330" s="150"/>
      <c r="D330" s="151" t="s">
        <v>231</v>
      </c>
      <c r="E330" s="152" t="s">
        <v>1</v>
      </c>
      <c r="F330" s="153" t="s">
        <v>3864</v>
      </c>
      <c r="H330" s="152" t="s">
        <v>1</v>
      </c>
      <c r="I330" s="154"/>
      <c r="L330" s="150"/>
      <c r="M330" s="155"/>
      <c r="T330" s="156"/>
      <c r="AT330" s="152" t="s">
        <v>231</v>
      </c>
      <c r="AU330" s="152" t="s">
        <v>82</v>
      </c>
      <c r="AV330" s="12" t="s">
        <v>80</v>
      </c>
      <c r="AW330" s="12" t="s">
        <v>30</v>
      </c>
      <c r="AX330" s="12" t="s">
        <v>73</v>
      </c>
      <c r="AY330" s="152" t="s">
        <v>221</v>
      </c>
    </row>
    <row r="331" spans="2:65" s="13" customFormat="1">
      <c r="B331" s="157"/>
      <c r="D331" s="151" t="s">
        <v>231</v>
      </c>
      <c r="E331" s="158" t="s">
        <v>1</v>
      </c>
      <c r="F331" s="159" t="s">
        <v>328</v>
      </c>
      <c r="H331" s="160">
        <v>15</v>
      </c>
      <c r="I331" s="161"/>
      <c r="L331" s="157"/>
      <c r="M331" s="162"/>
      <c r="T331" s="163"/>
      <c r="AT331" s="158" t="s">
        <v>231</v>
      </c>
      <c r="AU331" s="158" t="s">
        <v>82</v>
      </c>
      <c r="AV331" s="13" t="s">
        <v>82</v>
      </c>
      <c r="AW331" s="13" t="s">
        <v>30</v>
      </c>
      <c r="AX331" s="13" t="s">
        <v>73</v>
      </c>
      <c r="AY331" s="158" t="s">
        <v>221</v>
      </c>
    </row>
    <row r="332" spans="2:65" s="14" customFormat="1">
      <c r="B332" s="164"/>
      <c r="D332" s="151" t="s">
        <v>231</v>
      </c>
      <c r="E332" s="165" t="s">
        <v>1</v>
      </c>
      <c r="F332" s="166" t="s">
        <v>236</v>
      </c>
      <c r="H332" s="167">
        <v>15</v>
      </c>
      <c r="I332" s="168"/>
      <c r="L332" s="164"/>
      <c r="M332" s="169"/>
      <c r="T332" s="170"/>
      <c r="AT332" s="165" t="s">
        <v>231</v>
      </c>
      <c r="AU332" s="165" t="s">
        <v>82</v>
      </c>
      <c r="AV332" s="14" t="s">
        <v>229</v>
      </c>
      <c r="AW332" s="14" t="s">
        <v>30</v>
      </c>
      <c r="AX332" s="14" t="s">
        <v>80</v>
      </c>
      <c r="AY332" s="165" t="s">
        <v>221</v>
      </c>
    </row>
    <row r="333" spans="2:65" s="1" customFormat="1" ht="16.5" customHeight="1">
      <c r="B333" s="136"/>
      <c r="C333" s="137" t="s">
        <v>658</v>
      </c>
      <c r="D333" s="137" t="s">
        <v>224</v>
      </c>
      <c r="E333" s="138" t="s">
        <v>3869</v>
      </c>
      <c r="F333" s="139" t="s">
        <v>3870</v>
      </c>
      <c r="G333" s="140" t="s">
        <v>350</v>
      </c>
      <c r="H333" s="141">
        <v>890</v>
      </c>
      <c r="I333" s="142"/>
      <c r="J333" s="143">
        <f>ROUND(I333*H333,2)</f>
        <v>0</v>
      </c>
      <c r="K333" s="139" t="s">
        <v>2442</v>
      </c>
      <c r="L333" s="32"/>
      <c r="M333" s="144" t="s">
        <v>1</v>
      </c>
      <c r="N333" s="145" t="s">
        <v>38</v>
      </c>
      <c r="P333" s="146">
        <f>O333*H333</f>
        <v>0</v>
      </c>
      <c r="Q333" s="146">
        <v>0</v>
      </c>
      <c r="R333" s="146">
        <f>Q333*H333</f>
        <v>0</v>
      </c>
      <c r="S333" s="146">
        <v>0</v>
      </c>
      <c r="T333" s="147">
        <f>S333*H333</f>
        <v>0</v>
      </c>
      <c r="AR333" s="148" t="s">
        <v>229</v>
      </c>
      <c r="AT333" s="148" t="s">
        <v>224</v>
      </c>
      <c r="AU333" s="148" t="s">
        <v>82</v>
      </c>
      <c r="AY333" s="17" t="s">
        <v>221</v>
      </c>
      <c r="BE333" s="149">
        <f>IF(N333="základní",J333,0)</f>
        <v>0</v>
      </c>
      <c r="BF333" s="149">
        <f>IF(N333="snížená",J333,0)</f>
        <v>0</v>
      </c>
      <c r="BG333" s="149">
        <f>IF(N333="zákl. přenesená",J333,0)</f>
        <v>0</v>
      </c>
      <c r="BH333" s="149">
        <f>IF(N333="sníž. přenesená",J333,0)</f>
        <v>0</v>
      </c>
      <c r="BI333" s="149">
        <f>IF(N333="nulová",J333,0)</f>
        <v>0</v>
      </c>
      <c r="BJ333" s="17" t="s">
        <v>80</v>
      </c>
      <c r="BK333" s="149">
        <f>ROUND(I333*H333,2)</f>
        <v>0</v>
      </c>
      <c r="BL333" s="17" t="s">
        <v>229</v>
      </c>
      <c r="BM333" s="148" t="s">
        <v>897</v>
      </c>
    </row>
    <row r="334" spans="2:65" s="12" customFormat="1">
      <c r="B334" s="150"/>
      <c r="D334" s="151" t="s">
        <v>231</v>
      </c>
      <c r="E334" s="152" t="s">
        <v>1</v>
      </c>
      <c r="F334" s="153" t="s">
        <v>3871</v>
      </c>
      <c r="H334" s="152" t="s">
        <v>1</v>
      </c>
      <c r="I334" s="154"/>
      <c r="L334" s="150"/>
      <c r="M334" s="155"/>
      <c r="T334" s="156"/>
      <c r="AT334" s="152" t="s">
        <v>231</v>
      </c>
      <c r="AU334" s="152" t="s">
        <v>82</v>
      </c>
      <c r="AV334" s="12" t="s">
        <v>80</v>
      </c>
      <c r="AW334" s="12" t="s">
        <v>30</v>
      </c>
      <c r="AX334" s="12" t="s">
        <v>73</v>
      </c>
      <c r="AY334" s="152" t="s">
        <v>221</v>
      </c>
    </row>
    <row r="335" spans="2:65" s="13" customFormat="1">
      <c r="B335" s="157"/>
      <c r="D335" s="151" t="s">
        <v>231</v>
      </c>
      <c r="E335" s="158" t="s">
        <v>1</v>
      </c>
      <c r="F335" s="159" t="s">
        <v>3872</v>
      </c>
      <c r="H335" s="160">
        <v>890</v>
      </c>
      <c r="I335" s="161"/>
      <c r="L335" s="157"/>
      <c r="M335" s="162"/>
      <c r="T335" s="163"/>
      <c r="AT335" s="158" t="s">
        <v>231</v>
      </c>
      <c r="AU335" s="158" t="s">
        <v>82</v>
      </c>
      <c r="AV335" s="13" t="s">
        <v>82</v>
      </c>
      <c r="AW335" s="13" t="s">
        <v>30</v>
      </c>
      <c r="AX335" s="13" t="s">
        <v>73</v>
      </c>
      <c r="AY335" s="158" t="s">
        <v>221</v>
      </c>
    </row>
    <row r="336" spans="2:65" s="14" customFormat="1">
      <c r="B336" s="164"/>
      <c r="D336" s="151" t="s">
        <v>231</v>
      </c>
      <c r="E336" s="165" t="s">
        <v>1</v>
      </c>
      <c r="F336" s="166" t="s">
        <v>236</v>
      </c>
      <c r="H336" s="167">
        <v>890</v>
      </c>
      <c r="I336" s="168"/>
      <c r="L336" s="164"/>
      <c r="M336" s="169"/>
      <c r="T336" s="170"/>
      <c r="AT336" s="165" t="s">
        <v>231</v>
      </c>
      <c r="AU336" s="165" t="s">
        <v>82</v>
      </c>
      <c r="AV336" s="14" t="s">
        <v>229</v>
      </c>
      <c r="AW336" s="14" t="s">
        <v>30</v>
      </c>
      <c r="AX336" s="14" t="s">
        <v>80</v>
      </c>
      <c r="AY336" s="165" t="s">
        <v>221</v>
      </c>
    </row>
    <row r="337" spans="2:65" s="1" customFormat="1" ht="16.5" customHeight="1">
      <c r="B337" s="136"/>
      <c r="C337" s="137" t="s">
        <v>663</v>
      </c>
      <c r="D337" s="137" t="s">
        <v>224</v>
      </c>
      <c r="E337" s="138" t="s">
        <v>3873</v>
      </c>
      <c r="F337" s="139" t="s">
        <v>3874</v>
      </c>
      <c r="G337" s="140" t="s">
        <v>350</v>
      </c>
      <c r="H337" s="141">
        <v>1200</v>
      </c>
      <c r="I337" s="142"/>
      <c r="J337" s="143">
        <f>ROUND(I337*H337,2)</f>
        <v>0</v>
      </c>
      <c r="K337" s="139" t="s">
        <v>2442</v>
      </c>
      <c r="L337" s="32"/>
      <c r="M337" s="144" t="s">
        <v>1</v>
      </c>
      <c r="N337" s="145" t="s">
        <v>38</v>
      </c>
      <c r="P337" s="146">
        <f>O337*H337</f>
        <v>0</v>
      </c>
      <c r="Q337" s="146">
        <v>0</v>
      </c>
      <c r="R337" s="146">
        <f>Q337*H337</f>
        <v>0</v>
      </c>
      <c r="S337" s="146">
        <v>0</v>
      </c>
      <c r="T337" s="147">
        <f>S337*H337</f>
        <v>0</v>
      </c>
      <c r="AR337" s="148" t="s">
        <v>229</v>
      </c>
      <c r="AT337" s="148" t="s">
        <v>224</v>
      </c>
      <c r="AU337" s="148" t="s">
        <v>82</v>
      </c>
      <c r="AY337" s="17" t="s">
        <v>221</v>
      </c>
      <c r="BE337" s="149">
        <f>IF(N337="základní",J337,0)</f>
        <v>0</v>
      </c>
      <c r="BF337" s="149">
        <f>IF(N337="snížená",J337,0)</f>
        <v>0</v>
      </c>
      <c r="BG337" s="149">
        <f>IF(N337="zákl. přenesená",J337,0)</f>
        <v>0</v>
      </c>
      <c r="BH337" s="149">
        <f>IF(N337="sníž. přenesená",J337,0)</f>
        <v>0</v>
      </c>
      <c r="BI337" s="149">
        <f>IF(N337="nulová",J337,0)</f>
        <v>0</v>
      </c>
      <c r="BJ337" s="17" t="s">
        <v>80</v>
      </c>
      <c r="BK337" s="149">
        <f>ROUND(I337*H337,2)</f>
        <v>0</v>
      </c>
      <c r="BL337" s="17" t="s">
        <v>229</v>
      </c>
      <c r="BM337" s="148" t="s">
        <v>905</v>
      </c>
    </row>
    <row r="338" spans="2:65" s="12" customFormat="1">
      <c r="B338" s="150"/>
      <c r="D338" s="151" t="s">
        <v>231</v>
      </c>
      <c r="E338" s="152" t="s">
        <v>1</v>
      </c>
      <c r="F338" s="153" t="s">
        <v>3875</v>
      </c>
      <c r="H338" s="152" t="s">
        <v>1</v>
      </c>
      <c r="I338" s="154"/>
      <c r="L338" s="150"/>
      <c r="M338" s="155"/>
      <c r="T338" s="156"/>
      <c r="AT338" s="152" t="s">
        <v>231</v>
      </c>
      <c r="AU338" s="152" t="s">
        <v>82</v>
      </c>
      <c r="AV338" s="12" t="s">
        <v>80</v>
      </c>
      <c r="AW338" s="12" t="s">
        <v>30</v>
      </c>
      <c r="AX338" s="12" t="s">
        <v>73</v>
      </c>
      <c r="AY338" s="152" t="s">
        <v>221</v>
      </c>
    </row>
    <row r="339" spans="2:65" s="13" customFormat="1">
      <c r="B339" s="157"/>
      <c r="D339" s="151" t="s">
        <v>231</v>
      </c>
      <c r="E339" s="158" t="s">
        <v>1</v>
      </c>
      <c r="F339" s="159" t="s">
        <v>3876</v>
      </c>
      <c r="H339" s="160">
        <v>1200</v>
      </c>
      <c r="I339" s="161"/>
      <c r="L339" s="157"/>
      <c r="M339" s="162"/>
      <c r="T339" s="163"/>
      <c r="AT339" s="158" t="s">
        <v>231</v>
      </c>
      <c r="AU339" s="158" t="s">
        <v>82</v>
      </c>
      <c r="AV339" s="13" t="s">
        <v>82</v>
      </c>
      <c r="AW339" s="13" t="s">
        <v>30</v>
      </c>
      <c r="AX339" s="13" t="s">
        <v>73</v>
      </c>
      <c r="AY339" s="158" t="s">
        <v>221</v>
      </c>
    </row>
    <row r="340" spans="2:65" s="14" customFormat="1">
      <c r="B340" s="164"/>
      <c r="D340" s="151" t="s">
        <v>231</v>
      </c>
      <c r="E340" s="165" t="s">
        <v>1</v>
      </c>
      <c r="F340" s="166" t="s">
        <v>236</v>
      </c>
      <c r="H340" s="167">
        <v>1200</v>
      </c>
      <c r="I340" s="168"/>
      <c r="L340" s="164"/>
      <c r="M340" s="169"/>
      <c r="T340" s="170"/>
      <c r="AT340" s="165" t="s">
        <v>231</v>
      </c>
      <c r="AU340" s="165" t="s">
        <v>82</v>
      </c>
      <c r="AV340" s="14" t="s">
        <v>229</v>
      </c>
      <c r="AW340" s="14" t="s">
        <v>30</v>
      </c>
      <c r="AX340" s="14" t="s">
        <v>80</v>
      </c>
      <c r="AY340" s="165" t="s">
        <v>221</v>
      </c>
    </row>
    <row r="341" spans="2:65" s="1" customFormat="1" ht="16.5" customHeight="1">
      <c r="B341" s="136"/>
      <c r="C341" s="137" t="s">
        <v>680</v>
      </c>
      <c r="D341" s="137" t="s">
        <v>224</v>
      </c>
      <c r="E341" s="138" t="s">
        <v>3877</v>
      </c>
      <c r="F341" s="139" t="s">
        <v>3878</v>
      </c>
      <c r="G341" s="140" t="s">
        <v>350</v>
      </c>
      <c r="H341" s="141">
        <v>900</v>
      </c>
      <c r="I341" s="142"/>
      <c r="J341" s="143">
        <f>ROUND(I341*H341,2)</f>
        <v>0</v>
      </c>
      <c r="K341" s="139" t="s">
        <v>2442</v>
      </c>
      <c r="L341" s="32"/>
      <c r="M341" s="144" t="s">
        <v>1</v>
      </c>
      <c r="N341" s="145" t="s">
        <v>38</v>
      </c>
      <c r="P341" s="146">
        <f>O341*H341</f>
        <v>0</v>
      </c>
      <c r="Q341" s="146">
        <v>0</v>
      </c>
      <c r="R341" s="146">
        <f>Q341*H341</f>
        <v>0</v>
      </c>
      <c r="S341" s="146">
        <v>0</v>
      </c>
      <c r="T341" s="147">
        <f>S341*H341</f>
        <v>0</v>
      </c>
      <c r="AR341" s="148" t="s">
        <v>229</v>
      </c>
      <c r="AT341" s="148" t="s">
        <v>224</v>
      </c>
      <c r="AU341" s="148" t="s">
        <v>82</v>
      </c>
      <c r="AY341" s="17" t="s">
        <v>221</v>
      </c>
      <c r="BE341" s="149">
        <f>IF(N341="základní",J341,0)</f>
        <v>0</v>
      </c>
      <c r="BF341" s="149">
        <f>IF(N341="snížená",J341,0)</f>
        <v>0</v>
      </c>
      <c r="BG341" s="149">
        <f>IF(N341="zákl. přenesená",J341,0)</f>
        <v>0</v>
      </c>
      <c r="BH341" s="149">
        <f>IF(N341="sníž. přenesená",J341,0)</f>
        <v>0</v>
      </c>
      <c r="BI341" s="149">
        <f>IF(N341="nulová",J341,0)</f>
        <v>0</v>
      </c>
      <c r="BJ341" s="17" t="s">
        <v>80</v>
      </c>
      <c r="BK341" s="149">
        <f>ROUND(I341*H341,2)</f>
        <v>0</v>
      </c>
      <c r="BL341" s="17" t="s">
        <v>229</v>
      </c>
      <c r="BM341" s="148" t="s">
        <v>718</v>
      </c>
    </row>
    <row r="342" spans="2:65" s="12" customFormat="1">
      <c r="B342" s="150"/>
      <c r="D342" s="151" t="s">
        <v>231</v>
      </c>
      <c r="E342" s="152" t="s">
        <v>1</v>
      </c>
      <c r="F342" s="153" t="s">
        <v>3875</v>
      </c>
      <c r="H342" s="152" t="s">
        <v>1</v>
      </c>
      <c r="I342" s="154"/>
      <c r="L342" s="150"/>
      <c r="M342" s="155"/>
      <c r="T342" s="156"/>
      <c r="AT342" s="152" t="s">
        <v>231</v>
      </c>
      <c r="AU342" s="152" t="s">
        <v>82</v>
      </c>
      <c r="AV342" s="12" t="s">
        <v>80</v>
      </c>
      <c r="AW342" s="12" t="s">
        <v>30</v>
      </c>
      <c r="AX342" s="12" t="s">
        <v>73</v>
      </c>
      <c r="AY342" s="152" t="s">
        <v>221</v>
      </c>
    </row>
    <row r="343" spans="2:65" s="13" customFormat="1">
      <c r="B343" s="157"/>
      <c r="D343" s="151" t="s">
        <v>231</v>
      </c>
      <c r="E343" s="158" t="s">
        <v>1</v>
      </c>
      <c r="F343" s="159" t="s">
        <v>3879</v>
      </c>
      <c r="H343" s="160">
        <v>900</v>
      </c>
      <c r="I343" s="161"/>
      <c r="L343" s="157"/>
      <c r="M343" s="162"/>
      <c r="T343" s="163"/>
      <c r="AT343" s="158" t="s">
        <v>231</v>
      </c>
      <c r="AU343" s="158" t="s">
        <v>82</v>
      </c>
      <c r="AV343" s="13" t="s">
        <v>82</v>
      </c>
      <c r="AW343" s="13" t="s">
        <v>30</v>
      </c>
      <c r="AX343" s="13" t="s">
        <v>73</v>
      </c>
      <c r="AY343" s="158" t="s">
        <v>221</v>
      </c>
    </row>
    <row r="344" spans="2:65" s="14" customFormat="1">
      <c r="B344" s="164"/>
      <c r="D344" s="151" t="s">
        <v>231</v>
      </c>
      <c r="E344" s="165" t="s">
        <v>1</v>
      </c>
      <c r="F344" s="166" t="s">
        <v>236</v>
      </c>
      <c r="H344" s="167">
        <v>900</v>
      </c>
      <c r="I344" s="168"/>
      <c r="L344" s="164"/>
      <c r="M344" s="169"/>
      <c r="T344" s="170"/>
      <c r="AT344" s="165" t="s">
        <v>231</v>
      </c>
      <c r="AU344" s="165" t="s">
        <v>82</v>
      </c>
      <c r="AV344" s="14" t="s">
        <v>229</v>
      </c>
      <c r="AW344" s="14" t="s">
        <v>30</v>
      </c>
      <c r="AX344" s="14" t="s">
        <v>80</v>
      </c>
      <c r="AY344" s="165" t="s">
        <v>221</v>
      </c>
    </row>
    <row r="345" spans="2:65" s="1" customFormat="1" ht="16.5" customHeight="1">
      <c r="B345" s="136"/>
      <c r="C345" s="137" t="s">
        <v>684</v>
      </c>
      <c r="D345" s="137" t="s">
        <v>224</v>
      </c>
      <c r="E345" s="138" t="s">
        <v>3880</v>
      </c>
      <c r="F345" s="139" t="s">
        <v>3881</v>
      </c>
      <c r="G345" s="140" t="s">
        <v>350</v>
      </c>
      <c r="H345" s="141">
        <v>90</v>
      </c>
      <c r="I345" s="142"/>
      <c r="J345" s="143">
        <f>ROUND(I345*H345,2)</f>
        <v>0</v>
      </c>
      <c r="K345" s="139" t="s">
        <v>2442</v>
      </c>
      <c r="L345" s="32"/>
      <c r="M345" s="144" t="s">
        <v>1</v>
      </c>
      <c r="N345" s="145" t="s">
        <v>38</v>
      </c>
      <c r="P345" s="146">
        <f>O345*H345</f>
        <v>0</v>
      </c>
      <c r="Q345" s="146">
        <v>0</v>
      </c>
      <c r="R345" s="146">
        <f>Q345*H345</f>
        <v>0</v>
      </c>
      <c r="S345" s="146">
        <v>0</v>
      </c>
      <c r="T345" s="147">
        <f>S345*H345</f>
        <v>0</v>
      </c>
      <c r="AR345" s="148" t="s">
        <v>229</v>
      </c>
      <c r="AT345" s="148" t="s">
        <v>224</v>
      </c>
      <c r="AU345" s="148" t="s">
        <v>82</v>
      </c>
      <c r="AY345" s="17" t="s">
        <v>221</v>
      </c>
      <c r="BE345" s="149">
        <f>IF(N345="základní",J345,0)</f>
        <v>0</v>
      </c>
      <c r="BF345" s="149">
        <f>IF(N345="snížená",J345,0)</f>
        <v>0</v>
      </c>
      <c r="BG345" s="149">
        <f>IF(N345="zákl. přenesená",J345,0)</f>
        <v>0</v>
      </c>
      <c r="BH345" s="149">
        <f>IF(N345="sníž. přenesená",J345,0)</f>
        <v>0</v>
      </c>
      <c r="BI345" s="149">
        <f>IF(N345="nulová",J345,0)</f>
        <v>0</v>
      </c>
      <c r="BJ345" s="17" t="s">
        <v>80</v>
      </c>
      <c r="BK345" s="149">
        <f>ROUND(I345*H345,2)</f>
        <v>0</v>
      </c>
      <c r="BL345" s="17" t="s">
        <v>229</v>
      </c>
      <c r="BM345" s="148" t="s">
        <v>920</v>
      </c>
    </row>
    <row r="346" spans="2:65" s="12" customFormat="1">
      <c r="B346" s="150"/>
      <c r="D346" s="151" t="s">
        <v>231</v>
      </c>
      <c r="E346" s="152" t="s">
        <v>1</v>
      </c>
      <c r="F346" s="153" t="s">
        <v>3875</v>
      </c>
      <c r="H346" s="152" t="s">
        <v>1</v>
      </c>
      <c r="I346" s="154"/>
      <c r="L346" s="150"/>
      <c r="M346" s="155"/>
      <c r="T346" s="156"/>
      <c r="AT346" s="152" t="s">
        <v>231</v>
      </c>
      <c r="AU346" s="152" t="s">
        <v>82</v>
      </c>
      <c r="AV346" s="12" t="s">
        <v>80</v>
      </c>
      <c r="AW346" s="12" t="s">
        <v>30</v>
      </c>
      <c r="AX346" s="12" t="s">
        <v>73</v>
      </c>
      <c r="AY346" s="152" t="s">
        <v>221</v>
      </c>
    </row>
    <row r="347" spans="2:65" s="13" customFormat="1">
      <c r="B347" s="157"/>
      <c r="D347" s="151" t="s">
        <v>231</v>
      </c>
      <c r="E347" s="158" t="s">
        <v>1</v>
      </c>
      <c r="F347" s="159" t="s">
        <v>873</v>
      </c>
      <c r="H347" s="160">
        <v>90</v>
      </c>
      <c r="I347" s="161"/>
      <c r="L347" s="157"/>
      <c r="M347" s="162"/>
      <c r="T347" s="163"/>
      <c r="AT347" s="158" t="s">
        <v>231</v>
      </c>
      <c r="AU347" s="158" t="s">
        <v>82</v>
      </c>
      <c r="AV347" s="13" t="s">
        <v>82</v>
      </c>
      <c r="AW347" s="13" t="s">
        <v>30</v>
      </c>
      <c r="AX347" s="13" t="s">
        <v>73</v>
      </c>
      <c r="AY347" s="158" t="s">
        <v>221</v>
      </c>
    </row>
    <row r="348" spans="2:65" s="14" customFormat="1">
      <c r="B348" s="164"/>
      <c r="D348" s="151" t="s">
        <v>231</v>
      </c>
      <c r="E348" s="165" t="s">
        <v>1</v>
      </c>
      <c r="F348" s="166" t="s">
        <v>236</v>
      </c>
      <c r="H348" s="167">
        <v>90</v>
      </c>
      <c r="I348" s="168"/>
      <c r="L348" s="164"/>
      <c r="M348" s="169"/>
      <c r="T348" s="170"/>
      <c r="AT348" s="165" t="s">
        <v>231</v>
      </c>
      <c r="AU348" s="165" t="s">
        <v>82</v>
      </c>
      <c r="AV348" s="14" t="s">
        <v>229</v>
      </c>
      <c r="AW348" s="14" t="s">
        <v>30</v>
      </c>
      <c r="AX348" s="14" t="s">
        <v>80</v>
      </c>
      <c r="AY348" s="165" t="s">
        <v>221</v>
      </c>
    </row>
    <row r="349" spans="2:65" s="1" customFormat="1" ht="16.5" customHeight="1">
      <c r="B349" s="136"/>
      <c r="C349" s="137" t="s">
        <v>714</v>
      </c>
      <c r="D349" s="137" t="s">
        <v>224</v>
      </c>
      <c r="E349" s="138" t="s">
        <v>3882</v>
      </c>
      <c r="F349" s="139" t="s">
        <v>3883</v>
      </c>
      <c r="G349" s="140" t="s">
        <v>350</v>
      </c>
      <c r="H349" s="141">
        <v>5280</v>
      </c>
      <c r="I349" s="142"/>
      <c r="J349" s="143">
        <f>ROUND(I349*H349,2)</f>
        <v>0</v>
      </c>
      <c r="K349" s="139" t="s">
        <v>2442</v>
      </c>
      <c r="L349" s="32"/>
      <c r="M349" s="144" t="s">
        <v>1</v>
      </c>
      <c r="N349" s="145" t="s">
        <v>38</v>
      </c>
      <c r="P349" s="146">
        <f>O349*H349</f>
        <v>0</v>
      </c>
      <c r="Q349" s="146">
        <v>0</v>
      </c>
      <c r="R349" s="146">
        <f>Q349*H349</f>
        <v>0</v>
      </c>
      <c r="S349" s="146">
        <v>0</v>
      </c>
      <c r="T349" s="147">
        <f>S349*H349</f>
        <v>0</v>
      </c>
      <c r="AR349" s="148" t="s">
        <v>229</v>
      </c>
      <c r="AT349" s="148" t="s">
        <v>224</v>
      </c>
      <c r="AU349" s="148" t="s">
        <v>82</v>
      </c>
      <c r="AY349" s="17" t="s">
        <v>221</v>
      </c>
      <c r="BE349" s="149">
        <f>IF(N349="základní",J349,0)</f>
        <v>0</v>
      </c>
      <c r="BF349" s="149">
        <f>IF(N349="snížená",J349,0)</f>
        <v>0</v>
      </c>
      <c r="BG349" s="149">
        <f>IF(N349="zákl. přenesená",J349,0)</f>
        <v>0</v>
      </c>
      <c r="BH349" s="149">
        <f>IF(N349="sníž. přenesená",J349,0)</f>
        <v>0</v>
      </c>
      <c r="BI349" s="149">
        <f>IF(N349="nulová",J349,0)</f>
        <v>0</v>
      </c>
      <c r="BJ349" s="17" t="s">
        <v>80</v>
      </c>
      <c r="BK349" s="149">
        <f>ROUND(I349*H349,2)</f>
        <v>0</v>
      </c>
      <c r="BL349" s="17" t="s">
        <v>229</v>
      </c>
      <c r="BM349" s="148" t="s">
        <v>928</v>
      </c>
    </row>
    <row r="350" spans="2:65" s="12" customFormat="1">
      <c r="B350" s="150"/>
      <c r="D350" s="151" t="s">
        <v>231</v>
      </c>
      <c r="E350" s="152" t="s">
        <v>1</v>
      </c>
      <c r="F350" s="153" t="s">
        <v>3871</v>
      </c>
      <c r="H350" s="152" t="s">
        <v>1</v>
      </c>
      <c r="I350" s="154"/>
      <c r="L350" s="150"/>
      <c r="M350" s="155"/>
      <c r="T350" s="156"/>
      <c r="AT350" s="152" t="s">
        <v>231</v>
      </c>
      <c r="AU350" s="152" t="s">
        <v>82</v>
      </c>
      <c r="AV350" s="12" t="s">
        <v>80</v>
      </c>
      <c r="AW350" s="12" t="s">
        <v>30</v>
      </c>
      <c r="AX350" s="12" t="s">
        <v>73</v>
      </c>
      <c r="AY350" s="152" t="s">
        <v>221</v>
      </c>
    </row>
    <row r="351" spans="2:65" s="13" customFormat="1">
      <c r="B351" s="157"/>
      <c r="D351" s="151" t="s">
        <v>231</v>
      </c>
      <c r="E351" s="158" t="s">
        <v>1</v>
      </c>
      <c r="F351" s="159" t="s">
        <v>3884</v>
      </c>
      <c r="H351" s="160">
        <v>5280</v>
      </c>
      <c r="I351" s="161"/>
      <c r="L351" s="157"/>
      <c r="M351" s="162"/>
      <c r="T351" s="163"/>
      <c r="AT351" s="158" t="s">
        <v>231</v>
      </c>
      <c r="AU351" s="158" t="s">
        <v>82</v>
      </c>
      <c r="AV351" s="13" t="s">
        <v>82</v>
      </c>
      <c r="AW351" s="13" t="s">
        <v>30</v>
      </c>
      <c r="AX351" s="13" t="s">
        <v>73</v>
      </c>
      <c r="AY351" s="158" t="s">
        <v>221</v>
      </c>
    </row>
    <row r="352" spans="2:65" s="14" customFormat="1">
      <c r="B352" s="164"/>
      <c r="D352" s="151" t="s">
        <v>231</v>
      </c>
      <c r="E352" s="165" t="s">
        <v>1</v>
      </c>
      <c r="F352" s="166" t="s">
        <v>236</v>
      </c>
      <c r="H352" s="167">
        <v>5280</v>
      </c>
      <c r="I352" s="168"/>
      <c r="L352" s="164"/>
      <c r="M352" s="169"/>
      <c r="T352" s="170"/>
      <c r="AT352" s="165" t="s">
        <v>231</v>
      </c>
      <c r="AU352" s="165" t="s">
        <v>82</v>
      </c>
      <c r="AV352" s="14" t="s">
        <v>229</v>
      </c>
      <c r="AW352" s="14" t="s">
        <v>30</v>
      </c>
      <c r="AX352" s="14" t="s">
        <v>80</v>
      </c>
      <c r="AY352" s="165" t="s">
        <v>221</v>
      </c>
    </row>
    <row r="353" spans="2:65" s="1" customFormat="1" ht="16.5" customHeight="1">
      <c r="B353" s="136"/>
      <c r="C353" s="137" t="s">
        <v>721</v>
      </c>
      <c r="D353" s="137" t="s">
        <v>224</v>
      </c>
      <c r="E353" s="138" t="s">
        <v>3885</v>
      </c>
      <c r="F353" s="139" t="s">
        <v>3886</v>
      </c>
      <c r="G353" s="140" t="s">
        <v>350</v>
      </c>
      <c r="H353" s="141">
        <v>1935</v>
      </c>
      <c r="I353" s="142"/>
      <c r="J353" s="143">
        <f>ROUND(I353*H353,2)</f>
        <v>0</v>
      </c>
      <c r="K353" s="139" t="s">
        <v>2442</v>
      </c>
      <c r="L353" s="32"/>
      <c r="M353" s="144" t="s">
        <v>1</v>
      </c>
      <c r="N353" s="145" t="s">
        <v>38</v>
      </c>
      <c r="P353" s="146">
        <f>O353*H353</f>
        <v>0</v>
      </c>
      <c r="Q353" s="146">
        <v>0</v>
      </c>
      <c r="R353" s="146">
        <f>Q353*H353</f>
        <v>0</v>
      </c>
      <c r="S353" s="146">
        <v>0</v>
      </c>
      <c r="T353" s="147">
        <f>S353*H353</f>
        <v>0</v>
      </c>
      <c r="AR353" s="148" t="s">
        <v>229</v>
      </c>
      <c r="AT353" s="148" t="s">
        <v>224</v>
      </c>
      <c r="AU353" s="148" t="s">
        <v>82</v>
      </c>
      <c r="AY353" s="17" t="s">
        <v>221</v>
      </c>
      <c r="BE353" s="149">
        <f>IF(N353="základní",J353,0)</f>
        <v>0</v>
      </c>
      <c r="BF353" s="149">
        <f>IF(N353="snížená",J353,0)</f>
        <v>0</v>
      </c>
      <c r="BG353" s="149">
        <f>IF(N353="zákl. přenesená",J353,0)</f>
        <v>0</v>
      </c>
      <c r="BH353" s="149">
        <f>IF(N353="sníž. přenesená",J353,0)</f>
        <v>0</v>
      </c>
      <c r="BI353" s="149">
        <f>IF(N353="nulová",J353,0)</f>
        <v>0</v>
      </c>
      <c r="BJ353" s="17" t="s">
        <v>80</v>
      </c>
      <c r="BK353" s="149">
        <f>ROUND(I353*H353,2)</f>
        <v>0</v>
      </c>
      <c r="BL353" s="17" t="s">
        <v>229</v>
      </c>
      <c r="BM353" s="148" t="s">
        <v>936</v>
      </c>
    </row>
    <row r="354" spans="2:65" s="12" customFormat="1">
      <c r="B354" s="150"/>
      <c r="D354" s="151" t="s">
        <v>231</v>
      </c>
      <c r="E354" s="152" t="s">
        <v>1</v>
      </c>
      <c r="F354" s="153" t="s">
        <v>3871</v>
      </c>
      <c r="H354" s="152" t="s">
        <v>1</v>
      </c>
      <c r="I354" s="154"/>
      <c r="L354" s="150"/>
      <c r="M354" s="155"/>
      <c r="T354" s="156"/>
      <c r="AT354" s="152" t="s">
        <v>231</v>
      </c>
      <c r="AU354" s="152" t="s">
        <v>82</v>
      </c>
      <c r="AV354" s="12" t="s">
        <v>80</v>
      </c>
      <c r="AW354" s="12" t="s">
        <v>30</v>
      </c>
      <c r="AX354" s="12" t="s">
        <v>73</v>
      </c>
      <c r="AY354" s="152" t="s">
        <v>221</v>
      </c>
    </row>
    <row r="355" spans="2:65" s="13" customFormat="1">
      <c r="B355" s="157"/>
      <c r="D355" s="151" t="s">
        <v>231</v>
      </c>
      <c r="E355" s="158" t="s">
        <v>1</v>
      </c>
      <c r="F355" s="159" t="s">
        <v>3887</v>
      </c>
      <c r="H355" s="160">
        <v>1935</v>
      </c>
      <c r="I355" s="161"/>
      <c r="L355" s="157"/>
      <c r="M355" s="162"/>
      <c r="T355" s="163"/>
      <c r="AT355" s="158" t="s">
        <v>231</v>
      </c>
      <c r="AU355" s="158" t="s">
        <v>82</v>
      </c>
      <c r="AV355" s="13" t="s">
        <v>82</v>
      </c>
      <c r="AW355" s="13" t="s">
        <v>30</v>
      </c>
      <c r="AX355" s="13" t="s">
        <v>73</v>
      </c>
      <c r="AY355" s="158" t="s">
        <v>221</v>
      </c>
    </row>
    <row r="356" spans="2:65" s="14" customFormat="1">
      <c r="B356" s="164"/>
      <c r="D356" s="151" t="s">
        <v>231</v>
      </c>
      <c r="E356" s="165" t="s">
        <v>1</v>
      </c>
      <c r="F356" s="166" t="s">
        <v>236</v>
      </c>
      <c r="H356" s="167">
        <v>1935</v>
      </c>
      <c r="I356" s="168"/>
      <c r="L356" s="164"/>
      <c r="M356" s="169"/>
      <c r="T356" s="170"/>
      <c r="AT356" s="165" t="s">
        <v>231</v>
      </c>
      <c r="AU356" s="165" t="s">
        <v>82</v>
      </c>
      <c r="AV356" s="14" t="s">
        <v>229</v>
      </c>
      <c r="AW356" s="14" t="s">
        <v>30</v>
      </c>
      <c r="AX356" s="14" t="s">
        <v>80</v>
      </c>
      <c r="AY356" s="165" t="s">
        <v>221</v>
      </c>
    </row>
    <row r="357" spans="2:65" s="1" customFormat="1" ht="16.5" customHeight="1">
      <c r="B357" s="136"/>
      <c r="C357" s="137" t="s">
        <v>727</v>
      </c>
      <c r="D357" s="137" t="s">
        <v>224</v>
      </c>
      <c r="E357" s="138" t="s">
        <v>3888</v>
      </c>
      <c r="F357" s="139" t="s">
        <v>3889</v>
      </c>
      <c r="G357" s="140" t="s">
        <v>350</v>
      </c>
      <c r="H357" s="141">
        <v>135</v>
      </c>
      <c r="I357" s="142"/>
      <c r="J357" s="143">
        <f>ROUND(I357*H357,2)</f>
        <v>0</v>
      </c>
      <c r="K357" s="139" t="s">
        <v>2442</v>
      </c>
      <c r="L357" s="32"/>
      <c r="M357" s="144" t="s">
        <v>1</v>
      </c>
      <c r="N357" s="145" t="s">
        <v>38</v>
      </c>
      <c r="P357" s="146">
        <f>O357*H357</f>
        <v>0</v>
      </c>
      <c r="Q357" s="146">
        <v>0</v>
      </c>
      <c r="R357" s="146">
        <f>Q357*H357</f>
        <v>0</v>
      </c>
      <c r="S357" s="146">
        <v>0</v>
      </c>
      <c r="T357" s="147">
        <f>S357*H357</f>
        <v>0</v>
      </c>
      <c r="AR357" s="148" t="s">
        <v>229</v>
      </c>
      <c r="AT357" s="148" t="s">
        <v>224</v>
      </c>
      <c r="AU357" s="148" t="s">
        <v>82</v>
      </c>
      <c r="AY357" s="17" t="s">
        <v>221</v>
      </c>
      <c r="BE357" s="149">
        <f>IF(N357="základní",J357,0)</f>
        <v>0</v>
      </c>
      <c r="BF357" s="149">
        <f>IF(N357="snížená",J357,0)</f>
        <v>0</v>
      </c>
      <c r="BG357" s="149">
        <f>IF(N357="zákl. přenesená",J357,0)</f>
        <v>0</v>
      </c>
      <c r="BH357" s="149">
        <f>IF(N357="sníž. přenesená",J357,0)</f>
        <v>0</v>
      </c>
      <c r="BI357" s="149">
        <f>IF(N357="nulová",J357,0)</f>
        <v>0</v>
      </c>
      <c r="BJ357" s="17" t="s">
        <v>80</v>
      </c>
      <c r="BK357" s="149">
        <f>ROUND(I357*H357,2)</f>
        <v>0</v>
      </c>
      <c r="BL357" s="17" t="s">
        <v>229</v>
      </c>
      <c r="BM357" s="148" t="s">
        <v>944</v>
      </c>
    </row>
    <row r="358" spans="2:65" s="12" customFormat="1">
      <c r="B358" s="150"/>
      <c r="D358" s="151" t="s">
        <v>231</v>
      </c>
      <c r="E358" s="152" t="s">
        <v>1</v>
      </c>
      <c r="F358" s="153" t="s">
        <v>3871</v>
      </c>
      <c r="H358" s="152" t="s">
        <v>1</v>
      </c>
      <c r="I358" s="154"/>
      <c r="L358" s="150"/>
      <c r="M358" s="155"/>
      <c r="T358" s="156"/>
      <c r="AT358" s="152" t="s">
        <v>231</v>
      </c>
      <c r="AU358" s="152" t="s">
        <v>82</v>
      </c>
      <c r="AV358" s="12" t="s">
        <v>80</v>
      </c>
      <c r="AW358" s="12" t="s">
        <v>30</v>
      </c>
      <c r="AX358" s="12" t="s">
        <v>73</v>
      </c>
      <c r="AY358" s="152" t="s">
        <v>221</v>
      </c>
    </row>
    <row r="359" spans="2:65" s="13" customFormat="1">
      <c r="B359" s="157"/>
      <c r="D359" s="151" t="s">
        <v>231</v>
      </c>
      <c r="E359" s="158" t="s">
        <v>1</v>
      </c>
      <c r="F359" s="159" t="s">
        <v>1081</v>
      </c>
      <c r="H359" s="160">
        <v>135</v>
      </c>
      <c r="I359" s="161"/>
      <c r="L359" s="157"/>
      <c r="M359" s="162"/>
      <c r="T359" s="163"/>
      <c r="AT359" s="158" t="s">
        <v>231</v>
      </c>
      <c r="AU359" s="158" t="s">
        <v>82</v>
      </c>
      <c r="AV359" s="13" t="s">
        <v>82</v>
      </c>
      <c r="AW359" s="13" t="s">
        <v>30</v>
      </c>
      <c r="AX359" s="13" t="s">
        <v>73</v>
      </c>
      <c r="AY359" s="158" t="s">
        <v>221</v>
      </c>
    </row>
    <row r="360" spans="2:65" s="14" customFormat="1">
      <c r="B360" s="164"/>
      <c r="D360" s="151" t="s">
        <v>231</v>
      </c>
      <c r="E360" s="165" t="s">
        <v>1</v>
      </c>
      <c r="F360" s="166" t="s">
        <v>236</v>
      </c>
      <c r="H360" s="167">
        <v>135</v>
      </c>
      <c r="I360" s="168"/>
      <c r="L360" s="164"/>
      <c r="M360" s="169"/>
      <c r="T360" s="170"/>
      <c r="AT360" s="165" t="s">
        <v>231</v>
      </c>
      <c r="AU360" s="165" t="s">
        <v>82</v>
      </c>
      <c r="AV360" s="14" t="s">
        <v>229</v>
      </c>
      <c r="AW360" s="14" t="s">
        <v>30</v>
      </c>
      <c r="AX360" s="14" t="s">
        <v>80</v>
      </c>
      <c r="AY360" s="165" t="s">
        <v>221</v>
      </c>
    </row>
    <row r="361" spans="2:65" s="1" customFormat="1" ht="16.5" customHeight="1">
      <c r="B361" s="136"/>
      <c r="C361" s="137" t="s">
        <v>732</v>
      </c>
      <c r="D361" s="137" t="s">
        <v>224</v>
      </c>
      <c r="E361" s="138" t="s">
        <v>3890</v>
      </c>
      <c r="F361" s="139" t="s">
        <v>3891</v>
      </c>
      <c r="G361" s="140" t="s">
        <v>350</v>
      </c>
      <c r="H361" s="141">
        <v>1620</v>
      </c>
      <c r="I361" s="142"/>
      <c r="J361" s="143">
        <f>ROUND(I361*H361,2)</f>
        <v>0</v>
      </c>
      <c r="K361" s="139" t="s">
        <v>2442</v>
      </c>
      <c r="L361" s="32"/>
      <c r="M361" s="144" t="s">
        <v>1</v>
      </c>
      <c r="N361" s="145" t="s">
        <v>38</v>
      </c>
      <c r="P361" s="146">
        <f>O361*H361</f>
        <v>0</v>
      </c>
      <c r="Q361" s="146">
        <v>0</v>
      </c>
      <c r="R361" s="146">
        <f>Q361*H361</f>
        <v>0</v>
      </c>
      <c r="S361" s="146">
        <v>0</v>
      </c>
      <c r="T361" s="147">
        <f>S361*H361</f>
        <v>0</v>
      </c>
      <c r="AR361" s="148" t="s">
        <v>229</v>
      </c>
      <c r="AT361" s="148" t="s">
        <v>224</v>
      </c>
      <c r="AU361" s="148" t="s">
        <v>82</v>
      </c>
      <c r="AY361" s="17" t="s">
        <v>221</v>
      </c>
      <c r="BE361" s="149">
        <f>IF(N361="základní",J361,0)</f>
        <v>0</v>
      </c>
      <c r="BF361" s="149">
        <f>IF(N361="snížená",J361,0)</f>
        <v>0</v>
      </c>
      <c r="BG361" s="149">
        <f>IF(N361="zákl. přenesená",J361,0)</f>
        <v>0</v>
      </c>
      <c r="BH361" s="149">
        <f>IF(N361="sníž. přenesená",J361,0)</f>
        <v>0</v>
      </c>
      <c r="BI361" s="149">
        <f>IF(N361="nulová",J361,0)</f>
        <v>0</v>
      </c>
      <c r="BJ361" s="17" t="s">
        <v>80</v>
      </c>
      <c r="BK361" s="149">
        <f>ROUND(I361*H361,2)</f>
        <v>0</v>
      </c>
      <c r="BL361" s="17" t="s">
        <v>229</v>
      </c>
      <c r="BM361" s="148" t="s">
        <v>952</v>
      </c>
    </row>
    <row r="362" spans="2:65" s="12" customFormat="1">
      <c r="B362" s="150"/>
      <c r="D362" s="151" t="s">
        <v>231</v>
      </c>
      <c r="E362" s="152" t="s">
        <v>1</v>
      </c>
      <c r="F362" s="153" t="s">
        <v>3892</v>
      </c>
      <c r="H362" s="152" t="s">
        <v>1</v>
      </c>
      <c r="I362" s="154"/>
      <c r="L362" s="150"/>
      <c r="M362" s="155"/>
      <c r="T362" s="156"/>
      <c r="AT362" s="152" t="s">
        <v>231</v>
      </c>
      <c r="AU362" s="152" t="s">
        <v>82</v>
      </c>
      <c r="AV362" s="12" t="s">
        <v>80</v>
      </c>
      <c r="AW362" s="12" t="s">
        <v>30</v>
      </c>
      <c r="AX362" s="12" t="s">
        <v>73</v>
      </c>
      <c r="AY362" s="152" t="s">
        <v>221</v>
      </c>
    </row>
    <row r="363" spans="2:65" s="13" customFormat="1">
      <c r="B363" s="157"/>
      <c r="D363" s="151" t="s">
        <v>231</v>
      </c>
      <c r="E363" s="158" t="s">
        <v>1</v>
      </c>
      <c r="F363" s="159" t="s">
        <v>3893</v>
      </c>
      <c r="H363" s="160">
        <v>1620</v>
      </c>
      <c r="I363" s="161"/>
      <c r="L363" s="157"/>
      <c r="M363" s="162"/>
      <c r="T363" s="163"/>
      <c r="AT363" s="158" t="s">
        <v>231</v>
      </c>
      <c r="AU363" s="158" t="s">
        <v>82</v>
      </c>
      <c r="AV363" s="13" t="s">
        <v>82</v>
      </c>
      <c r="AW363" s="13" t="s">
        <v>30</v>
      </c>
      <c r="AX363" s="13" t="s">
        <v>73</v>
      </c>
      <c r="AY363" s="158" t="s">
        <v>221</v>
      </c>
    </row>
    <row r="364" spans="2:65" s="14" customFormat="1">
      <c r="B364" s="164"/>
      <c r="D364" s="151" t="s">
        <v>231</v>
      </c>
      <c r="E364" s="165" t="s">
        <v>1</v>
      </c>
      <c r="F364" s="166" t="s">
        <v>236</v>
      </c>
      <c r="H364" s="167">
        <v>1620</v>
      </c>
      <c r="I364" s="168"/>
      <c r="L364" s="164"/>
      <c r="M364" s="169"/>
      <c r="T364" s="170"/>
      <c r="AT364" s="165" t="s">
        <v>231</v>
      </c>
      <c r="AU364" s="165" t="s">
        <v>82</v>
      </c>
      <c r="AV364" s="14" t="s">
        <v>229</v>
      </c>
      <c r="AW364" s="14" t="s">
        <v>30</v>
      </c>
      <c r="AX364" s="14" t="s">
        <v>80</v>
      </c>
      <c r="AY364" s="165" t="s">
        <v>221</v>
      </c>
    </row>
    <row r="365" spans="2:65" s="1" customFormat="1" ht="16.5" customHeight="1">
      <c r="B365" s="136"/>
      <c r="C365" s="137" t="s">
        <v>738</v>
      </c>
      <c r="D365" s="137" t="s">
        <v>224</v>
      </c>
      <c r="E365" s="138" t="s">
        <v>3894</v>
      </c>
      <c r="F365" s="139" t="s">
        <v>3895</v>
      </c>
      <c r="G365" s="140" t="s">
        <v>350</v>
      </c>
      <c r="H365" s="141">
        <v>270</v>
      </c>
      <c r="I365" s="142"/>
      <c r="J365" s="143">
        <f>ROUND(I365*H365,2)</f>
        <v>0</v>
      </c>
      <c r="K365" s="139" t="s">
        <v>2442</v>
      </c>
      <c r="L365" s="32"/>
      <c r="M365" s="144" t="s">
        <v>1</v>
      </c>
      <c r="N365" s="145" t="s">
        <v>38</v>
      </c>
      <c r="P365" s="146">
        <f>O365*H365</f>
        <v>0</v>
      </c>
      <c r="Q365" s="146">
        <v>0</v>
      </c>
      <c r="R365" s="146">
        <f>Q365*H365</f>
        <v>0</v>
      </c>
      <c r="S365" s="146">
        <v>0</v>
      </c>
      <c r="T365" s="147">
        <f>S365*H365</f>
        <v>0</v>
      </c>
      <c r="AR365" s="148" t="s">
        <v>229</v>
      </c>
      <c r="AT365" s="148" t="s">
        <v>224</v>
      </c>
      <c r="AU365" s="148" t="s">
        <v>82</v>
      </c>
      <c r="AY365" s="17" t="s">
        <v>221</v>
      </c>
      <c r="BE365" s="149">
        <f>IF(N365="základní",J365,0)</f>
        <v>0</v>
      </c>
      <c r="BF365" s="149">
        <f>IF(N365="snížená",J365,0)</f>
        <v>0</v>
      </c>
      <c r="BG365" s="149">
        <f>IF(N365="zákl. přenesená",J365,0)</f>
        <v>0</v>
      </c>
      <c r="BH365" s="149">
        <f>IF(N365="sníž. přenesená",J365,0)</f>
        <v>0</v>
      </c>
      <c r="BI365" s="149">
        <f>IF(N365="nulová",J365,0)</f>
        <v>0</v>
      </c>
      <c r="BJ365" s="17" t="s">
        <v>80</v>
      </c>
      <c r="BK365" s="149">
        <f>ROUND(I365*H365,2)</f>
        <v>0</v>
      </c>
      <c r="BL365" s="17" t="s">
        <v>229</v>
      </c>
      <c r="BM365" s="148" t="s">
        <v>960</v>
      </c>
    </row>
    <row r="366" spans="2:65" s="12" customFormat="1">
      <c r="B366" s="150"/>
      <c r="D366" s="151" t="s">
        <v>231</v>
      </c>
      <c r="E366" s="152" t="s">
        <v>1</v>
      </c>
      <c r="F366" s="153" t="s">
        <v>3892</v>
      </c>
      <c r="H366" s="152" t="s">
        <v>1</v>
      </c>
      <c r="I366" s="154"/>
      <c r="L366" s="150"/>
      <c r="M366" s="155"/>
      <c r="T366" s="156"/>
      <c r="AT366" s="152" t="s">
        <v>231</v>
      </c>
      <c r="AU366" s="152" t="s">
        <v>82</v>
      </c>
      <c r="AV366" s="12" t="s">
        <v>80</v>
      </c>
      <c r="AW366" s="12" t="s">
        <v>30</v>
      </c>
      <c r="AX366" s="12" t="s">
        <v>73</v>
      </c>
      <c r="AY366" s="152" t="s">
        <v>221</v>
      </c>
    </row>
    <row r="367" spans="2:65" s="13" customFormat="1">
      <c r="B367" s="157"/>
      <c r="D367" s="151" t="s">
        <v>231</v>
      </c>
      <c r="E367" s="158" t="s">
        <v>1</v>
      </c>
      <c r="F367" s="159" t="s">
        <v>3704</v>
      </c>
      <c r="H367" s="160">
        <v>270</v>
      </c>
      <c r="I367" s="161"/>
      <c r="L367" s="157"/>
      <c r="M367" s="162"/>
      <c r="T367" s="163"/>
      <c r="AT367" s="158" t="s">
        <v>231</v>
      </c>
      <c r="AU367" s="158" t="s">
        <v>82</v>
      </c>
      <c r="AV367" s="13" t="s">
        <v>82</v>
      </c>
      <c r="AW367" s="13" t="s">
        <v>30</v>
      </c>
      <c r="AX367" s="13" t="s">
        <v>73</v>
      </c>
      <c r="AY367" s="158" t="s">
        <v>221</v>
      </c>
    </row>
    <row r="368" spans="2:65" s="14" customFormat="1">
      <c r="B368" s="164"/>
      <c r="D368" s="151" t="s">
        <v>231</v>
      </c>
      <c r="E368" s="165" t="s">
        <v>1</v>
      </c>
      <c r="F368" s="166" t="s">
        <v>236</v>
      </c>
      <c r="H368" s="167">
        <v>270</v>
      </c>
      <c r="I368" s="168"/>
      <c r="L368" s="164"/>
      <c r="M368" s="169"/>
      <c r="T368" s="170"/>
      <c r="AT368" s="165" t="s">
        <v>231</v>
      </c>
      <c r="AU368" s="165" t="s">
        <v>82</v>
      </c>
      <c r="AV368" s="14" t="s">
        <v>229</v>
      </c>
      <c r="AW368" s="14" t="s">
        <v>30</v>
      </c>
      <c r="AX368" s="14" t="s">
        <v>80</v>
      </c>
      <c r="AY368" s="165" t="s">
        <v>221</v>
      </c>
    </row>
    <row r="369" spans="2:65" s="1" customFormat="1" ht="16.5" customHeight="1">
      <c r="B369" s="136"/>
      <c r="C369" s="137" t="s">
        <v>742</v>
      </c>
      <c r="D369" s="137" t="s">
        <v>224</v>
      </c>
      <c r="E369" s="138" t="s">
        <v>3896</v>
      </c>
      <c r="F369" s="139" t="s">
        <v>3897</v>
      </c>
      <c r="G369" s="140" t="s">
        <v>350</v>
      </c>
      <c r="H369" s="141">
        <v>1350</v>
      </c>
      <c r="I369" s="142"/>
      <c r="J369" s="143">
        <f>ROUND(I369*H369,2)</f>
        <v>0</v>
      </c>
      <c r="K369" s="139" t="s">
        <v>2442</v>
      </c>
      <c r="L369" s="32"/>
      <c r="M369" s="144" t="s">
        <v>1</v>
      </c>
      <c r="N369" s="145" t="s">
        <v>38</v>
      </c>
      <c r="P369" s="146">
        <f>O369*H369</f>
        <v>0</v>
      </c>
      <c r="Q369" s="146">
        <v>0</v>
      </c>
      <c r="R369" s="146">
        <f>Q369*H369</f>
        <v>0</v>
      </c>
      <c r="S369" s="146">
        <v>0</v>
      </c>
      <c r="T369" s="147">
        <f>S369*H369</f>
        <v>0</v>
      </c>
      <c r="AR369" s="148" t="s">
        <v>229</v>
      </c>
      <c r="AT369" s="148" t="s">
        <v>224</v>
      </c>
      <c r="AU369" s="148" t="s">
        <v>82</v>
      </c>
      <c r="AY369" s="17" t="s">
        <v>221</v>
      </c>
      <c r="BE369" s="149">
        <f>IF(N369="základní",J369,0)</f>
        <v>0</v>
      </c>
      <c r="BF369" s="149">
        <f>IF(N369="snížená",J369,0)</f>
        <v>0</v>
      </c>
      <c r="BG369" s="149">
        <f>IF(N369="zákl. přenesená",J369,0)</f>
        <v>0</v>
      </c>
      <c r="BH369" s="149">
        <f>IF(N369="sníž. přenesená",J369,0)</f>
        <v>0</v>
      </c>
      <c r="BI369" s="149">
        <f>IF(N369="nulová",J369,0)</f>
        <v>0</v>
      </c>
      <c r="BJ369" s="17" t="s">
        <v>80</v>
      </c>
      <c r="BK369" s="149">
        <f>ROUND(I369*H369,2)</f>
        <v>0</v>
      </c>
      <c r="BL369" s="17" t="s">
        <v>229</v>
      </c>
      <c r="BM369" s="148" t="s">
        <v>968</v>
      </c>
    </row>
    <row r="370" spans="2:65" s="12" customFormat="1">
      <c r="B370" s="150"/>
      <c r="D370" s="151" t="s">
        <v>231</v>
      </c>
      <c r="E370" s="152" t="s">
        <v>1</v>
      </c>
      <c r="F370" s="153" t="s">
        <v>3892</v>
      </c>
      <c r="H370" s="152" t="s">
        <v>1</v>
      </c>
      <c r="I370" s="154"/>
      <c r="L370" s="150"/>
      <c r="M370" s="155"/>
      <c r="T370" s="156"/>
      <c r="AT370" s="152" t="s">
        <v>231</v>
      </c>
      <c r="AU370" s="152" t="s">
        <v>82</v>
      </c>
      <c r="AV370" s="12" t="s">
        <v>80</v>
      </c>
      <c r="AW370" s="12" t="s">
        <v>30</v>
      </c>
      <c r="AX370" s="12" t="s">
        <v>73</v>
      </c>
      <c r="AY370" s="152" t="s">
        <v>221</v>
      </c>
    </row>
    <row r="371" spans="2:65" s="13" customFormat="1">
      <c r="B371" s="157"/>
      <c r="D371" s="151" t="s">
        <v>231</v>
      </c>
      <c r="E371" s="158" t="s">
        <v>1</v>
      </c>
      <c r="F371" s="159" t="s">
        <v>3898</v>
      </c>
      <c r="H371" s="160">
        <v>1350</v>
      </c>
      <c r="I371" s="161"/>
      <c r="L371" s="157"/>
      <c r="M371" s="162"/>
      <c r="T371" s="163"/>
      <c r="AT371" s="158" t="s">
        <v>231</v>
      </c>
      <c r="AU371" s="158" t="s">
        <v>82</v>
      </c>
      <c r="AV371" s="13" t="s">
        <v>82</v>
      </c>
      <c r="AW371" s="13" t="s">
        <v>30</v>
      </c>
      <c r="AX371" s="13" t="s">
        <v>73</v>
      </c>
      <c r="AY371" s="158" t="s">
        <v>221</v>
      </c>
    </row>
    <row r="372" spans="2:65" s="14" customFormat="1">
      <c r="B372" s="164"/>
      <c r="D372" s="151" t="s">
        <v>231</v>
      </c>
      <c r="E372" s="165" t="s">
        <v>1</v>
      </c>
      <c r="F372" s="166" t="s">
        <v>236</v>
      </c>
      <c r="H372" s="167">
        <v>1350</v>
      </c>
      <c r="I372" s="168"/>
      <c r="L372" s="164"/>
      <c r="M372" s="169"/>
      <c r="T372" s="170"/>
      <c r="AT372" s="165" t="s">
        <v>231</v>
      </c>
      <c r="AU372" s="165" t="s">
        <v>82</v>
      </c>
      <c r="AV372" s="14" t="s">
        <v>229</v>
      </c>
      <c r="AW372" s="14" t="s">
        <v>30</v>
      </c>
      <c r="AX372" s="14" t="s">
        <v>80</v>
      </c>
      <c r="AY372" s="165" t="s">
        <v>221</v>
      </c>
    </row>
    <row r="373" spans="2:65" s="1" customFormat="1" ht="16.5" customHeight="1">
      <c r="B373" s="136"/>
      <c r="C373" s="137" t="s">
        <v>746</v>
      </c>
      <c r="D373" s="137" t="s">
        <v>224</v>
      </c>
      <c r="E373" s="138" t="s">
        <v>3899</v>
      </c>
      <c r="F373" s="139" t="s">
        <v>3900</v>
      </c>
      <c r="G373" s="140" t="s">
        <v>350</v>
      </c>
      <c r="H373" s="141">
        <v>110</v>
      </c>
      <c r="I373" s="142"/>
      <c r="J373" s="143">
        <f>ROUND(I373*H373,2)</f>
        <v>0</v>
      </c>
      <c r="K373" s="139" t="s">
        <v>2442</v>
      </c>
      <c r="L373" s="32"/>
      <c r="M373" s="144" t="s">
        <v>1</v>
      </c>
      <c r="N373" s="145" t="s">
        <v>38</v>
      </c>
      <c r="P373" s="146">
        <f>O373*H373</f>
        <v>0</v>
      </c>
      <c r="Q373" s="146">
        <v>0</v>
      </c>
      <c r="R373" s="146">
        <f>Q373*H373</f>
        <v>0</v>
      </c>
      <c r="S373" s="146">
        <v>0</v>
      </c>
      <c r="T373" s="147">
        <f>S373*H373</f>
        <v>0</v>
      </c>
      <c r="AR373" s="148" t="s">
        <v>229</v>
      </c>
      <c r="AT373" s="148" t="s">
        <v>224</v>
      </c>
      <c r="AU373" s="148" t="s">
        <v>82</v>
      </c>
      <c r="AY373" s="17" t="s">
        <v>221</v>
      </c>
      <c r="BE373" s="149">
        <f>IF(N373="základní",J373,0)</f>
        <v>0</v>
      </c>
      <c r="BF373" s="149">
        <f>IF(N373="snížená",J373,0)</f>
        <v>0</v>
      </c>
      <c r="BG373" s="149">
        <f>IF(N373="zákl. přenesená",J373,0)</f>
        <v>0</v>
      </c>
      <c r="BH373" s="149">
        <f>IF(N373="sníž. přenesená",J373,0)</f>
        <v>0</v>
      </c>
      <c r="BI373" s="149">
        <f>IF(N373="nulová",J373,0)</f>
        <v>0</v>
      </c>
      <c r="BJ373" s="17" t="s">
        <v>80</v>
      </c>
      <c r="BK373" s="149">
        <f>ROUND(I373*H373,2)</f>
        <v>0</v>
      </c>
      <c r="BL373" s="17" t="s">
        <v>229</v>
      </c>
      <c r="BM373" s="148" t="s">
        <v>976</v>
      </c>
    </row>
    <row r="374" spans="2:65" s="12" customFormat="1">
      <c r="B374" s="150"/>
      <c r="D374" s="151" t="s">
        <v>231</v>
      </c>
      <c r="E374" s="152" t="s">
        <v>1</v>
      </c>
      <c r="F374" s="153" t="s">
        <v>3901</v>
      </c>
      <c r="H374" s="152" t="s">
        <v>1</v>
      </c>
      <c r="I374" s="154"/>
      <c r="L374" s="150"/>
      <c r="M374" s="155"/>
      <c r="T374" s="156"/>
      <c r="AT374" s="152" t="s">
        <v>231</v>
      </c>
      <c r="AU374" s="152" t="s">
        <v>82</v>
      </c>
      <c r="AV374" s="12" t="s">
        <v>80</v>
      </c>
      <c r="AW374" s="12" t="s">
        <v>30</v>
      </c>
      <c r="AX374" s="12" t="s">
        <v>73</v>
      </c>
      <c r="AY374" s="152" t="s">
        <v>221</v>
      </c>
    </row>
    <row r="375" spans="2:65" s="13" customFormat="1">
      <c r="B375" s="157"/>
      <c r="D375" s="151" t="s">
        <v>231</v>
      </c>
      <c r="E375" s="158" t="s">
        <v>1</v>
      </c>
      <c r="F375" s="159" t="s">
        <v>952</v>
      </c>
      <c r="H375" s="160">
        <v>110</v>
      </c>
      <c r="I375" s="161"/>
      <c r="L375" s="157"/>
      <c r="M375" s="162"/>
      <c r="T375" s="163"/>
      <c r="AT375" s="158" t="s">
        <v>231</v>
      </c>
      <c r="AU375" s="158" t="s">
        <v>82</v>
      </c>
      <c r="AV375" s="13" t="s">
        <v>82</v>
      </c>
      <c r="AW375" s="13" t="s">
        <v>30</v>
      </c>
      <c r="AX375" s="13" t="s">
        <v>73</v>
      </c>
      <c r="AY375" s="158" t="s">
        <v>221</v>
      </c>
    </row>
    <row r="376" spans="2:65" s="14" customFormat="1">
      <c r="B376" s="164"/>
      <c r="D376" s="151" t="s">
        <v>231</v>
      </c>
      <c r="E376" s="165" t="s">
        <v>1</v>
      </c>
      <c r="F376" s="166" t="s">
        <v>236</v>
      </c>
      <c r="H376" s="167">
        <v>110</v>
      </c>
      <c r="I376" s="168"/>
      <c r="L376" s="164"/>
      <c r="M376" s="169"/>
      <c r="T376" s="170"/>
      <c r="AT376" s="165" t="s">
        <v>231</v>
      </c>
      <c r="AU376" s="165" t="s">
        <v>82</v>
      </c>
      <c r="AV376" s="14" t="s">
        <v>229</v>
      </c>
      <c r="AW376" s="14" t="s">
        <v>30</v>
      </c>
      <c r="AX376" s="14" t="s">
        <v>80</v>
      </c>
      <c r="AY376" s="165" t="s">
        <v>221</v>
      </c>
    </row>
    <row r="377" spans="2:65" s="1" customFormat="1" ht="16.5" customHeight="1">
      <c r="B377" s="136"/>
      <c r="C377" s="137" t="s">
        <v>750</v>
      </c>
      <c r="D377" s="137" t="s">
        <v>224</v>
      </c>
      <c r="E377" s="138" t="s">
        <v>3902</v>
      </c>
      <c r="F377" s="139" t="s">
        <v>3903</v>
      </c>
      <c r="G377" s="140" t="s">
        <v>350</v>
      </c>
      <c r="H377" s="141">
        <v>200</v>
      </c>
      <c r="I377" s="142"/>
      <c r="J377" s="143">
        <f>ROUND(I377*H377,2)</f>
        <v>0</v>
      </c>
      <c r="K377" s="139" t="s">
        <v>2442</v>
      </c>
      <c r="L377" s="32"/>
      <c r="M377" s="144" t="s">
        <v>1</v>
      </c>
      <c r="N377" s="145" t="s">
        <v>38</v>
      </c>
      <c r="P377" s="146">
        <f>O377*H377</f>
        <v>0</v>
      </c>
      <c r="Q377" s="146">
        <v>0</v>
      </c>
      <c r="R377" s="146">
        <f>Q377*H377</f>
        <v>0</v>
      </c>
      <c r="S377" s="146">
        <v>0</v>
      </c>
      <c r="T377" s="147">
        <f>S377*H377</f>
        <v>0</v>
      </c>
      <c r="AR377" s="148" t="s">
        <v>229</v>
      </c>
      <c r="AT377" s="148" t="s">
        <v>224</v>
      </c>
      <c r="AU377" s="148" t="s">
        <v>82</v>
      </c>
      <c r="AY377" s="17" t="s">
        <v>221</v>
      </c>
      <c r="BE377" s="149">
        <f>IF(N377="základní",J377,0)</f>
        <v>0</v>
      </c>
      <c r="BF377" s="149">
        <f>IF(N377="snížená",J377,0)</f>
        <v>0</v>
      </c>
      <c r="BG377" s="149">
        <f>IF(N377="zákl. přenesená",J377,0)</f>
        <v>0</v>
      </c>
      <c r="BH377" s="149">
        <f>IF(N377="sníž. přenesená",J377,0)</f>
        <v>0</v>
      </c>
      <c r="BI377" s="149">
        <f>IF(N377="nulová",J377,0)</f>
        <v>0</v>
      </c>
      <c r="BJ377" s="17" t="s">
        <v>80</v>
      </c>
      <c r="BK377" s="149">
        <f>ROUND(I377*H377,2)</f>
        <v>0</v>
      </c>
      <c r="BL377" s="17" t="s">
        <v>229</v>
      </c>
      <c r="BM377" s="148" t="s">
        <v>985</v>
      </c>
    </row>
    <row r="378" spans="2:65" s="12" customFormat="1">
      <c r="B378" s="150"/>
      <c r="D378" s="151" t="s">
        <v>231</v>
      </c>
      <c r="E378" s="152" t="s">
        <v>1</v>
      </c>
      <c r="F378" s="153" t="s">
        <v>3901</v>
      </c>
      <c r="H378" s="152" t="s">
        <v>1</v>
      </c>
      <c r="I378" s="154"/>
      <c r="L378" s="150"/>
      <c r="M378" s="155"/>
      <c r="T378" s="156"/>
      <c r="AT378" s="152" t="s">
        <v>231</v>
      </c>
      <c r="AU378" s="152" t="s">
        <v>82</v>
      </c>
      <c r="AV378" s="12" t="s">
        <v>80</v>
      </c>
      <c r="AW378" s="12" t="s">
        <v>30</v>
      </c>
      <c r="AX378" s="12" t="s">
        <v>73</v>
      </c>
      <c r="AY378" s="152" t="s">
        <v>221</v>
      </c>
    </row>
    <row r="379" spans="2:65" s="13" customFormat="1">
      <c r="B379" s="157"/>
      <c r="D379" s="151" t="s">
        <v>231</v>
      </c>
      <c r="E379" s="158" t="s">
        <v>1</v>
      </c>
      <c r="F379" s="159" t="s">
        <v>3577</v>
      </c>
      <c r="H379" s="160">
        <v>200</v>
      </c>
      <c r="I379" s="161"/>
      <c r="L379" s="157"/>
      <c r="M379" s="162"/>
      <c r="T379" s="163"/>
      <c r="AT379" s="158" t="s">
        <v>231</v>
      </c>
      <c r="AU379" s="158" t="s">
        <v>82</v>
      </c>
      <c r="AV379" s="13" t="s">
        <v>82</v>
      </c>
      <c r="AW379" s="13" t="s">
        <v>30</v>
      </c>
      <c r="AX379" s="13" t="s">
        <v>73</v>
      </c>
      <c r="AY379" s="158" t="s">
        <v>221</v>
      </c>
    </row>
    <row r="380" spans="2:65" s="14" customFormat="1">
      <c r="B380" s="164"/>
      <c r="D380" s="151" t="s">
        <v>231</v>
      </c>
      <c r="E380" s="165" t="s">
        <v>1</v>
      </c>
      <c r="F380" s="166" t="s">
        <v>236</v>
      </c>
      <c r="H380" s="167">
        <v>200</v>
      </c>
      <c r="I380" s="168"/>
      <c r="L380" s="164"/>
      <c r="M380" s="169"/>
      <c r="T380" s="170"/>
      <c r="AT380" s="165" t="s">
        <v>231</v>
      </c>
      <c r="AU380" s="165" t="s">
        <v>82</v>
      </c>
      <c r="AV380" s="14" t="s">
        <v>229</v>
      </c>
      <c r="AW380" s="14" t="s">
        <v>30</v>
      </c>
      <c r="AX380" s="14" t="s">
        <v>80</v>
      </c>
      <c r="AY380" s="165" t="s">
        <v>221</v>
      </c>
    </row>
    <row r="381" spans="2:65" s="1" customFormat="1" ht="16.5" customHeight="1">
      <c r="B381" s="136"/>
      <c r="C381" s="137" t="s">
        <v>754</v>
      </c>
      <c r="D381" s="137" t="s">
        <v>224</v>
      </c>
      <c r="E381" s="138" t="s">
        <v>3904</v>
      </c>
      <c r="F381" s="139" t="s">
        <v>3905</v>
      </c>
      <c r="G381" s="140" t="s">
        <v>2137</v>
      </c>
      <c r="H381" s="141">
        <v>1</v>
      </c>
      <c r="I381" s="142"/>
      <c r="J381" s="143">
        <f>ROUND(I381*H381,2)</f>
        <v>0</v>
      </c>
      <c r="K381" s="139" t="s">
        <v>2442</v>
      </c>
      <c r="L381" s="32"/>
      <c r="M381" s="144" t="s">
        <v>1</v>
      </c>
      <c r="N381" s="145" t="s">
        <v>38</v>
      </c>
      <c r="P381" s="146">
        <f>O381*H381</f>
        <v>0</v>
      </c>
      <c r="Q381" s="146">
        <v>0</v>
      </c>
      <c r="R381" s="146">
        <f>Q381*H381</f>
        <v>0</v>
      </c>
      <c r="S381" s="146">
        <v>0</v>
      </c>
      <c r="T381" s="147">
        <f>S381*H381</f>
        <v>0</v>
      </c>
      <c r="AR381" s="148" t="s">
        <v>229</v>
      </c>
      <c r="AT381" s="148" t="s">
        <v>224</v>
      </c>
      <c r="AU381" s="148" t="s">
        <v>82</v>
      </c>
      <c r="AY381" s="17" t="s">
        <v>221</v>
      </c>
      <c r="BE381" s="149">
        <f>IF(N381="základní",J381,0)</f>
        <v>0</v>
      </c>
      <c r="BF381" s="149">
        <f>IF(N381="snížená",J381,0)</f>
        <v>0</v>
      </c>
      <c r="BG381" s="149">
        <f>IF(N381="zákl. přenesená",J381,0)</f>
        <v>0</v>
      </c>
      <c r="BH381" s="149">
        <f>IF(N381="sníž. přenesená",J381,0)</f>
        <v>0</v>
      </c>
      <c r="BI381" s="149">
        <f>IF(N381="nulová",J381,0)</f>
        <v>0</v>
      </c>
      <c r="BJ381" s="17" t="s">
        <v>80</v>
      </c>
      <c r="BK381" s="149">
        <f>ROUND(I381*H381,2)</f>
        <v>0</v>
      </c>
      <c r="BL381" s="17" t="s">
        <v>229</v>
      </c>
      <c r="BM381" s="148" t="s">
        <v>993</v>
      </c>
    </row>
    <row r="382" spans="2:65" s="12" customFormat="1">
      <c r="B382" s="150"/>
      <c r="D382" s="151" t="s">
        <v>231</v>
      </c>
      <c r="E382" s="152" t="s">
        <v>1</v>
      </c>
      <c r="F382" s="153" t="s">
        <v>3850</v>
      </c>
      <c r="H382" s="152" t="s">
        <v>1</v>
      </c>
      <c r="I382" s="154"/>
      <c r="L382" s="150"/>
      <c r="M382" s="155"/>
      <c r="T382" s="156"/>
      <c r="AT382" s="152" t="s">
        <v>231</v>
      </c>
      <c r="AU382" s="152" t="s">
        <v>82</v>
      </c>
      <c r="AV382" s="12" t="s">
        <v>80</v>
      </c>
      <c r="AW382" s="12" t="s">
        <v>30</v>
      </c>
      <c r="AX382" s="12" t="s">
        <v>73</v>
      </c>
      <c r="AY382" s="152" t="s">
        <v>221</v>
      </c>
    </row>
    <row r="383" spans="2:65" s="13" customFormat="1">
      <c r="B383" s="157"/>
      <c r="D383" s="151" t="s">
        <v>231</v>
      </c>
      <c r="E383" s="158" t="s">
        <v>1</v>
      </c>
      <c r="F383" s="159" t="s">
        <v>80</v>
      </c>
      <c r="H383" s="160">
        <v>1</v>
      </c>
      <c r="I383" s="161"/>
      <c r="L383" s="157"/>
      <c r="M383" s="162"/>
      <c r="T383" s="163"/>
      <c r="AT383" s="158" t="s">
        <v>231</v>
      </c>
      <c r="AU383" s="158" t="s">
        <v>82</v>
      </c>
      <c r="AV383" s="13" t="s">
        <v>82</v>
      </c>
      <c r="AW383" s="13" t="s">
        <v>30</v>
      </c>
      <c r="AX383" s="13" t="s">
        <v>73</v>
      </c>
      <c r="AY383" s="158" t="s">
        <v>221</v>
      </c>
    </row>
    <row r="384" spans="2:65" s="14" customFormat="1">
      <c r="B384" s="164"/>
      <c r="D384" s="151" t="s">
        <v>231</v>
      </c>
      <c r="E384" s="165" t="s">
        <v>1</v>
      </c>
      <c r="F384" s="166" t="s">
        <v>236</v>
      </c>
      <c r="H384" s="167">
        <v>1</v>
      </c>
      <c r="I384" s="168"/>
      <c r="L384" s="164"/>
      <c r="M384" s="169"/>
      <c r="T384" s="170"/>
      <c r="AT384" s="165" t="s">
        <v>231</v>
      </c>
      <c r="AU384" s="165" t="s">
        <v>82</v>
      </c>
      <c r="AV384" s="14" t="s">
        <v>229</v>
      </c>
      <c r="AW384" s="14" t="s">
        <v>30</v>
      </c>
      <c r="AX384" s="14" t="s">
        <v>80</v>
      </c>
      <c r="AY384" s="165" t="s">
        <v>221</v>
      </c>
    </row>
    <row r="385" spans="2:65" s="11" customFormat="1" ht="25.9" customHeight="1">
      <c r="B385" s="124"/>
      <c r="D385" s="125" t="s">
        <v>72</v>
      </c>
      <c r="E385" s="126" t="s">
        <v>3671</v>
      </c>
      <c r="F385" s="126" t="s">
        <v>3906</v>
      </c>
      <c r="I385" s="127"/>
      <c r="J385" s="128">
        <f>BK385</f>
        <v>0</v>
      </c>
      <c r="L385" s="124"/>
      <c r="M385" s="129"/>
      <c r="P385" s="130">
        <f>P386</f>
        <v>0</v>
      </c>
      <c r="R385" s="130">
        <f>R386</f>
        <v>0</v>
      </c>
      <c r="T385" s="131">
        <f>T386</f>
        <v>0</v>
      </c>
      <c r="AR385" s="125" t="s">
        <v>80</v>
      </c>
      <c r="AT385" s="132" t="s">
        <v>72</v>
      </c>
      <c r="AU385" s="132" t="s">
        <v>73</v>
      </c>
      <c r="AY385" s="125" t="s">
        <v>221</v>
      </c>
      <c r="BK385" s="133">
        <f>BK386</f>
        <v>0</v>
      </c>
    </row>
    <row r="386" spans="2:65" s="11" customFormat="1" ht="22.9" customHeight="1">
      <c r="B386" s="124"/>
      <c r="D386" s="125" t="s">
        <v>72</v>
      </c>
      <c r="E386" s="134" t="s">
        <v>266</v>
      </c>
      <c r="F386" s="134" t="s">
        <v>3907</v>
      </c>
      <c r="I386" s="127"/>
      <c r="J386" s="135">
        <f>BK386</f>
        <v>0</v>
      </c>
      <c r="L386" s="124"/>
      <c r="M386" s="129"/>
      <c r="P386" s="130">
        <f>SUM(P387:P418)</f>
        <v>0</v>
      </c>
      <c r="R386" s="130">
        <f>SUM(R387:R418)</f>
        <v>0</v>
      </c>
      <c r="T386" s="131">
        <f>SUM(T387:T418)</f>
        <v>0</v>
      </c>
      <c r="AR386" s="125" t="s">
        <v>80</v>
      </c>
      <c r="AT386" s="132" t="s">
        <v>72</v>
      </c>
      <c r="AU386" s="132" t="s">
        <v>80</v>
      </c>
      <c r="AY386" s="125" t="s">
        <v>221</v>
      </c>
      <c r="BK386" s="133">
        <f>SUM(BK387:BK418)</f>
        <v>0</v>
      </c>
    </row>
    <row r="387" spans="2:65" s="1" customFormat="1" ht="16.5" customHeight="1">
      <c r="B387" s="136"/>
      <c r="C387" s="137" t="s">
        <v>292</v>
      </c>
      <c r="D387" s="137" t="s">
        <v>224</v>
      </c>
      <c r="E387" s="138" t="s">
        <v>3908</v>
      </c>
      <c r="F387" s="139" t="s">
        <v>3909</v>
      </c>
      <c r="G387" s="140" t="s">
        <v>2137</v>
      </c>
      <c r="H387" s="141">
        <v>170</v>
      </c>
      <c r="I387" s="142"/>
      <c r="J387" s="143">
        <f>ROUND(I387*H387,2)</f>
        <v>0</v>
      </c>
      <c r="K387" s="139" t="s">
        <v>2442</v>
      </c>
      <c r="L387" s="32"/>
      <c r="M387" s="144" t="s">
        <v>1</v>
      </c>
      <c r="N387" s="145" t="s">
        <v>38</v>
      </c>
      <c r="P387" s="146">
        <f>O387*H387</f>
        <v>0</v>
      </c>
      <c r="Q387" s="146">
        <v>0</v>
      </c>
      <c r="R387" s="146">
        <f>Q387*H387</f>
        <v>0</v>
      </c>
      <c r="S387" s="146">
        <v>0</v>
      </c>
      <c r="T387" s="147">
        <f>S387*H387</f>
        <v>0</v>
      </c>
      <c r="AR387" s="148" t="s">
        <v>229</v>
      </c>
      <c r="AT387" s="148" t="s">
        <v>224</v>
      </c>
      <c r="AU387" s="148" t="s">
        <v>82</v>
      </c>
      <c r="AY387" s="17" t="s">
        <v>221</v>
      </c>
      <c r="BE387" s="149">
        <f>IF(N387="základní",J387,0)</f>
        <v>0</v>
      </c>
      <c r="BF387" s="149">
        <f>IF(N387="snížená",J387,0)</f>
        <v>0</v>
      </c>
      <c r="BG387" s="149">
        <f>IF(N387="zákl. přenesená",J387,0)</f>
        <v>0</v>
      </c>
      <c r="BH387" s="149">
        <f>IF(N387="sníž. přenesená",J387,0)</f>
        <v>0</v>
      </c>
      <c r="BI387" s="149">
        <f>IF(N387="nulová",J387,0)</f>
        <v>0</v>
      </c>
      <c r="BJ387" s="17" t="s">
        <v>80</v>
      </c>
      <c r="BK387" s="149">
        <f>ROUND(I387*H387,2)</f>
        <v>0</v>
      </c>
      <c r="BL387" s="17" t="s">
        <v>229</v>
      </c>
      <c r="BM387" s="148" t="s">
        <v>1001</v>
      </c>
    </row>
    <row r="388" spans="2:65" s="12" customFormat="1">
      <c r="B388" s="150"/>
      <c r="D388" s="151" t="s">
        <v>231</v>
      </c>
      <c r="E388" s="152" t="s">
        <v>1</v>
      </c>
      <c r="F388" s="153" t="s">
        <v>3850</v>
      </c>
      <c r="H388" s="152" t="s">
        <v>1</v>
      </c>
      <c r="I388" s="154"/>
      <c r="L388" s="150"/>
      <c r="M388" s="155"/>
      <c r="T388" s="156"/>
      <c r="AT388" s="152" t="s">
        <v>231</v>
      </c>
      <c r="AU388" s="152" t="s">
        <v>82</v>
      </c>
      <c r="AV388" s="12" t="s">
        <v>80</v>
      </c>
      <c r="AW388" s="12" t="s">
        <v>30</v>
      </c>
      <c r="AX388" s="12" t="s">
        <v>73</v>
      </c>
      <c r="AY388" s="152" t="s">
        <v>221</v>
      </c>
    </row>
    <row r="389" spans="2:65" s="13" customFormat="1">
      <c r="B389" s="157"/>
      <c r="D389" s="151" t="s">
        <v>231</v>
      </c>
      <c r="E389" s="158" t="s">
        <v>1</v>
      </c>
      <c r="F389" s="159" t="s">
        <v>2315</v>
      </c>
      <c r="H389" s="160">
        <v>170</v>
      </c>
      <c r="I389" s="161"/>
      <c r="L389" s="157"/>
      <c r="M389" s="162"/>
      <c r="T389" s="163"/>
      <c r="AT389" s="158" t="s">
        <v>231</v>
      </c>
      <c r="AU389" s="158" t="s">
        <v>82</v>
      </c>
      <c r="AV389" s="13" t="s">
        <v>82</v>
      </c>
      <c r="AW389" s="13" t="s">
        <v>30</v>
      </c>
      <c r="AX389" s="13" t="s">
        <v>73</v>
      </c>
      <c r="AY389" s="158" t="s">
        <v>221</v>
      </c>
    </row>
    <row r="390" spans="2:65" s="14" customFormat="1">
      <c r="B390" s="164"/>
      <c r="D390" s="151" t="s">
        <v>231</v>
      </c>
      <c r="E390" s="165" t="s">
        <v>1</v>
      </c>
      <c r="F390" s="166" t="s">
        <v>236</v>
      </c>
      <c r="H390" s="167">
        <v>170</v>
      </c>
      <c r="I390" s="168"/>
      <c r="L390" s="164"/>
      <c r="M390" s="169"/>
      <c r="T390" s="170"/>
      <c r="AT390" s="165" t="s">
        <v>231</v>
      </c>
      <c r="AU390" s="165" t="s">
        <v>82</v>
      </c>
      <c r="AV390" s="14" t="s">
        <v>229</v>
      </c>
      <c r="AW390" s="14" t="s">
        <v>30</v>
      </c>
      <c r="AX390" s="14" t="s">
        <v>80</v>
      </c>
      <c r="AY390" s="165" t="s">
        <v>221</v>
      </c>
    </row>
    <row r="391" spans="2:65" s="1" customFormat="1" ht="16.5" customHeight="1">
      <c r="B391" s="136"/>
      <c r="C391" s="137" t="s">
        <v>358</v>
      </c>
      <c r="D391" s="137" t="s">
        <v>224</v>
      </c>
      <c r="E391" s="138" t="s">
        <v>3910</v>
      </c>
      <c r="F391" s="139" t="s">
        <v>3911</v>
      </c>
      <c r="G391" s="140" t="s">
        <v>2137</v>
      </c>
      <c r="H391" s="141">
        <v>8</v>
      </c>
      <c r="I391" s="142"/>
      <c r="J391" s="143">
        <f>ROUND(I391*H391,2)</f>
        <v>0</v>
      </c>
      <c r="K391" s="139" t="s">
        <v>2442</v>
      </c>
      <c r="L391" s="32"/>
      <c r="M391" s="144" t="s">
        <v>1</v>
      </c>
      <c r="N391" s="145" t="s">
        <v>38</v>
      </c>
      <c r="P391" s="146">
        <f>O391*H391</f>
        <v>0</v>
      </c>
      <c r="Q391" s="146">
        <v>0</v>
      </c>
      <c r="R391" s="146">
        <f>Q391*H391</f>
        <v>0</v>
      </c>
      <c r="S391" s="146">
        <v>0</v>
      </c>
      <c r="T391" s="147">
        <f>S391*H391</f>
        <v>0</v>
      </c>
      <c r="AR391" s="148" t="s">
        <v>229</v>
      </c>
      <c r="AT391" s="148" t="s">
        <v>224</v>
      </c>
      <c r="AU391" s="148" t="s">
        <v>82</v>
      </c>
      <c r="AY391" s="17" t="s">
        <v>221</v>
      </c>
      <c r="BE391" s="149">
        <f>IF(N391="základní",J391,0)</f>
        <v>0</v>
      </c>
      <c r="BF391" s="149">
        <f>IF(N391="snížená",J391,0)</f>
        <v>0</v>
      </c>
      <c r="BG391" s="149">
        <f>IF(N391="zákl. přenesená",J391,0)</f>
        <v>0</v>
      </c>
      <c r="BH391" s="149">
        <f>IF(N391="sníž. přenesená",J391,0)</f>
        <v>0</v>
      </c>
      <c r="BI391" s="149">
        <f>IF(N391="nulová",J391,0)</f>
        <v>0</v>
      </c>
      <c r="BJ391" s="17" t="s">
        <v>80</v>
      </c>
      <c r="BK391" s="149">
        <f>ROUND(I391*H391,2)</f>
        <v>0</v>
      </c>
      <c r="BL391" s="17" t="s">
        <v>229</v>
      </c>
      <c r="BM391" s="148" t="s">
        <v>1012</v>
      </c>
    </row>
    <row r="392" spans="2:65" s="12" customFormat="1">
      <c r="B392" s="150"/>
      <c r="D392" s="151" t="s">
        <v>231</v>
      </c>
      <c r="E392" s="152" t="s">
        <v>1</v>
      </c>
      <c r="F392" s="153" t="s">
        <v>3850</v>
      </c>
      <c r="H392" s="152" t="s">
        <v>1</v>
      </c>
      <c r="I392" s="154"/>
      <c r="L392" s="150"/>
      <c r="M392" s="155"/>
      <c r="T392" s="156"/>
      <c r="AT392" s="152" t="s">
        <v>231</v>
      </c>
      <c r="AU392" s="152" t="s">
        <v>82</v>
      </c>
      <c r="AV392" s="12" t="s">
        <v>80</v>
      </c>
      <c r="AW392" s="12" t="s">
        <v>30</v>
      </c>
      <c r="AX392" s="12" t="s">
        <v>73</v>
      </c>
      <c r="AY392" s="152" t="s">
        <v>221</v>
      </c>
    </row>
    <row r="393" spans="2:65" s="13" customFormat="1">
      <c r="B393" s="157"/>
      <c r="D393" s="151" t="s">
        <v>231</v>
      </c>
      <c r="E393" s="158" t="s">
        <v>1</v>
      </c>
      <c r="F393" s="159" t="s">
        <v>270</v>
      </c>
      <c r="H393" s="160">
        <v>8</v>
      </c>
      <c r="I393" s="161"/>
      <c r="L393" s="157"/>
      <c r="M393" s="162"/>
      <c r="T393" s="163"/>
      <c r="AT393" s="158" t="s">
        <v>231</v>
      </c>
      <c r="AU393" s="158" t="s">
        <v>82</v>
      </c>
      <c r="AV393" s="13" t="s">
        <v>82</v>
      </c>
      <c r="AW393" s="13" t="s">
        <v>30</v>
      </c>
      <c r="AX393" s="13" t="s">
        <v>73</v>
      </c>
      <c r="AY393" s="158" t="s">
        <v>221</v>
      </c>
    </row>
    <row r="394" spans="2:65" s="14" customFormat="1">
      <c r="B394" s="164"/>
      <c r="D394" s="151" t="s">
        <v>231</v>
      </c>
      <c r="E394" s="165" t="s">
        <v>1</v>
      </c>
      <c r="F394" s="166" t="s">
        <v>236</v>
      </c>
      <c r="H394" s="167">
        <v>8</v>
      </c>
      <c r="I394" s="168"/>
      <c r="L394" s="164"/>
      <c r="M394" s="169"/>
      <c r="T394" s="170"/>
      <c r="AT394" s="165" t="s">
        <v>231</v>
      </c>
      <c r="AU394" s="165" t="s">
        <v>82</v>
      </c>
      <c r="AV394" s="14" t="s">
        <v>229</v>
      </c>
      <c r="AW394" s="14" t="s">
        <v>30</v>
      </c>
      <c r="AX394" s="14" t="s">
        <v>80</v>
      </c>
      <c r="AY394" s="165" t="s">
        <v>221</v>
      </c>
    </row>
    <row r="395" spans="2:65" s="1" customFormat="1" ht="21.75" customHeight="1">
      <c r="B395" s="136"/>
      <c r="C395" s="137" t="s">
        <v>367</v>
      </c>
      <c r="D395" s="137" t="s">
        <v>224</v>
      </c>
      <c r="E395" s="138" t="s">
        <v>3912</v>
      </c>
      <c r="F395" s="139" t="s">
        <v>3913</v>
      </c>
      <c r="G395" s="140" t="s">
        <v>2137</v>
      </c>
      <c r="H395" s="141">
        <v>3</v>
      </c>
      <c r="I395" s="142"/>
      <c r="J395" s="143">
        <f>ROUND(I395*H395,2)</f>
        <v>0</v>
      </c>
      <c r="K395" s="139" t="s">
        <v>2442</v>
      </c>
      <c r="L395" s="32"/>
      <c r="M395" s="144" t="s">
        <v>1</v>
      </c>
      <c r="N395" s="145" t="s">
        <v>38</v>
      </c>
      <c r="P395" s="146">
        <f>O395*H395</f>
        <v>0</v>
      </c>
      <c r="Q395" s="146">
        <v>0</v>
      </c>
      <c r="R395" s="146">
        <f>Q395*H395</f>
        <v>0</v>
      </c>
      <c r="S395" s="146">
        <v>0</v>
      </c>
      <c r="T395" s="147">
        <f>S395*H395</f>
        <v>0</v>
      </c>
      <c r="AR395" s="148" t="s">
        <v>229</v>
      </c>
      <c r="AT395" s="148" t="s">
        <v>224</v>
      </c>
      <c r="AU395" s="148" t="s">
        <v>82</v>
      </c>
      <c r="AY395" s="17" t="s">
        <v>221</v>
      </c>
      <c r="BE395" s="149">
        <f>IF(N395="základní",J395,0)</f>
        <v>0</v>
      </c>
      <c r="BF395" s="149">
        <f>IF(N395="snížená",J395,0)</f>
        <v>0</v>
      </c>
      <c r="BG395" s="149">
        <f>IF(N395="zákl. přenesená",J395,0)</f>
        <v>0</v>
      </c>
      <c r="BH395" s="149">
        <f>IF(N395="sníž. přenesená",J395,0)</f>
        <v>0</v>
      </c>
      <c r="BI395" s="149">
        <f>IF(N395="nulová",J395,0)</f>
        <v>0</v>
      </c>
      <c r="BJ395" s="17" t="s">
        <v>80</v>
      </c>
      <c r="BK395" s="149">
        <f>ROUND(I395*H395,2)</f>
        <v>0</v>
      </c>
      <c r="BL395" s="17" t="s">
        <v>229</v>
      </c>
      <c r="BM395" s="148" t="s">
        <v>1020</v>
      </c>
    </row>
    <row r="396" spans="2:65" s="12" customFormat="1">
      <c r="B396" s="150"/>
      <c r="D396" s="151" t="s">
        <v>231</v>
      </c>
      <c r="E396" s="152" t="s">
        <v>1</v>
      </c>
      <c r="F396" s="153" t="s">
        <v>3850</v>
      </c>
      <c r="H396" s="152" t="s">
        <v>1</v>
      </c>
      <c r="I396" s="154"/>
      <c r="L396" s="150"/>
      <c r="M396" s="155"/>
      <c r="T396" s="156"/>
      <c r="AT396" s="152" t="s">
        <v>231</v>
      </c>
      <c r="AU396" s="152" t="s">
        <v>82</v>
      </c>
      <c r="AV396" s="12" t="s">
        <v>80</v>
      </c>
      <c r="AW396" s="12" t="s">
        <v>30</v>
      </c>
      <c r="AX396" s="12" t="s">
        <v>73</v>
      </c>
      <c r="AY396" s="152" t="s">
        <v>221</v>
      </c>
    </row>
    <row r="397" spans="2:65" s="13" customFormat="1">
      <c r="B397" s="157"/>
      <c r="D397" s="151" t="s">
        <v>231</v>
      </c>
      <c r="E397" s="158" t="s">
        <v>1</v>
      </c>
      <c r="F397" s="159" t="s">
        <v>222</v>
      </c>
      <c r="H397" s="160">
        <v>3</v>
      </c>
      <c r="I397" s="161"/>
      <c r="L397" s="157"/>
      <c r="M397" s="162"/>
      <c r="T397" s="163"/>
      <c r="AT397" s="158" t="s">
        <v>231</v>
      </c>
      <c r="AU397" s="158" t="s">
        <v>82</v>
      </c>
      <c r="AV397" s="13" t="s">
        <v>82</v>
      </c>
      <c r="AW397" s="13" t="s">
        <v>30</v>
      </c>
      <c r="AX397" s="13" t="s">
        <v>73</v>
      </c>
      <c r="AY397" s="158" t="s">
        <v>221</v>
      </c>
    </row>
    <row r="398" spans="2:65" s="14" customFormat="1">
      <c r="B398" s="164"/>
      <c r="D398" s="151" t="s">
        <v>231</v>
      </c>
      <c r="E398" s="165" t="s">
        <v>1</v>
      </c>
      <c r="F398" s="166" t="s">
        <v>236</v>
      </c>
      <c r="H398" s="167">
        <v>3</v>
      </c>
      <c r="I398" s="168"/>
      <c r="L398" s="164"/>
      <c r="M398" s="169"/>
      <c r="T398" s="170"/>
      <c r="AT398" s="165" t="s">
        <v>231</v>
      </c>
      <c r="AU398" s="165" t="s">
        <v>82</v>
      </c>
      <c r="AV398" s="14" t="s">
        <v>229</v>
      </c>
      <c r="AW398" s="14" t="s">
        <v>30</v>
      </c>
      <c r="AX398" s="14" t="s">
        <v>80</v>
      </c>
      <c r="AY398" s="165" t="s">
        <v>221</v>
      </c>
    </row>
    <row r="399" spans="2:65" s="1" customFormat="1" ht="16.5" customHeight="1">
      <c r="B399" s="136"/>
      <c r="C399" s="137" t="s">
        <v>767</v>
      </c>
      <c r="D399" s="137" t="s">
        <v>224</v>
      </c>
      <c r="E399" s="138" t="s">
        <v>3914</v>
      </c>
      <c r="F399" s="139" t="s">
        <v>3915</v>
      </c>
      <c r="G399" s="140" t="s">
        <v>350</v>
      </c>
      <c r="H399" s="141">
        <v>456</v>
      </c>
      <c r="I399" s="142"/>
      <c r="J399" s="143">
        <f>ROUND(I399*H399,2)</f>
        <v>0</v>
      </c>
      <c r="K399" s="139" t="s">
        <v>2442</v>
      </c>
      <c r="L399" s="32"/>
      <c r="M399" s="144" t="s">
        <v>1</v>
      </c>
      <c r="N399" s="145" t="s">
        <v>38</v>
      </c>
      <c r="P399" s="146">
        <f>O399*H399</f>
        <v>0</v>
      </c>
      <c r="Q399" s="146">
        <v>0</v>
      </c>
      <c r="R399" s="146">
        <f>Q399*H399</f>
        <v>0</v>
      </c>
      <c r="S399" s="146">
        <v>0</v>
      </c>
      <c r="T399" s="147">
        <f>S399*H399</f>
        <v>0</v>
      </c>
      <c r="AR399" s="148" t="s">
        <v>229</v>
      </c>
      <c r="AT399" s="148" t="s">
        <v>224</v>
      </c>
      <c r="AU399" s="148" t="s">
        <v>82</v>
      </c>
      <c r="AY399" s="17" t="s">
        <v>221</v>
      </c>
      <c r="BE399" s="149">
        <f>IF(N399="základní",J399,0)</f>
        <v>0</v>
      </c>
      <c r="BF399" s="149">
        <f>IF(N399="snížená",J399,0)</f>
        <v>0</v>
      </c>
      <c r="BG399" s="149">
        <f>IF(N399="zákl. přenesená",J399,0)</f>
        <v>0</v>
      </c>
      <c r="BH399" s="149">
        <f>IF(N399="sníž. přenesená",J399,0)</f>
        <v>0</v>
      </c>
      <c r="BI399" s="149">
        <f>IF(N399="nulová",J399,0)</f>
        <v>0</v>
      </c>
      <c r="BJ399" s="17" t="s">
        <v>80</v>
      </c>
      <c r="BK399" s="149">
        <f>ROUND(I399*H399,2)</f>
        <v>0</v>
      </c>
      <c r="BL399" s="17" t="s">
        <v>229</v>
      </c>
      <c r="BM399" s="148" t="s">
        <v>1030</v>
      </c>
    </row>
    <row r="400" spans="2:65" s="12" customFormat="1">
      <c r="B400" s="150"/>
      <c r="D400" s="151" t="s">
        <v>231</v>
      </c>
      <c r="E400" s="152" t="s">
        <v>1</v>
      </c>
      <c r="F400" s="153" t="s">
        <v>3850</v>
      </c>
      <c r="H400" s="152" t="s">
        <v>1</v>
      </c>
      <c r="I400" s="154"/>
      <c r="L400" s="150"/>
      <c r="M400" s="155"/>
      <c r="T400" s="156"/>
      <c r="AT400" s="152" t="s">
        <v>231</v>
      </c>
      <c r="AU400" s="152" t="s">
        <v>82</v>
      </c>
      <c r="AV400" s="12" t="s">
        <v>80</v>
      </c>
      <c r="AW400" s="12" t="s">
        <v>30</v>
      </c>
      <c r="AX400" s="12" t="s">
        <v>73</v>
      </c>
      <c r="AY400" s="152" t="s">
        <v>221</v>
      </c>
    </row>
    <row r="401" spans="2:65" s="13" customFormat="1">
      <c r="B401" s="157"/>
      <c r="D401" s="151" t="s">
        <v>231</v>
      </c>
      <c r="E401" s="158" t="s">
        <v>1</v>
      </c>
      <c r="F401" s="159" t="s">
        <v>3916</v>
      </c>
      <c r="H401" s="160">
        <v>456</v>
      </c>
      <c r="I401" s="161"/>
      <c r="L401" s="157"/>
      <c r="M401" s="162"/>
      <c r="T401" s="163"/>
      <c r="AT401" s="158" t="s">
        <v>231</v>
      </c>
      <c r="AU401" s="158" t="s">
        <v>82</v>
      </c>
      <c r="AV401" s="13" t="s">
        <v>82</v>
      </c>
      <c r="AW401" s="13" t="s">
        <v>30</v>
      </c>
      <c r="AX401" s="13" t="s">
        <v>73</v>
      </c>
      <c r="AY401" s="158" t="s">
        <v>221</v>
      </c>
    </row>
    <row r="402" spans="2:65" s="14" customFormat="1">
      <c r="B402" s="164"/>
      <c r="D402" s="151" t="s">
        <v>231</v>
      </c>
      <c r="E402" s="165" t="s">
        <v>1</v>
      </c>
      <c r="F402" s="166" t="s">
        <v>236</v>
      </c>
      <c r="H402" s="167">
        <v>456</v>
      </c>
      <c r="I402" s="168"/>
      <c r="L402" s="164"/>
      <c r="M402" s="169"/>
      <c r="T402" s="170"/>
      <c r="AT402" s="165" t="s">
        <v>231</v>
      </c>
      <c r="AU402" s="165" t="s">
        <v>82</v>
      </c>
      <c r="AV402" s="14" t="s">
        <v>229</v>
      </c>
      <c r="AW402" s="14" t="s">
        <v>30</v>
      </c>
      <c r="AX402" s="14" t="s">
        <v>80</v>
      </c>
      <c r="AY402" s="165" t="s">
        <v>221</v>
      </c>
    </row>
    <row r="403" spans="2:65" s="1" customFormat="1" ht="16.5" customHeight="1">
      <c r="B403" s="136"/>
      <c r="C403" s="137" t="s">
        <v>771</v>
      </c>
      <c r="D403" s="137" t="s">
        <v>224</v>
      </c>
      <c r="E403" s="138" t="s">
        <v>3917</v>
      </c>
      <c r="F403" s="139" t="s">
        <v>3918</v>
      </c>
      <c r="G403" s="140" t="s">
        <v>350</v>
      </c>
      <c r="H403" s="141">
        <v>185</v>
      </c>
      <c r="I403" s="142"/>
      <c r="J403" s="143">
        <f>ROUND(I403*H403,2)</f>
        <v>0</v>
      </c>
      <c r="K403" s="139" t="s">
        <v>2442</v>
      </c>
      <c r="L403" s="32"/>
      <c r="M403" s="144" t="s">
        <v>1</v>
      </c>
      <c r="N403" s="145" t="s">
        <v>38</v>
      </c>
      <c r="P403" s="146">
        <f>O403*H403</f>
        <v>0</v>
      </c>
      <c r="Q403" s="146">
        <v>0</v>
      </c>
      <c r="R403" s="146">
        <f>Q403*H403</f>
        <v>0</v>
      </c>
      <c r="S403" s="146">
        <v>0</v>
      </c>
      <c r="T403" s="147">
        <f>S403*H403</f>
        <v>0</v>
      </c>
      <c r="AR403" s="148" t="s">
        <v>229</v>
      </c>
      <c r="AT403" s="148" t="s">
        <v>224</v>
      </c>
      <c r="AU403" s="148" t="s">
        <v>82</v>
      </c>
      <c r="AY403" s="17" t="s">
        <v>221</v>
      </c>
      <c r="BE403" s="149">
        <f>IF(N403="základní",J403,0)</f>
        <v>0</v>
      </c>
      <c r="BF403" s="149">
        <f>IF(N403="snížená",J403,0)</f>
        <v>0</v>
      </c>
      <c r="BG403" s="149">
        <f>IF(N403="zákl. přenesená",J403,0)</f>
        <v>0</v>
      </c>
      <c r="BH403" s="149">
        <f>IF(N403="sníž. přenesená",J403,0)</f>
        <v>0</v>
      </c>
      <c r="BI403" s="149">
        <f>IF(N403="nulová",J403,0)</f>
        <v>0</v>
      </c>
      <c r="BJ403" s="17" t="s">
        <v>80</v>
      </c>
      <c r="BK403" s="149">
        <f>ROUND(I403*H403,2)</f>
        <v>0</v>
      </c>
      <c r="BL403" s="17" t="s">
        <v>229</v>
      </c>
      <c r="BM403" s="148" t="s">
        <v>1038</v>
      </c>
    </row>
    <row r="404" spans="2:65" s="12" customFormat="1">
      <c r="B404" s="150"/>
      <c r="D404" s="151" t="s">
        <v>231</v>
      </c>
      <c r="E404" s="152" t="s">
        <v>1</v>
      </c>
      <c r="F404" s="153" t="s">
        <v>3850</v>
      </c>
      <c r="H404" s="152" t="s">
        <v>1</v>
      </c>
      <c r="I404" s="154"/>
      <c r="L404" s="150"/>
      <c r="M404" s="155"/>
      <c r="T404" s="156"/>
      <c r="AT404" s="152" t="s">
        <v>231</v>
      </c>
      <c r="AU404" s="152" t="s">
        <v>82</v>
      </c>
      <c r="AV404" s="12" t="s">
        <v>80</v>
      </c>
      <c r="AW404" s="12" t="s">
        <v>30</v>
      </c>
      <c r="AX404" s="12" t="s">
        <v>73</v>
      </c>
      <c r="AY404" s="152" t="s">
        <v>221</v>
      </c>
    </row>
    <row r="405" spans="2:65" s="13" customFormat="1">
      <c r="B405" s="157"/>
      <c r="D405" s="151" t="s">
        <v>231</v>
      </c>
      <c r="E405" s="158" t="s">
        <v>1</v>
      </c>
      <c r="F405" s="159" t="s">
        <v>439</v>
      </c>
      <c r="H405" s="160">
        <v>185</v>
      </c>
      <c r="I405" s="161"/>
      <c r="L405" s="157"/>
      <c r="M405" s="162"/>
      <c r="T405" s="163"/>
      <c r="AT405" s="158" t="s">
        <v>231</v>
      </c>
      <c r="AU405" s="158" t="s">
        <v>82</v>
      </c>
      <c r="AV405" s="13" t="s">
        <v>82</v>
      </c>
      <c r="AW405" s="13" t="s">
        <v>30</v>
      </c>
      <c r="AX405" s="13" t="s">
        <v>73</v>
      </c>
      <c r="AY405" s="158" t="s">
        <v>221</v>
      </c>
    </row>
    <row r="406" spans="2:65" s="14" customFormat="1">
      <c r="B406" s="164"/>
      <c r="D406" s="151" t="s">
        <v>231</v>
      </c>
      <c r="E406" s="165" t="s">
        <v>1</v>
      </c>
      <c r="F406" s="166" t="s">
        <v>236</v>
      </c>
      <c r="H406" s="167">
        <v>185</v>
      </c>
      <c r="I406" s="168"/>
      <c r="L406" s="164"/>
      <c r="M406" s="169"/>
      <c r="T406" s="170"/>
      <c r="AT406" s="165" t="s">
        <v>231</v>
      </c>
      <c r="AU406" s="165" t="s">
        <v>82</v>
      </c>
      <c r="AV406" s="14" t="s">
        <v>229</v>
      </c>
      <c r="AW406" s="14" t="s">
        <v>30</v>
      </c>
      <c r="AX406" s="14" t="s">
        <v>80</v>
      </c>
      <c r="AY406" s="165" t="s">
        <v>221</v>
      </c>
    </row>
    <row r="407" spans="2:65" s="1" customFormat="1" ht="21.75" customHeight="1">
      <c r="B407" s="136"/>
      <c r="C407" s="137" t="s">
        <v>775</v>
      </c>
      <c r="D407" s="137" t="s">
        <v>224</v>
      </c>
      <c r="E407" s="138" t="s">
        <v>3919</v>
      </c>
      <c r="F407" s="139" t="s">
        <v>3920</v>
      </c>
      <c r="G407" s="140" t="s">
        <v>2137</v>
      </c>
      <c r="H407" s="141">
        <v>3</v>
      </c>
      <c r="I407" s="142"/>
      <c r="J407" s="143">
        <f>ROUND(I407*H407,2)</f>
        <v>0</v>
      </c>
      <c r="K407" s="139" t="s">
        <v>2442</v>
      </c>
      <c r="L407" s="32"/>
      <c r="M407" s="144" t="s">
        <v>1</v>
      </c>
      <c r="N407" s="145" t="s">
        <v>38</v>
      </c>
      <c r="P407" s="146">
        <f>O407*H407</f>
        <v>0</v>
      </c>
      <c r="Q407" s="146">
        <v>0</v>
      </c>
      <c r="R407" s="146">
        <f>Q407*H407</f>
        <v>0</v>
      </c>
      <c r="S407" s="146">
        <v>0</v>
      </c>
      <c r="T407" s="147">
        <f>S407*H407</f>
        <v>0</v>
      </c>
      <c r="AR407" s="148" t="s">
        <v>229</v>
      </c>
      <c r="AT407" s="148" t="s">
        <v>224</v>
      </c>
      <c r="AU407" s="148" t="s">
        <v>82</v>
      </c>
      <c r="AY407" s="17" t="s">
        <v>221</v>
      </c>
      <c r="BE407" s="149">
        <f>IF(N407="základní",J407,0)</f>
        <v>0</v>
      </c>
      <c r="BF407" s="149">
        <f>IF(N407="snížená",J407,0)</f>
        <v>0</v>
      </c>
      <c r="BG407" s="149">
        <f>IF(N407="zákl. přenesená",J407,0)</f>
        <v>0</v>
      </c>
      <c r="BH407" s="149">
        <f>IF(N407="sníž. přenesená",J407,0)</f>
        <v>0</v>
      </c>
      <c r="BI407" s="149">
        <f>IF(N407="nulová",J407,0)</f>
        <v>0</v>
      </c>
      <c r="BJ407" s="17" t="s">
        <v>80</v>
      </c>
      <c r="BK407" s="149">
        <f>ROUND(I407*H407,2)</f>
        <v>0</v>
      </c>
      <c r="BL407" s="17" t="s">
        <v>229</v>
      </c>
      <c r="BM407" s="148" t="s">
        <v>1050</v>
      </c>
    </row>
    <row r="408" spans="2:65" s="12" customFormat="1">
      <c r="B408" s="150"/>
      <c r="D408" s="151" t="s">
        <v>231</v>
      </c>
      <c r="E408" s="152" t="s">
        <v>1</v>
      </c>
      <c r="F408" s="153" t="s">
        <v>3850</v>
      </c>
      <c r="H408" s="152" t="s">
        <v>1</v>
      </c>
      <c r="I408" s="154"/>
      <c r="L408" s="150"/>
      <c r="M408" s="155"/>
      <c r="T408" s="156"/>
      <c r="AT408" s="152" t="s">
        <v>231</v>
      </c>
      <c r="AU408" s="152" t="s">
        <v>82</v>
      </c>
      <c r="AV408" s="12" t="s">
        <v>80</v>
      </c>
      <c r="AW408" s="12" t="s">
        <v>30</v>
      </c>
      <c r="AX408" s="12" t="s">
        <v>73</v>
      </c>
      <c r="AY408" s="152" t="s">
        <v>221</v>
      </c>
    </row>
    <row r="409" spans="2:65" s="13" customFormat="1">
      <c r="B409" s="157"/>
      <c r="D409" s="151" t="s">
        <v>231</v>
      </c>
      <c r="E409" s="158" t="s">
        <v>1</v>
      </c>
      <c r="F409" s="159" t="s">
        <v>222</v>
      </c>
      <c r="H409" s="160">
        <v>3</v>
      </c>
      <c r="I409" s="161"/>
      <c r="L409" s="157"/>
      <c r="M409" s="162"/>
      <c r="T409" s="163"/>
      <c r="AT409" s="158" t="s">
        <v>231</v>
      </c>
      <c r="AU409" s="158" t="s">
        <v>82</v>
      </c>
      <c r="AV409" s="13" t="s">
        <v>82</v>
      </c>
      <c r="AW409" s="13" t="s">
        <v>30</v>
      </c>
      <c r="AX409" s="13" t="s">
        <v>73</v>
      </c>
      <c r="AY409" s="158" t="s">
        <v>221</v>
      </c>
    </row>
    <row r="410" spans="2:65" s="14" customFormat="1">
      <c r="B410" s="164"/>
      <c r="D410" s="151" t="s">
        <v>231</v>
      </c>
      <c r="E410" s="165" t="s">
        <v>1</v>
      </c>
      <c r="F410" s="166" t="s">
        <v>236</v>
      </c>
      <c r="H410" s="167">
        <v>3</v>
      </c>
      <c r="I410" s="168"/>
      <c r="L410" s="164"/>
      <c r="M410" s="169"/>
      <c r="T410" s="170"/>
      <c r="AT410" s="165" t="s">
        <v>231</v>
      </c>
      <c r="AU410" s="165" t="s">
        <v>82</v>
      </c>
      <c r="AV410" s="14" t="s">
        <v>229</v>
      </c>
      <c r="AW410" s="14" t="s">
        <v>30</v>
      </c>
      <c r="AX410" s="14" t="s">
        <v>80</v>
      </c>
      <c r="AY410" s="165" t="s">
        <v>221</v>
      </c>
    </row>
    <row r="411" spans="2:65" s="1" customFormat="1" ht="24.2" customHeight="1">
      <c r="B411" s="136"/>
      <c r="C411" s="137" t="s">
        <v>779</v>
      </c>
      <c r="D411" s="137" t="s">
        <v>224</v>
      </c>
      <c r="E411" s="138" t="s">
        <v>3921</v>
      </c>
      <c r="F411" s="139" t="s">
        <v>3922</v>
      </c>
      <c r="G411" s="140" t="s">
        <v>2137</v>
      </c>
      <c r="H411" s="141">
        <v>14</v>
      </c>
      <c r="I411" s="142"/>
      <c r="J411" s="143">
        <f>ROUND(I411*H411,2)</f>
        <v>0</v>
      </c>
      <c r="K411" s="139" t="s">
        <v>2442</v>
      </c>
      <c r="L411" s="32"/>
      <c r="M411" s="144" t="s">
        <v>1</v>
      </c>
      <c r="N411" s="145" t="s">
        <v>38</v>
      </c>
      <c r="P411" s="146">
        <f>O411*H411</f>
        <v>0</v>
      </c>
      <c r="Q411" s="146">
        <v>0</v>
      </c>
      <c r="R411" s="146">
        <f>Q411*H411</f>
        <v>0</v>
      </c>
      <c r="S411" s="146">
        <v>0</v>
      </c>
      <c r="T411" s="147">
        <f>S411*H411</f>
        <v>0</v>
      </c>
      <c r="AR411" s="148" t="s">
        <v>229</v>
      </c>
      <c r="AT411" s="148" t="s">
        <v>224</v>
      </c>
      <c r="AU411" s="148" t="s">
        <v>82</v>
      </c>
      <c r="AY411" s="17" t="s">
        <v>221</v>
      </c>
      <c r="BE411" s="149">
        <f>IF(N411="základní",J411,0)</f>
        <v>0</v>
      </c>
      <c r="BF411" s="149">
        <f>IF(N411="snížená",J411,0)</f>
        <v>0</v>
      </c>
      <c r="BG411" s="149">
        <f>IF(N411="zákl. přenesená",J411,0)</f>
        <v>0</v>
      </c>
      <c r="BH411" s="149">
        <f>IF(N411="sníž. přenesená",J411,0)</f>
        <v>0</v>
      </c>
      <c r="BI411" s="149">
        <f>IF(N411="nulová",J411,0)</f>
        <v>0</v>
      </c>
      <c r="BJ411" s="17" t="s">
        <v>80</v>
      </c>
      <c r="BK411" s="149">
        <f>ROUND(I411*H411,2)</f>
        <v>0</v>
      </c>
      <c r="BL411" s="17" t="s">
        <v>229</v>
      </c>
      <c r="BM411" s="148" t="s">
        <v>1075</v>
      </c>
    </row>
    <row r="412" spans="2:65" s="12" customFormat="1">
      <c r="B412" s="150"/>
      <c r="D412" s="151" t="s">
        <v>231</v>
      </c>
      <c r="E412" s="152" t="s">
        <v>1</v>
      </c>
      <c r="F412" s="153" t="s">
        <v>3850</v>
      </c>
      <c r="H412" s="152" t="s">
        <v>1</v>
      </c>
      <c r="I412" s="154"/>
      <c r="L412" s="150"/>
      <c r="M412" s="155"/>
      <c r="T412" s="156"/>
      <c r="AT412" s="152" t="s">
        <v>231</v>
      </c>
      <c r="AU412" s="152" t="s">
        <v>82</v>
      </c>
      <c r="AV412" s="12" t="s">
        <v>80</v>
      </c>
      <c r="AW412" s="12" t="s">
        <v>30</v>
      </c>
      <c r="AX412" s="12" t="s">
        <v>73</v>
      </c>
      <c r="AY412" s="152" t="s">
        <v>221</v>
      </c>
    </row>
    <row r="413" spans="2:65" s="13" customFormat="1">
      <c r="B413" s="157"/>
      <c r="D413" s="151" t="s">
        <v>231</v>
      </c>
      <c r="E413" s="158" t="s">
        <v>1</v>
      </c>
      <c r="F413" s="159" t="s">
        <v>322</v>
      </c>
      <c r="H413" s="160">
        <v>14</v>
      </c>
      <c r="I413" s="161"/>
      <c r="L413" s="157"/>
      <c r="M413" s="162"/>
      <c r="T413" s="163"/>
      <c r="AT413" s="158" t="s">
        <v>231</v>
      </c>
      <c r="AU413" s="158" t="s">
        <v>82</v>
      </c>
      <c r="AV413" s="13" t="s">
        <v>82</v>
      </c>
      <c r="AW413" s="13" t="s">
        <v>30</v>
      </c>
      <c r="AX413" s="13" t="s">
        <v>73</v>
      </c>
      <c r="AY413" s="158" t="s">
        <v>221</v>
      </c>
    </row>
    <row r="414" spans="2:65" s="14" customFormat="1">
      <c r="B414" s="164"/>
      <c r="D414" s="151" t="s">
        <v>231</v>
      </c>
      <c r="E414" s="165" t="s">
        <v>1</v>
      </c>
      <c r="F414" s="166" t="s">
        <v>236</v>
      </c>
      <c r="H414" s="167">
        <v>14</v>
      </c>
      <c r="I414" s="168"/>
      <c r="L414" s="164"/>
      <c r="M414" s="169"/>
      <c r="T414" s="170"/>
      <c r="AT414" s="165" t="s">
        <v>231</v>
      </c>
      <c r="AU414" s="165" t="s">
        <v>82</v>
      </c>
      <c r="AV414" s="14" t="s">
        <v>229</v>
      </c>
      <c r="AW414" s="14" t="s">
        <v>30</v>
      </c>
      <c r="AX414" s="14" t="s">
        <v>80</v>
      </c>
      <c r="AY414" s="165" t="s">
        <v>221</v>
      </c>
    </row>
    <row r="415" spans="2:65" s="1" customFormat="1" ht="16.5" customHeight="1">
      <c r="B415" s="136"/>
      <c r="C415" s="137" t="s">
        <v>783</v>
      </c>
      <c r="D415" s="137" t="s">
        <v>224</v>
      </c>
      <c r="E415" s="138" t="s">
        <v>3923</v>
      </c>
      <c r="F415" s="139" t="s">
        <v>3924</v>
      </c>
      <c r="G415" s="140" t="s">
        <v>350</v>
      </c>
      <c r="H415" s="141">
        <v>14315</v>
      </c>
      <c r="I415" s="142"/>
      <c r="J415" s="143">
        <f>ROUND(I415*H415,2)</f>
        <v>0</v>
      </c>
      <c r="K415" s="139" t="s">
        <v>2442</v>
      </c>
      <c r="L415" s="32"/>
      <c r="M415" s="144" t="s">
        <v>1</v>
      </c>
      <c r="N415" s="145" t="s">
        <v>38</v>
      </c>
      <c r="P415" s="146">
        <f>O415*H415</f>
        <v>0</v>
      </c>
      <c r="Q415" s="146">
        <v>0</v>
      </c>
      <c r="R415" s="146">
        <f>Q415*H415</f>
        <v>0</v>
      </c>
      <c r="S415" s="146">
        <v>0</v>
      </c>
      <c r="T415" s="147">
        <f>S415*H415</f>
        <v>0</v>
      </c>
      <c r="AR415" s="148" t="s">
        <v>229</v>
      </c>
      <c r="AT415" s="148" t="s">
        <v>224</v>
      </c>
      <c r="AU415" s="148" t="s">
        <v>82</v>
      </c>
      <c r="AY415" s="17" t="s">
        <v>221</v>
      </c>
      <c r="BE415" s="149">
        <f>IF(N415="základní",J415,0)</f>
        <v>0</v>
      </c>
      <c r="BF415" s="149">
        <f>IF(N415="snížená",J415,0)</f>
        <v>0</v>
      </c>
      <c r="BG415" s="149">
        <f>IF(N415="zákl. přenesená",J415,0)</f>
        <v>0</v>
      </c>
      <c r="BH415" s="149">
        <f>IF(N415="sníž. přenesená",J415,0)</f>
        <v>0</v>
      </c>
      <c r="BI415" s="149">
        <f>IF(N415="nulová",J415,0)</f>
        <v>0</v>
      </c>
      <c r="BJ415" s="17" t="s">
        <v>80</v>
      </c>
      <c r="BK415" s="149">
        <f>ROUND(I415*H415,2)</f>
        <v>0</v>
      </c>
      <c r="BL415" s="17" t="s">
        <v>229</v>
      </c>
      <c r="BM415" s="148" t="s">
        <v>1087</v>
      </c>
    </row>
    <row r="416" spans="2:65" s="12" customFormat="1">
      <c r="B416" s="150"/>
      <c r="D416" s="151" t="s">
        <v>231</v>
      </c>
      <c r="E416" s="152" t="s">
        <v>1</v>
      </c>
      <c r="F416" s="153" t="s">
        <v>3850</v>
      </c>
      <c r="H416" s="152" t="s">
        <v>1</v>
      </c>
      <c r="I416" s="154"/>
      <c r="L416" s="150"/>
      <c r="M416" s="155"/>
      <c r="T416" s="156"/>
      <c r="AT416" s="152" t="s">
        <v>231</v>
      </c>
      <c r="AU416" s="152" t="s">
        <v>82</v>
      </c>
      <c r="AV416" s="12" t="s">
        <v>80</v>
      </c>
      <c r="AW416" s="12" t="s">
        <v>30</v>
      </c>
      <c r="AX416" s="12" t="s">
        <v>73</v>
      </c>
      <c r="AY416" s="152" t="s">
        <v>221</v>
      </c>
    </row>
    <row r="417" spans="2:65" s="13" customFormat="1">
      <c r="B417" s="157"/>
      <c r="D417" s="151" t="s">
        <v>231</v>
      </c>
      <c r="E417" s="158" t="s">
        <v>1</v>
      </c>
      <c r="F417" s="159" t="s">
        <v>3925</v>
      </c>
      <c r="H417" s="160">
        <v>14315</v>
      </c>
      <c r="I417" s="161"/>
      <c r="L417" s="157"/>
      <c r="M417" s="162"/>
      <c r="T417" s="163"/>
      <c r="AT417" s="158" t="s">
        <v>231</v>
      </c>
      <c r="AU417" s="158" t="s">
        <v>82</v>
      </c>
      <c r="AV417" s="13" t="s">
        <v>82</v>
      </c>
      <c r="AW417" s="13" t="s">
        <v>30</v>
      </c>
      <c r="AX417" s="13" t="s">
        <v>73</v>
      </c>
      <c r="AY417" s="158" t="s">
        <v>221</v>
      </c>
    </row>
    <row r="418" spans="2:65" s="14" customFormat="1">
      <c r="B418" s="164"/>
      <c r="D418" s="151" t="s">
        <v>231</v>
      </c>
      <c r="E418" s="165" t="s">
        <v>1</v>
      </c>
      <c r="F418" s="166" t="s">
        <v>236</v>
      </c>
      <c r="H418" s="167">
        <v>14315</v>
      </c>
      <c r="I418" s="168"/>
      <c r="L418" s="164"/>
      <c r="M418" s="169"/>
      <c r="T418" s="170"/>
      <c r="AT418" s="165" t="s">
        <v>231</v>
      </c>
      <c r="AU418" s="165" t="s">
        <v>82</v>
      </c>
      <c r="AV418" s="14" t="s">
        <v>229</v>
      </c>
      <c r="AW418" s="14" t="s">
        <v>30</v>
      </c>
      <c r="AX418" s="14" t="s">
        <v>80</v>
      </c>
      <c r="AY418" s="165" t="s">
        <v>221</v>
      </c>
    </row>
    <row r="419" spans="2:65" s="11" customFormat="1" ht="25.9" customHeight="1">
      <c r="B419" s="124"/>
      <c r="D419" s="125" t="s">
        <v>72</v>
      </c>
      <c r="E419" s="126" t="s">
        <v>3675</v>
      </c>
      <c r="F419" s="126" t="s">
        <v>3926</v>
      </c>
      <c r="I419" s="127"/>
      <c r="J419" s="128">
        <f>BK419</f>
        <v>0</v>
      </c>
      <c r="L419" s="124"/>
      <c r="M419" s="129"/>
      <c r="P419" s="130">
        <f>P420</f>
        <v>0</v>
      </c>
      <c r="R419" s="130">
        <f>R420</f>
        <v>0</v>
      </c>
      <c r="T419" s="131">
        <f>T420</f>
        <v>0</v>
      </c>
      <c r="AR419" s="125" t="s">
        <v>80</v>
      </c>
      <c r="AT419" s="132" t="s">
        <v>72</v>
      </c>
      <c r="AU419" s="132" t="s">
        <v>73</v>
      </c>
      <c r="AY419" s="125" t="s">
        <v>221</v>
      </c>
      <c r="BK419" s="133">
        <f>BK420</f>
        <v>0</v>
      </c>
    </row>
    <row r="420" spans="2:65" s="11" customFormat="1" ht="22.9" customHeight="1">
      <c r="B420" s="124"/>
      <c r="D420" s="125" t="s">
        <v>72</v>
      </c>
      <c r="E420" s="134" t="s">
        <v>275</v>
      </c>
      <c r="F420" s="134" t="s">
        <v>3927</v>
      </c>
      <c r="I420" s="127"/>
      <c r="J420" s="135">
        <f>BK420</f>
        <v>0</v>
      </c>
      <c r="L420" s="124"/>
      <c r="M420" s="129"/>
      <c r="P420" s="130">
        <f>SUM(P421:P430)</f>
        <v>0</v>
      </c>
      <c r="R420" s="130">
        <f>SUM(R421:R430)</f>
        <v>0</v>
      </c>
      <c r="T420" s="131">
        <f>SUM(T421:T430)</f>
        <v>0</v>
      </c>
      <c r="AR420" s="125" t="s">
        <v>80</v>
      </c>
      <c r="AT420" s="132" t="s">
        <v>72</v>
      </c>
      <c r="AU420" s="132" t="s">
        <v>80</v>
      </c>
      <c r="AY420" s="125" t="s">
        <v>221</v>
      </c>
      <c r="BK420" s="133">
        <f>SUM(BK421:BK430)</f>
        <v>0</v>
      </c>
    </row>
    <row r="421" spans="2:65" s="1" customFormat="1" ht="24.2" customHeight="1">
      <c r="B421" s="136"/>
      <c r="C421" s="137" t="s">
        <v>787</v>
      </c>
      <c r="D421" s="137" t="s">
        <v>224</v>
      </c>
      <c r="E421" s="138" t="s">
        <v>3928</v>
      </c>
      <c r="F421" s="139" t="s">
        <v>3929</v>
      </c>
      <c r="G421" s="140" t="s">
        <v>3930</v>
      </c>
      <c r="H421" s="141">
        <v>170</v>
      </c>
      <c r="I421" s="142"/>
      <c r="J421" s="143">
        <f>ROUND(I421*H421,2)</f>
        <v>0</v>
      </c>
      <c r="K421" s="139" t="s">
        <v>2442</v>
      </c>
      <c r="L421" s="32"/>
      <c r="M421" s="144" t="s">
        <v>1</v>
      </c>
      <c r="N421" s="145" t="s">
        <v>38</v>
      </c>
      <c r="P421" s="146">
        <f>O421*H421</f>
        <v>0</v>
      </c>
      <c r="Q421" s="146">
        <v>0</v>
      </c>
      <c r="R421" s="146">
        <f>Q421*H421</f>
        <v>0</v>
      </c>
      <c r="S421" s="146">
        <v>0</v>
      </c>
      <c r="T421" s="147">
        <f>S421*H421</f>
        <v>0</v>
      </c>
      <c r="AR421" s="148" t="s">
        <v>229</v>
      </c>
      <c r="AT421" s="148" t="s">
        <v>224</v>
      </c>
      <c r="AU421" s="148" t="s">
        <v>82</v>
      </c>
      <c r="AY421" s="17" t="s">
        <v>221</v>
      </c>
      <c r="BE421" s="149">
        <f>IF(N421="základní",J421,0)</f>
        <v>0</v>
      </c>
      <c r="BF421" s="149">
        <f>IF(N421="snížená",J421,0)</f>
        <v>0</v>
      </c>
      <c r="BG421" s="149">
        <f>IF(N421="zákl. přenesená",J421,0)</f>
        <v>0</v>
      </c>
      <c r="BH421" s="149">
        <f>IF(N421="sníž. přenesená",J421,0)</f>
        <v>0</v>
      </c>
      <c r="BI421" s="149">
        <f>IF(N421="nulová",J421,0)</f>
        <v>0</v>
      </c>
      <c r="BJ421" s="17" t="s">
        <v>80</v>
      </c>
      <c r="BK421" s="149">
        <f>ROUND(I421*H421,2)</f>
        <v>0</v>
      </c>
      <c r="BL421" s="17" t="s">
        <v>229</v>
      </c>
      <c r="BM421" s="148" t="s">
        <v>1108</v>
      </c>
    </row>
    <row r="422" spans="2:65" s="1" customFormat="1" ht="16.5" customHeight="1">
      <c r="B422" s="136"/>
      <c r="C422" s="137" t="s">
        <v>791</v>
      </c>
      <c r="D422" s="137" t="s">
        <v>224</v>
      </c>
      <c r="E422" s="138" t="s">
        <v>3931</v>
      </c>
      <c r="F422" s="139" t="s">
        <v>3932</v>
      </c>
      <c r="G422" s="140" t="s">
        <v>3930</v>
      </c>
      <c r="H422" s="141">
        <v>330</v>
      </c>
      <c r="I422" s="142"/>
      <c r="J422" s="143">
        <f>ROUND(I422*H422,2)</f>
        <v>0</v>
      </c>
      <c r="K422" s="139" t="s">
        <v>2442</v>
      </c>
      <c r="L422" s="32"/>
      <c r="M422" s="144" t="s">
        <v>1</v>
      </c>
      <c r="N422" s="145" t="s">
        <v>38</v>
      </c>
      <c r="P422" s="146">
        <f>O422*H422</f>
        <v>0</v>
      </c>
      <c r="Q422" s="146">
        <v>0</v>
      </c>
      <c r="R422" s="146">
        <f>Q422*H422</f>
        <v>0</v>
      </c>
      <c r="S422" s="146">
        <v>0</v>
      </c>
      <c r="T422" s="147">
        <f>S422*H422</f>
        <v>0</v>
      </c>
      <c r="AR422" s="148" t="s">
        <v>229</v>
      </c>
      <c r="AT422" s="148" t="s">
        <v>224</v>
      </c>
      <c r="AU422" s="148" t="s">
        <v>82</v>
      </c>
      <c r="AY422" s="17" t="s">
        <v>221</v>
      </c>
      <c r="BE422" s="149">
        <f>IF(N422="základní",J422,0)</f>
        <v>0</v>
      </c>
      <c r="BF422" s="149">
        <f>IF(N422="snížená",J422,0)</f>
        <v>0</v>
      </c>
      <c r="BG422" s="149">
        <f>IF(N422="zákl. přenesená",J422,0)</f>
        <v>0</v>
      </c>
      <c r="BH422" s="149">
        <f>IF(N422="sníž. přenesená",J422,0)</f>
        <v>0</v>
      </c>
      <c r="BI422" s="149">
        <f>IF(N422="nulová",J422,0)</f>
        <v>0</v>
      </c>
      <c r="BJ422" s="17" t="s">
        <v>80</v>
      </c>
      <c r="BK422" s="149">
        <f>ROUND(I422*H422,2)</f>
        <v>0</v>
      </c>
      <c r="BL422" s="17" t="s">
        <v>229</v>
      </c>
      <c r="BM422" s="148" t="s">
        <v>1120</v>
      </c>
    </row>
    <row r="423" spans="2:65" s="1" customFormat="1" ht="24.2" customHeight="1">
      <c r="B423" s="136"/>
      <c r="C423" s="137" t="s">
        <v>795</v>
      </c>
      <c r="D423" s="137" t="s">
        <v>224</v>
      </c>
      <c r="E423" s="138" t="s">
        <v>3933</v>
      </c>
      <c r="F423" s="139" t="s">
        <v>3934</v>
      </c>
      <c r="G423" s="140" t="s">
        <v>983</v>
      </c>
      <c r="H423" s="141">
        <v>1</v>
      </c>
      <c r="I423" s="142"/>
      <c r="J423" s="143">
        <f>ROUND(I423*H423,2)</f>
        <v>0</v>
      </c>
      <c r="K423" s="139" t="s">
        <v>2442</v>
      </c>
      <c r="L423" s="32"/>
      <c r="M423" s="144" t="s">
        <v>1</v>
      </c>
      <c r="N423" s="145" t="s">
        <v>38</v>
      </c>
      <c r="P423" s="146">
        <f>O423*H423</f>
        <v>0</v>
      </c>
      <c r="Q423" s="146">
        <v>0</v>
      </c>
      <c r="R423" s="146">
        <f>Q423*H423</f>
        <v>0</v>
      </c>
      <c r="S423" s="146">
        <v>0</v>
      </c>
      <c r="T423" s="147">
        <f>S423*H423</f>
        <v>0</v>
      </c>
      <c r="AR423" s="148" t="s">
        <v>229</v>
      </c>
      <c r="AT423" s="148" t="s">
        <v>224</v>
      </c>
      <c r="AU423" s="148" t="s">
        <v>82</v>
      </c>
      <c r="AY423" s="17" t="s">
        <v>221</v>
      </c>
      <c r="BE423" s="149">
        <f>IF(N423="základní",J423,0)</f>
        <v>0</v>
      </c>
      <c r="BF423" s="149">
        <f>IF(N423="snížená",J423,0)</f>
        <v>0</v>
      </c>
      <c r="BG423" s="149">
        <f>IF(N423="zákl. přenesená",J423,0)</f>
        <v>0</v>
      </c>
      <c r="BH423" s="149">
        <f>IF(N423="sníž. přenesená",J423,0)</f>
        <v>0</v>
      </c>
      <c r="BI423" s="149">
        <f>IF(N423="nulová",J423,0)</f>
        <v>0</v>
      </c>
      <c r="BJ423" s="17" t="s">
        <v>80</v>
      </c>
      <c r="BK423" s="149">
        <f>ROUND(I423*H423,2)</f>
        <v>0</v>
      </c>
      <c r="BL423" s="17" t="s">
        <v>229</v>
      </c>
      <c r="BM423" s="148" t="s">
        <v>1130</v>
      </c>
    </row>
    <row r="424" spans="2:65" s="1" customFormat="1" ht="24.2" customHeight="1">
      <c r="B424" s="136"/>
      <c r="C424" s="137" t="s">
        <v>799</v>
      </c>
      <c r="D424" s="137" t="s">
        <v>224</v>
      </c>
      <c r="E424" s="138" t="s">
        <v>3935</v>
      </c>
      <c r="F424" s="139" t="s">
        <v>3936</v>
      </c>
      <c r="G424" s="140" t="s">
        <v>983</v>
      </c>
      <c r="H424" s="141">
        <v>1</v>
      </c>
      <c r="I424" s="142"/>
      <c r="J424" s="143">
        <f>ROUND(I424*H424,2)</f>
        <v>0</v>
      </c>
      <c r="K424" s="139" t="s">
        <v>2442</v>
      </c>
      <c r="L424" s="32"/>
      <c r="M424" s="144" t="s">
        <v>1</v>
      </c>
      <c r="N424" s="145" t="s">
        <v>38</v>
      </c>
      <c r="P424" s="146">
        <f>O424*H424</f>
        <v>0</v>
      </c>
      <c r="Q424" s="146">
        <v>0</v>
      </c>
      <c r="R424" s="146">
        <f>Q424*H424</f>
        <v>0</v>
      </c>
      <c r="S424" s="146">
        <v>0</v>
      </c>
      <c r="T424" s="147">
        <f>S424*H424</f>
        <v>0</v>
      </c>
      <c r="AR424" s="148" t="s">
        <v>229</v>
      </c>
      <c r="AT424" s="148" t="s">
        <v>224</v>
      </c>
      <c r="AU424" s="148" t="s">
        <v>82</v>
      </c>
      <c r="AY424" s="17" t="s">
        <v>221</v>
      </c>
      <c r="BE424" s="149">
        <f>IF(N424="základní",J424,0)</f>
        <v>0</v>
      </c>
      <c r="BF424" s="149">
        <f>IF(N424="snížená",J424,0)</f>
        <v>0</v>
      </c>
      <c r="BG424" s="149">
        <f>IF(N424="zákl. přenesená",J424,0)</f>
        <v>0</v>
      </c>
      <c r="BH424" s="149">
        <f>IF(N424="sníž. přenesená",J424,0)</f>
        <v>0</v>
      </c>
      <c r="BI424" s="149">
        <f>IF(N424="nulová",J424,0)</f>
        <v>0</v>
      </c>
      <c r="BJ424" s="17" t="s">
        <v>80</v>
      </c>
      <c r="BK424" s="149">
        <f>ROUND(I424*H424,2)</f>
        <v>0</v>
      </c>
      <c r="BL424" s="17" t="s">
        <v>229</v>
      </c>
      <c r="BM424" s="148" t="s">
        <v>1148</v>
      </c>
    </row>
    <row r="425" spans="2:65" s="1" customFormat="1" ht="16.5" customHeight="1">
      <c r="B425" s="136"/>
      <c r="C425" s="137" t="s">
        <v>803</v>
      </c>
      <c r="D425" s="137" t="s">
        <v>224</v>
      </c>
      <c r="E425" s="138" t="s">
        <v>3937</v>
      </c>
      <c r="F425" s="139" t="s">
        <v>3938</v>
      </c>
      <c r="G425" s="140" t="s">
        <v>2137</v>
      </c>
      <c r="H425" s="141">
        <v>170</v>
      </c>
      <c r="I425" s="142"/>
      <c r="J425" s="143">
        <f>ROUND(I425*H425,2)</f>
        <v>0</v>
      </c>
      <c r="K425" s="139" t="s">
        <v>2442</v>
      </c>
      <c r="L425" s="32"/>
      <c r="M425" s="144" t="s">
        <v>1</v>
      </c>
      <c r="N425" s="145" t="s">
        <v>38</v>
      </c>
      <c r="P425" s="146">
        <f>O425*H425</f>
        <v>0</v>
      </c>
      <c r="Q425" s="146">
        <v>0</v>
      </c>
      <c r="R425" s="146">
        <f>Q425*H425</f>
        <v>0</v>
      </c>
      <c r="S425" s="146">
        <v>0</v>
      </c>
      <c r="T425" s="147">
        <f>S425*H425</f>
        <v>0</v>
      </c>
      <c r="AR425" s="148" t="s">
        <v>229</v>
      </c>
      <c r="AT425" s="148" t="s">
        <v>224</v>
      </c>
      <c r="AU425" s="148" t="s">
        <v>82</v>
      </c>
      <c r="AY425" s="17" t="s">
        <v>221</v>
      </c>
      <c r="BE425" s="149">
        <f>IF(N425="základní",J425,0)</f>
        <v>0</v>
      </c>
      <c r="BF425" s="149">
        <f>IF(N425="snížená",J425,0)</f>
        <v>0</v>
      </c>
      <c r="BG425" s="149">
        <f>IF(N425="zákl. přenesená",J425,0)</f>
        <v>0</v>
      </c>
      <c r="BH425" s="149">
        <f>IF(N425="sníž. přenesená",J425,0)</f>
        <v>0</v>
      </c>
      <c r="BI425" s="149">
        <f>IF(N425="nulová",J425,0)</f>
        <v>0</v>
      </c>
      <c r="BJ425" s="17" t="s">
        <v>80</v>
      </c>
      <c r="BK425" s="149">
        <f>ROUND(I425*H425,2)</f>
        <v>0</v>
      </c>
      <c r="BL425" s="17" t="s">
        <v>229</v>
      </c>
      <c r="BM425" s="148" t="s">
        <v>1177</v>
      </c>
    </row>
    <row r="426" spans="2:65" s="1" customFormat="1" ht="16.5" customHeight="1">
      <c r="B426" s="136"/>
      <c r="C426" s="137" t="s">
        <v>807</v>
      </c>
      <c r="D426" s="137" t="s">
        <v>224</v>
      </c>
      <c r="E426" s="138" t="s">
        <v>3939</v>
      </c>
      <c r="F426" s="139" t="s">
        <v>3940</v>
      </c>
      <c r="G426" s="140" t="s">
        <v>2137</v>
      </c>
      <c r="H426" s="141">
        <v>1</v>
      </c>
      <c r="I426" s="142"/>
      <c r="J426" s="143">
        <f>ROUND(I426*H426,2)</f>
        <v>0</v>
      </c>
      <c r="K426" s="139" t="s">
        <v>2442</v>
      </c>
      <c r="L426" s="32"/>
      <c r="M426" s="144" t="s">
        <v>1</v>
      </c>
      <c r="N426" s="145" t="s">
        <v>38</v>
      </c>
      <c r="P426" s="146">
        <f>O426*H426</f>
        <v>0</v>
      </c>
      <c r="Q426" s="146">
        <v>0</v>
      </c>
      <c r="R426" s="146">
        <f>Q426*H426</f>
        <v>0</v>
      </c>
      <c r="S426" s="146">
        <v>0</v>
      </c>
      <c r="T426" s="147">
        <f>S426*H426</f>
        <v>0</v>
      </c>
      <c r="AR426" s="148" t="s">
        <v>229</v>
      </c>
      <c r="AT426" s="148" t="s">
        <v>224</v>
      </c>
      <c r="AU426" s="148" t="s">
        <v>82</v>
      </c>
      <c r="AY426" s="17" t="s">
        <v>221</v>
      </c>
      <c r="BE426" s="149">
        <f>IF(N426="základní",J426,0)</f>
        <v>0</v>
      </c>
      <c r="BF426" s="149">
        <f>IF(N426="snížená",J426,0)</f>
        <v>0</v>
      </c>
      <c r="BG426" s="149">
        <f>IF(N426="zákl. přenesená",J426,0)</f>
        <v>0</v>
      </c>
      <c r="BH426" s="149">
        <f>IF(N426="sníž. přenesená",J426,0)</f>
        <v>0</v>
      </c>
      <c r="BI426" s="149">
        <f>IF(N426="nulová",J426,0)</f>
        <v>0</v>
      </c>
      <c r="BJ426" s="17" t="s">
        <v>80</v>
      </c>
      <c r="BK426" s="149">
        <f>ROUND(I426*H426,2)</f>
        <v>0</v>
      </c>
      <c r="BL426" s="17" t="s">
        <v>229</v>
      </c>
      <c r="BM426" s="148" t="s">
        <v>1186</v>
      </c>
    </row>
    <row r="427" spans="2:65" s="1" customFormat="1" ht="16.5" customHeight="1">
      <c r="B427" s="136"/>
      <c r="C427" s="137" t="s">
        <v>811</v>
      </c>
      <c r="D427" s="137" t="s">
        <v>224</v>
      </c>
      <c r="E427" s="138" t="s">
        <v>3941</v>
      </c>
      <c r="F427" s="139" t="s">
        <v>3942</v>
      </c>
      <c r="G427" s="140" t="s">
        <v>2137</v>
      </c>
      <c r="H427" s="141">
        <v>1</v>
      </c>
      <c r="I427" s="142"/>
      <c r="J427" s="143">
        <f>ROUND(I427*H427,2)</f>
        <v>0</v>
      </c>
      <c r="K427" s="139" t="s">
        <v>2442</v>
      </c>
      <c r="L427" s="32"/>
      <c r="M427" s="144" t="s">
        <v>1</v>
      </c>
      <c r="N427" s="145" t="s">
        <v>38</v>
      </c>
      <c r="P427" s="146">
        <f>O427*H427</f>
        <v>0</v>
      </c>
      <c r="Q427" s="146">
        <v>0</v>
      </c>
      <c r="R427" s="146">
        <f>Q427*H427</f>
        <v>0</v>
      </c>
      <c r="S427" s="146">
        <v>0</v>
      </c>
      <c r="T427" s="147">
        <f>S427*H427</f>
        <v>0</v>
      </c>
      <c r="AR427" s="148" t="s">
        <v>229</v>
      </c>
      <c r="AT427" s="148" t="s">
        <v>224</v>
      </c>
      <c r="AU427" s="148" t="s">
        <v>82</v>
      </c>
      <c r="AY427" s="17" t="s">
        <v>221</v>
      </c>
      <c r="BE427" s="149">
        <f>IF(N427="základní",J427,0)</f>
        <v>0</v>
      </c>
      <c r="BF427" s="149">
        <f>IF(N427="snížená",J427,0)</f>
        <v>0</v>
      </c>
      <c r="BG427" s="149">
        <f>IF(N427="zákl. přenesená",J427,0)</f>
        <v>0</v>
      </c>
      <c r="BH427" s="149">
        <f>IF(N427="sníž. přenesená",J427,0)</f>
        <v>0</v>
      </c>
      <c r="BI427" s="149">
        <f>IF(N427="nulová",J427,0)</f>
        <v>0</v>
      </c>
      <c r="BJ427" s="17" t="s">
        <v>80</v>
      </c>
      <c r="BK427" s="149">
        <f>ROUND(I427*H427,2)</f>
        <v>0</v>
      </c>
      <c r="BL427" s="17" t="s">
        <v>229</v>
      </c>
      <c r="BM427" s="148" t="s">
        <v>1199</v>
      </c>
    </row>
    <row r="428" spans="2:65" s="1" customFormat="1" ht="16.5" customHeight="1">
      <c r="B428" s="136"/>
      <c r="C428" s="137" t="s">
        <v>815</v>
      </c>
      <c r="D428" s="137" t="s">
        <v>224</v>
      </c>
      <c r="E428" s="138" t="s">
        <v>3943</v>
      </c>
      <c r="F428" s="139" t="s">
        <v>3944</v>
      </c>
      <c r="G428" s="140" t="s">
        <v>2137</v>
      </c>
      <c r="H428" s="141">
        <v>1</v>
      </c>
      <c r="I428" s="142"/>
      <c r="J428" s="143">
        <f>ROUND(I428*H428,2)</f>
        <v>0</v>
      </c>
      <c r="K428" s="139" t="s">
        <v>2442</v>
      </c>
      <c r="L428" s="32"/>
      <c r="M428" s="144" t="s">
        <v>1</v>
      </c>
      <c r="N428" s="145" t="s">
        <v>38</v>
      </c>
      <c r="P428" s="146">
        <f>O428*H428</f>
        <v>0</v>
      </c>
      <c r="Q428" s="146">
        <v>0</v>
      </c>
      <c r="R428" s="146">
        <f>Q428*H428</f>
        <v>0</v>
      </c>
      <c r="S428" s="146">
        <v>0</v>
      </c>
      <c r="T428" s="147">
        <f>S428*H428</f>
        <v>0</v>
      </c>
      <c r="AR428" s="148" t="s">
        <v>229</v>
      </c>
      <c r="AT428" s="148" t="s">
        <v>224</v>
      </c>
      <c r="AU428" s="148" t="s">
        <v>82</v>
      </c>
      <c r="AY428" s="17" t="s">
        <v>221</v>
      </c>
      <c r="BE428" s="149">
        <f>IF(N428="základní",J428,0)</f>
        <v>0</v>
      </c>
      <c r="BF428" s="149">
        <f>IF(N428="snížená",J428,0)</f>
        <v>0</v>
      </c>
      <c r="BG428" s="149">
        <f>IF(N428="zákl. přenesená",J428,0)</f>
        <v>0</v>
      </c>
      <c r="BH428" s="149">
        <f>IF(N428="sníž. přenesená",J428,0)</f>
        <v>0</v>
      </c>
      <c r="BI428" s="149">
        <f>IF(N428="nulová",J428,0)</f>
        <v>0</v>
      </c>
      <c r="BJ428" s="17" t="s">
        <v>80</v>
      </c>
      <c r="BK428" s="149">
        <f>ROUND(I428*H428,2)</f>
        <v>0</v>
      </c>
      <c r="BL428" s="17" t="s">
        <v>229</v>
      </c>
      <c r="BM428" s="148" t="s">
        <v>1219</v>
      </c>
    </row>
    <row r="429" spans="2:65" s="1" customFormat="1" ht="16.5" customHeight="1">
      <c r="B429" s="136"/>
      <c r="C429" s="137" t="s">
        <v>819</v>
      </c>
      <c r="D429" s="137" t="s">
        <v>224</v>
      </c>
      <c r="E429" s="138" t="s">
        <v>3945</v>
      </c>
      <c r="F429" s="139" t="s">
        <v>3946</v>
      </c>
      <c r="G429" s="140" t="s">
        <v>2137</v>
      </c>
      <c r="H429" s="141">
        <v>1</v>
      </c>
      <c r="I429" s="142"/>
      <c r="J429" s="143">
        <f>ROUND(I429*H429,2)</f>
        <v>0</v>
      </c>
      <c r="K429" s="139" t="s">
        <v>2442</v>
      </c>
      <c r="L429" s="32"/>
      <c r="M429" s="144" t="s">
        <v>1</v>
      </c>
      <c r="N429" s="145" t="s">
        <v>38</v>
      </c>
      <c r="P429" s="146">
        <f>O429*H429</f>
        <v>0</v>
      </c>
      <c r="Q429" s="146">
        <v>0</v>
      </c>
      <c r="R429" s="146">
        <f>Q429*H429</f>
        <v>0</v>
      </c>
      <c r="S429" s="146">
        <v>0</v>
      </c>
      <c r="T429" s="147">
        <f>S429*H429</f>
        <v>0</v>
      </c>
      <c r="AR429" s="148" t="s">
        <v>229</v>
      </c>
      <c r="AT429" s="148" t="s">
        <v>224</v>
      </c>
      <c r="AU429" s="148" t="s">
        <v>82</v>
      </c>
      <c r="AY429" s="17" t="s">
        <v>221</v>
      </c>
      <c r="BE429" s="149">
        <f>IF(N429="základní",J429,0)</f>
        <v>0</v>
      </c>
      <c r="BF429" s="149">
        <f>IF(N429="snížená",J429,0)</f>
        <v>0</v>
      </c>
      <c r="BG429" s="149">
        <f>IF(N429="zákl. přenesená",J429,0)</f>
        <v>0</v>
      </c>
      <c r="BH429" s="149">
        <f>IF(N429="sníž. přenesená",J429,0)</f>
        <v>0</v>
      </c>
      <c r="BI429" s="149">
        <f>IF(N429="nulová",J429,0)</f>
        <v>0</v>
      </c>
      <c r="BJ429" s="17" t="s">
        <v>80</v>
      </c>
      <c r="BK429" s="149">
        <f>ROUND(I429*H429,2)</f>
        <v>0</v>
      </c>
      <c r="BL429" s="17" t="s">
        <v>229</v>
      </c>
      <c r="BM429" s="148" t="s">
        <v>1231</v>
      </c>
    </row>
    <row r="430" spans="2:65" s="1" customFormat="1" ht="16.5" customHeight="1">
      <c r="B430" s="136"/>
      <c r="C430" s="137" t="s">
        <v>823</v>
      </c>
      <c r="D430" s="137" t="s">
        <v>224</v>
      </c>
      <c r="E430" s="138" t="s">
        <v>3947</v>
      </c>
      <c r="F430" s="139" t="s">
        <v>2869</v>
      </c>
      <c r="G430" s="140" t="s">
        <v>2137</v>
      </c>
      <c r="H430" s="141">
        <v>1</v>
      </c>
      <c r="I430" s="142"/>
      <c r="J430" s="143">
        <f>ROUND(I430*H430,2)</f>
        <v>0</v>
      </c>
      <c r="K430" s="139" t="s">
        <v>2442</v>
      </c>
      <c r="L430" s="32"/>
      <c r="M430" s="144" t="s">
        <v>1</v>
      </c>
      <c r="N430" s="145" t="s">
        <v>38</v>
      </c>
      <c r="P430" s="146">
        <f>O430*H430</f>
        <v>0</v>
      </c>
      <c r="Q430" s="146">
        <v>0</v>
      </c>
      <c r="R430" s="146">
        <f>Q430*H430</f>
        <v>0</v>
      </c>
      <c r="S430" s="146">
        <v>0</v>
      </c>
      <c r="T430" s="147">
        <f>S430*H430</f>
        <v>0</v>
      </c>
      <c r="AR430" s="148" t="s">
        <v>229</v>
      </c>
      <c r="AT430" s="148" t="s">
        <v>224</v>
      </c>
      <c r="AU430" s="148" t="s">
        <v>82</v>
      </c>
      <c r="AY430" s="17" t="s">
        <v>221</v>
      </c>
      <c r="BE430" s="149">
        <f>IF(N430="základní",J430,0)</f>
        <v>0</v>
      </c>
      <c r="BF430" s="149">
        <f>IF(N430="snížená",J430,0)</f>
        <v>0</v>
      </c>
      <c r="BG430" s="149">
        <f>IF(N430="zákl. přenesená",J430,0)</f>
        <v>0</v>
      </c>
      <c r="BH430" s="149">
        <f>IF(N430="sníž. přenesená",J430,0)</f>
        <v>0</v>
      </c>
      <c r="BI430" s="149">
        <f>IF(N430="nulová",J430,0)</f>
        <v>0</v>
      </c>
      <c r="BJ430" s="17" t="s">
        <v>80</v>
      </c>
      <c r="BK430" s="149">
        <f>ROUND(I430*H430,2)</f>
        <v>0</v>
      </c>
      <c r="BL430" s="17" t="s">
        <v>229</v>
      </c>
      <c r="BM430" s="148" t="s">
        <v>1261</v>
      </c>
    </row>
    <row r="431" spans="2:65" s="11" customFormat="1" ht="25.9" customHeight="1">
      <c r="B431" s="124"/>
      <c r="D431" s="125" t="s">
        <v>72</v>
      </c>
      <c r="E431" s="126" t="s">
        <v>3679</v>
      </c>
      <c r="F431" s="126" t="s">
        <v>3948</v>
      </c>
      <c r="I431" s="127"/>
      <c r="J431" s="128">
        <f>BK431</f>
        <v>0</v>
      </c>
      <c r="L431" s="124"/>
      <c r="M431" s="129"/>
      <c r="P431" s="130">
        <f>P432</f>
        <v>0</v>
      </c>
      <c r="R431" s="130">
        <f>R432</f>
        <v>0</v>
      </c>
      <c r="T431" s="131">
        <f>T432</f>
        <v>0</v>
      </c>
      <c r="AR431" s="125" t="s">
        <v>80</v>
      </c>
      <c r="AT431" s="132" t="s">
        <v>72</v>
      </c>
      <c r="AU431" s="132" t="s">
        <v>73</v>
      </c>
      <c r="AY431" s="125" t="s">
        <v>221</v>
      </c>
      <c r="BK431" s="133">
        <f>BK432</f>
        <v>0</v>
      </c>
    </row>
    <row r="432" spans="2:65" s="11" customFormat="1" ht="22.9" customHeight="1">
      <c r="B432" s="124"/>
      <c r="D432" s="125" t="s">
        <v>72</v>
      </c>
      <c r="E432" s="134" t="s">
        <v>270</v>
      </c>
      <c r="F432" s="134" t="s">
        <v>3949</v>
      </c>
      <c r="I432" s="127"/>
      <c r="J432" s="135">
        <f>BK432</f>
        <v>0</v>
      </c>
      <c r="L432" s="124"/>
      <c r="M432" s="129"/>
      <c r="P432" s="130">
        <f>SUM(P433:P436)</f>
        <v>0</v>
      </c>
      <c r="R432" s="130">
        <f>SUM(R433:R436)</f>
        <v>0</v>
      </c>
      <c r="T432" s="131">
        <f>SUM(T433:T436)</f>
        <v>0</v>
      </c>
      <c r="AR432" s="125" t="s">
        <v>80</v>
      </c>
      <c r="AT432" s="132" t="s">
        <v>72</v>
      </c>
      <c r="AU432" s="132" t="s">
        <v>80</v>
      </c>
      <c r="AY432" s="125" t="s">
        <v>221</v>
      </c>
      <c r="BK432" s="133">
        <f>SUM(BK433:BK436)</f>
        <v>0</v>
      </c>
    </row>
    <row r="433" spans="2:65" s="1" customFormat="1" ht="16.5" customHeight="1">
      <c r="B433" s="136"/>
      <c r="C433" s="137" t="s">
        <v>827</v>
      </c>
      <c r="D433" s="137" t="s">
        <v>224</v>
      </c>
      <c r="E433" s="138" t="s">
        <v>3950</v>
      </c>
      <c r="F433" s="139" t="s">
        <v>3951</v>
      </c>
      <c r="G433" s="140" t="s">
        <v>3930</v>
      </c>
      <c r="H433" s="141">
        <v>1</v>
      </c>
      <c r="I433" s="142"/>
      <c r="J433" s="143">
        <f>ROUND(I433*H433,2)</f>
        <v>0</v>
      </c>
      <c r="K433" s="139" t="s">
        <v>2442</v>
      </c>
      <c r="L433" s="32"/>
      <c r="M433" s="144" t="s">
        <v>1</v>
      </c>
      <c r="N433" s="145" t="s">
        <v>38</v>
      </c>
      <c r="P433" s="146">
        <f>O433*H433</f>
        <v>0</v>
      </c>
      <c r="Q433" s="146">
        <v>0</v>
      </c>
      <c r="R433" s="146">
        <f>Q433*H433</f>
        <v>0</v>
      </c>
      <c r="S433" s="146">
        <v>0</v>
      </c>
      <c r="T433" s="147">
        <f>S433*H433</f>
        <v>0</v>
      </c>
      <c r="AR433" s="148" t="s">
        <v>229</v>
      </c>
      <c r="AT433" s="148" t="s">
        <v>224</v>
      </c>
      <c r="AU433" s="148" t="s">
        <v>82</v>
      </c>
      <c r="AY433" s="17" t="s">
        <v>221</v>
      </c>
      <c r="BE433" s="149">
        <f>IF(N433="základní",J433,0)</f>
        <v>0</v>
      </c>
      <c r="BF433" s="149">
        <f>IF(N433="snížená",J433,0)</f>
        <v>0</v>
      </c>
      <c r="BG433" s="149">
        <f>IF(N433="zákl. přenesená",J433,0)</f>
        <v>0</v>
      </c>
      <c r="BH433" s="149">
        <f>IF(N433="sníž. přenesená",J433,0)</f>
        <v>0</v>
      </c>
      <c r="BI433" s="149">
        <f>IF(N433="nulová",J433,0)</f>
        <v>0</v>
      </c>
      <c r="BJ433" s="17" t="s">
        <v>80</v>
      </c>
      <c r="BK433" s="149">
        <f>ROUND(I433*H433,2)</f>
        <v>0</v>
      </c>
      <c r="BL433" s="17" t="s">
        <v>229</v>
      </c>
      <c r="BM433" s="148" t="s">
        <v>1292</v>
      </c>
    </row>
    <row r="434" spans="2:65" s="1" customFormat="1" ht="16.5" customHeight="1">
      <c r="B434" s="136"/>
      <c r="C434" s="137" t="s">
        <v>831</v>
      </c>
      <c r="D434" s="137" t="s">
        <v>224</v>
      </c>
      <c r="E434" s="138" t="s">
        <v>3952</v>
      </c>
      <c r="F434" s="139" t="s">
        <v>3953</v>
      </c>
      <c r="G434" s="140" t="s">
        <v>983</v>
      </c>
      <c r="H434" s="141">
        <v>1</v>
      </c>
      <c r="I434" s="142"/>
      <c r="J434" s="143">
        <f>ROUND(I434*H434,2)</f>
        <v>0</v>
      </c>
      <c r="K434" s="139" t="s">
        <v>2442</v>
      </c>
      <c r="L434" s="32"/>
      <c r="M434" s="144" t="s">
        <v>1</v>
      </c>
      <c r="N434" s="145" t="s">
        <v>38</v>
      </c>
      <c r="P434" s="146">
        <f>O434*H434</f>
        <v>0</v>
      </c>
      <c r="Q434" s="146">
        <v>0</v>
      </c>
      <c r="R434" s="146">
        <f>Q434*H434</f>
        <v>0</v>
      </c>
      <c r="S434" s="146">
        <v>0</v>
      </c>
      <c r="T434" s="147">
        <f>S434*H434</f>
        <v>0</v>
      </c>
      <c r="AR434" s="148" t="s">
        <v>229</v>
      </c>
      <c r="AT434" s="148" t="s">
        <v>224</v>
      </c>
      <c r="AU434" s="148" t="s">
        <v>82</v>
      </c>
      <c r="AY434" s="17" t="s">
        <v>221</v>
      </c>
      <c r="BE434" s="149">
        <f>IF(N434="základní",J434,0)</f>
        <v>0</v>
      </c>
      <c r="BF434" s="149">
        <f>IF(N434="snížená",J434,0)</f>
        <v>0</v>
      </c>
      <c r="BG434" s="149">
        <f>IF(N434="zákl. přenesená",J434,0)</f>
        <v>0</v>
      </c>
      <c r="BH434" s="149">
        <f>IF(N434="sníž. přenesená",J434,0)</f>
        <v>0</v>
      </c>
      <c r="BI434" s="149">
        <f>IF(N434="nulová",J434,0)</f>
        <v>0</v>
      </c>
      <c r="BJ434" s="17" t="s">
        <v>80</v>
      </c>
      <c r="BK434" s="149">
        <f>ROUND(I434*H434,2)</f>
        <v>0</v>
      </c>
      <c r="BL434" s="17" t="s">
        <v>229</v>
      </c>
      <c r="BM434" s="148" t="s">
        <v>1314</v>
      </c>
    </row>
    <row r="435" spans="2:65" s="1" customFormat="1" ht="16.5" customHeight="1">
      <c r="B435" s="136"/>
      <c r="C435" s="137" t="s">
        <v>835</v>
      </c>
      <c r="D435" s="137" t="s">
        <v>224</v>
      </c>
      <c r="E435" s="138" t="s">
        <v>3954</v>
      </c>
      <c r="F435" s="139" t="s">
        <v>3955</v>
      </c>
      <c r="G435" s="140" t="s">
        <v>983</v>
      </c>
      <c r="H435" s="141">
        <v>1</v>
      </c>
      <c r="I435" s="142"/>
      <c r="J435" s="143">
        <f>ROUND(I435*H435,2)</f>
        <v>0</v>
      </c>
      <c r="K435" s="139" t="s">
        <v>2442</v>
      </c>
      <c r="L435" s="32"/>
      <c r="M435" s="144" t="s">
        <v>1</v>
      </c>
      <c r="N435" s="145" t="s">
        <v>38</v>
      </c>
      <c r="P435" s="146">
        <f>O435*H435</f>
        <v>0</v>
      </c>
      <c r="Q435" s="146">
        <v>0</v>
      </c>
      <c r="R435" s="146">
        <f>Q435*H435</f>
        <v>0</v>
      </c>
      <c r="S435" s="146">
        <v>0</v>
      </c>
      <c r="T435" s="147">
        <f>S435*H435</f>
        <v>0</v>
      </c>
      <c r="AR435" s="148" t="s">
        <v>229</v>
      </c>
      <c r="AT435" s="148" t="s">
        <v>224</v>
      </c>
      <c r="AU435" s="148" t="s">
        <v>82</v>
      </c>
      <c r="AY435" s="17" t="s">
        <v>221</v>
      </c>
      <c r="BE435" s="149">
        <f>IF(N435="základní",J435,0)</f>
        <v>0</v>
      </c>
      <c r="BF435" s="149">
        <f>IF(N435="snížená",J435,0)</f>
        <v>0</v>
      </c>
      <c r="BG435" s="149">
        <f>IF(N435="zákl. přenesená",J435,0)</f>
        <v>0</v>
      </c>
      <c r="BH435" s="149">
        <f>IF(N435="sníž. přenesená",J435,0)</f>
        <v>0</v>
      </c>
      <c r="BI435" s="149">
        <f>IF(N435="nulová",J435,0)</f>
        <v>0</v>
      </c>
      <c r="BJ435" s="17" t="s">
        <v>80</v>
      </c>
      <c r="BK435" s="149">
        <f>ROUND(I435*H435,2)</f>
        <v>0</v>
      </c>
      <c r="BL435" s="17" t="s">
        <v>229</v>
      </c>
      <c r="BM435" s="148" t="s">
        <v>1328</v>
      </c>
    </row>
    <row r="436" spans="2:65" s="1" customFormat="1" ht="16.5" customHeight="1">
      <c r="B436" s="136"/>
      <c r="C436" s="137" t="s">
        <v>839</v>
      </c>
      <c r="D436" s="137" t="s">
        <v>224</v>
      </c>
      <c r="E436" s="138" t="s">
        <v>3956</v>
      </c>
      <c r="F436" s="139" t="s">
        <v>3957</v>
      </c>
      <c r="G436" s="140" t="s">
        <v>2137</v>
      </c>
      <c r="H436" s="141">
        <v>1</v>
      </c>
      <c r="I436" s="142"/>
      <c r="J436" s="143">
        <f>ROUND(I436*H436,2)</f>
        <v>0</v>
      </c>
      <c r="K436" s="139" t="s">
        <v>2442</v>
      </c>
      <c r="L436" s="32"/>
      <c r="M436" s="197" t="s">
        <v>1</v>
      </c>
      <c r="N436" s="198" t="s">
        <v>38</v>
      </c>
      <c r="O436" s="195"/>
      <c r="P436" s="199">
        <f>O436*H436</f>
        <v>0</v>
      </c>
      <c r="Q436" s="199">
        <v>0</v>
      </c>
      <c r="R436" s="199">
        <f>Q436*H436</f>
        <v>0</v>
      </c>
      <c r="S436" s="199">
        <v>0</v>
      </c>
      <c r="T436" s="200">
        <f>S436*H436</f>
        <v>0</v>
      </c>
      <c r="AR436" s="148" t="s">
        <v>229</v>
      </c>
      <c r="AT436" s="148" t="s">
        <v>224</v>
      </c>
      <c r="AU436" s="148" t="s">
        <v>82</v>
      </c>
      <c r="AY436" s="17" t="s">
        <v>221</v>
      </c>
      <c r="BE436" s="149">
        <f>IF(N436="základní",J436,0)</f>
        <v>0</v>
      </c>
      <c r="BF436" s="149">
        <f>IF(N436="snížená",J436,0)</f>
        <v>0</v>
      </c>
      <c r="BG436" s="149">
        <f>IF(N436="zákl. přenesená",J436,0)</f>
        <v>0</v>
      </c>
      <c r="BH436" s="149">
        <f>IF(N436="sníž. přenesená",J436,0)</f>
        <v>0</v>
      </c>
      <c r="BI436" s="149">
        <f>IF(N436="nulová",J436,0)</f>
        <v>0</v>
      </c>
      <c r="BJ436" s="17" t="s">
        <v>80</v>
      </c>
      <c r="BK436" s="149">
        <f>ROUND(I436*H436,2)</f>
        <v>0</v>
      </c>
      <c r="BL436" s="17" t="s">
        <v>229</v>
      </c>
      <c r="BM436" s="148" t="s">
        <v>2306</v>
      </c>
    </row>
    <row r="437" spans="2:65" s="1" customFormat="1" ht="6.95" customHeight="1">
      <c r="B437" s="44"/>
      <c r="C437" s="45"/>
      <c r="D437" s="45"/>
      <c r="E437" s="45"/>
      <c r="F437" s="45"/>
      <c r="G437" s="45"/>
      <c r="H437" s="45"/>
      <c r="I437" s="45"/>
      <c r="J437" s="45"/>
      <c r="K437" s="45"/>
      <c r="L437" s="32"/>
    </row>
  </sheetData>
  <autoFilter ref="C131:K436" xr:uid="{00000000-0009-0000-0000-000014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20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156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3958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3959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47.25" customHeight="1">
      <c r="B29" s="94"/>
      <c r="E29" s="213" t="s">
        <v>3960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ROUND((SUM(BE123:BE208)),  2)</f>
        <v>0</v>
      </c>
      <c r="I35" s="96">
        <v>0.21</v>
      </c>
      <c r="J35" s="86">
        <f>ROUND(((SUM(BE123:BE208))*I35),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ROUND((SUM(BF123:BF208)),  2)</f>
        <v>0</v>
      </c>
      <c r="I36" s="96">
        <v>0.12</v>
      </c>
      <c r="J36" s="86">
        <f>ROUND(((SUM(BF123:BF208))*I36),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ROUND((SUM(BG123:BG208)),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ROUND((SUM(BH123:BH208)),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ROUND((SUM(BI123:BI208)),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3958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D.1.01.4h_1 - EPS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J123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2707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8" customFormat="1" ht="24.95" customHeight="1">
      <c r="B100" s="108"/>
      <c r="D100" s="109" t="s">
        <v>2708</v>
      </c>
      <c r="E100" s="110"/>
      <c r="F100" s="110"/>
      <c r="G100" s="110"/>
      <c r="H100" s="110"/>
      <c r="I100" s="110"/>
      <c r="J100" s="111">
        <f>J165</f>
        <v>0</v>
      </c>
      <c r="L100" s="108"/>
    </row>
    <row r="101" spans="2:47" s="8" customFormat="1" ht="24.95" customHeight="1">
      <c r="B101" s="108"/>
      <c r="D101" s="109" t="s">
        <v>2709</v>
      </c>
      <c r="E101" s="110"/>
      <c r="F101" s="110"/>
      <c r="G101" s="110"/>
      <c r="H101" s="110"/>
      <c r="I101" s="110"/>
      <c r="J101" s="111">
        <f>J198</f>
        <v>0</v>
      </c>
      <c r="L101" s="108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206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26.25" customHeight="1">
      <c r="B111" s="32"/>
      <c r="E111" s="244" t="str">
        <f>E7</f>
        <v>REKONSTRUKCE KORONÁRNÍ JEDNOTKY IKK - Fakultní nemocnice Brno</v>
      </c>
      <c r="F111" s="245"/>
      <c r="G111" s="245"/>
      <c r="H111" s="245"/>
      <c r="L111" s="32"/>
    </row>
    <row r="112" spans="2:47" ht="12" customHeight="1">
      <c r="B112" s="20"/>
      <c r="C112" s="27" t="s">
        <v>176</v>
      </c>
      <c r="L112" s="20"/>
    </row>
    <row r="113" spans="2:65" s="1" customFormat="1" ht="16.5" customHeight="1">
      <c r="B113" s="32"/>
      <c r="E113" s="244" t="s">
        <v>3958</v>
      </c>
      <c r="F113" s="243"/>
      <c r="G113" s="243"/>
      <c r="H113" s="243"/>
      <c r="L113" s="32"/>
    </row>
    <row r="114" spans="2:65" s="1" customFormat="1" ht="12" customHeight="1">
      <c r="B114" s="32"/>
      <c r="C114" s="27" t="s">
        <v>178</v>
      </c>
      <c r="L114" s="32"/>
    </row>
    <row r="115" spans="2:65" s="1" customFormat="1" ht="16.5" customHeight="1">
      <c r="B115" s="32"/>
      <c r="E115" s="240" t="str">
        <f>E11</f>
        <v>D.1.01.4h_1 - EPS</v>
      </c>
      <c r="F115" s="243"/>
      <c r="G115" s="243"/>
      <c r="H115" s="243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15. 9. 2025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207</v>
      </c>
      <c r="D122" s="118" t="s">
        <v>58</v>
      </c>
      <c r="E122" s="118" t="s">
        <v>54</v>
      </c>
      <c r="F122" s="118" t="s">
        <v>55</v>
      </c>
      <c r="G122" s="118" t="s">
        <v>208</v>
      </c>
      <c r="H122" s="118" t="s">
        <v>209</v>
      </c>
      <c r="I122" s="118" t="s">
        <v>210</v>
      </c>
      <c r="J122" s="118" t="s">
        <v>183</v>
      </c>
      <c r="K122" s="119" t="s">
        <v>211</v>
      </c>
      <c r="L122" s="116"/>
      <c r="M122" s="59" t="s">
        <v>1</v>
      </c>
      <c r="N122" s="60" t="s">
        <v>37</v>
      </c>
      <c r="O122" s="60" t="s">
        <v>212</v>
      </c>
      <c r="P122" s="60" t="s">
        <v>213</v>
      </c>
      <c r="Q122" s="60" t="s">
        <v>214</v>
      </c>
      <c r="R122" s="60" t="s">
        <v>215</v>
      </c>
      <c r="S122" s="60" t="s">
        <v>216</v>
      </c>
      <c r="T122" s="61" t="s">
        <v>217</v>
      </c>
    </row>
    <row r="123" spans="2:65" s="1" customFormat="1" ht="22.9" customHeight="1">
      <c r="B123" s="32"/>
      <c r="C123" s="64" t="s">
        <v>218</v>
      </c>
      <c r="J123" s="120">
        <f>BK123</f>
        <v>0</v>
      </c>
      <c r="L123" s="32"/>
      <c r="M123" s="62"/>
      <c r="N123" s="53"/>
      <c r="O123" s="53"/>
      <c r="P123" s="121">
        <f>P124+P165+P198</f>
        <v>0</v>
      </c>
      <c r="Q123" s="53"/>
      <c r="R123" s="121">
        <f>R124+R165+R198</f>
        <v>0</v>
      </c>
      <c r="S123" s="53"/>
      <c r="T123" s="122">
        <f>T124+T165+T198</f>
        <v>0</v>
      </c>
      <c r="AT123" s="17" t="s">
        <v>72</v>
      </c>
      <c r="AU123" s="17" t="s">
        <v>185</v>
      </c>
      <c r="BK123" s="123">
        <f>BK124+BK165+BK198</f>
        <v>0</v>
      </c>
    </row>
    <row r="124" spans="2:65" s="11" customFormat="1" ht="25.9" customHeight="1">
      <c r="B124" s="124"/>
      <c r="D124" s="125" t="s">
        <v>72</v>
      </c>
      <c r="E124" s="126" t="s">
        <v>80</v>
      </c>
      <c r="F124" s="126" t="s">
        <v>2710</v>
      </c>
      <c r="I124" s="127"/>
      <c r="J124" s="128">
        <f>BK124</f>
        <v>0</v>
      </c>
      <c r="L124" s="124"/>
      <c r="M124" s="129"/>
      <c r="P124" s="130">
        <f>SUM(P125:P164)</f>
        <v>0</v>
      </c>
      <c r="R124" s="130">
        <f>SUM(R125:R164)</f>
        <v>0</v>
      </c>
      <c r="T124" s="131">
        <f>SUM(T125:T164)</f>
        <v>0</v>
      </c>
      <c r="AR124" s="125" t="s">
        <v>80</v>
      </c>
      <c r="AT124" s="132" t="s">
        <v>72</v>
      </c>
      <c r="AU124" s="132" t="s">
        <v>73</v>
      </c>
      <c r="AY124" s="125" t="s">
        <v>221</v>
      </c>
      <c r="BK124" s="133">
        <f>SUM(BK125:BK164)</f>
        <v>0</v>
      </c>
    </row>
    <row r="125" spans="2:65" s="1" customFormat="1" ht="16.5" customHeight="1">
      <c r="B125" s="136"/>
      <c r="C125" s="137" t="s">
        <v>746</v>
      </c>
      <c r="D125" s="137" t="s">
        <v>224</v>
      </c>
      <c r="E125" s="138" t="s">
        <v>3961</v>
      </c>
      <c r="F125" s="139" t="s">
        <v>3962</v>
      </c>
      <c r="G125" s="140" t="s">
        <v>1624</v>
      </c>
      <c r="H125" s="141">
        <v>10</v>
      </c>
      <c r="I125" s="142"/>
      <c r="J125" s="143">
        <f>ROUND(I125*H125,2)</f>
        <v>0</v>
      </c>
      <c r="K125" s="139" t="s">
        <v>1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3963</v>
      </c>
    </row>
    <row r="126" spans="2:65" s="1" customFormat="1">
      <c r="B126" s="32"/>
      <c r="D126" s="151" t="s">
        <v>272</v>
      </c>
      <c r="F126" s="181" t="s">
        <v>3964</v>
      </c>
      <c r="I126" s="182"/>
      <c r="L126" s="32"/>
      <c r="M126" s="183"/>
      <c r="T126" s="56"/>
      <c r="AT126" s="17" t="s">
        <v>272</v>
      </c>
      <c r="AU126" s="17" t="s">
        <v>80</v>
      </c>
    </row>
    <row r="127" spans="2:65" s="1" customFormat="1" ht="16.5" customHeight="1">
      <c r="B127" s="136"/>
      <c r="C127" s="137" t="s">
        <v>82</v>
      </c>
      <c r="D127" s="137" t="s">
        <v>224</v>
      </c>
      <c r="E127" s="138" t="s">
        <v>3965</v>
      </c>
      <c r="F127" s="139" t="s">
        <v>3966</v>
      </c>
      <c r="G127" s="140" t="s">
        <v>2137</v>
      </c>
      <c r="H127" s="141">
        <v>1</v>
      </c>
      <c r="I127" s="142"/>
      <c r="J127" s="143">
        <f>ROUND(I127*H127,2)</f>
        <v>0</v>
      </c>
      <c r="K127" s="139" t="s">
        <v>2442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82</v>
      </c>
    </row>
    <row r="128" spans="2:65" s="1" customFormat="1">
      <c r="B128" s="32"/>
      <c r="D128" s="151" t="s">
        <v>272</v>
      </c>
      <c r="F128" s="181" t="s">
        <v>3967</v>
      </c>
      <c r="I128" s="182"/>
      <c r="L128" s="32"/>
      <c r="M128" s="183"/>
      <c r="T128" s="56"/>
      <c r="AT128" s="17" t="s">
        <v>272</v>
      </c>
      <c r="AU128" s="17" t="s">
        <v>80</v>
      </c>
    </row>
    <row r="129" spans="2:65" s="1" customFormat="1" ht="16.5" customHeight="1">
      <c r="B129" s="136"/>
      <c r="C129" s="137" t="s">
        <v>222</v>
      </c>
      <c r="D129" s="137" t="s">
        <v>224</v>
      </c>
      <c r="E129" s="138" t="s">
        <v>3968</v>
      </c>
      <c r="F129" s="139" t="s">
        <v>3969</v>
      </c>
      <c r="G129" s="140" t="s">
        <v>2137</v>
      </c>
      <c r="H129" s="141">
        <v>1</v>
      </c>
      <c r="I129" s="142"/>
      <c r="J129" s="143">
        <f>ROUND(I129*H129,2)</f>
        <v>0</v>
      </c>
      <c r="K129" s="139" t="s">
        <v>2442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229</v>
      </c>
    </row>
    <row r="130" spans="2:65" s="1" customFormat="1">
      <c r="B130" s="32"/>
      <c r="D130" s="151" t="s">
        <v>272</v>
      </c>
      <c r="F130" s="181" t="s">
        <v>2777</v>
      </c>
      <c r="I130" s="182"/>
      <c r="L130" s="32"/>
      <c r="M130" s="183"/>
      <c r="T130" s="56"/>
      <c r="AT130" s="17" t="s">
        <v>272</v>
      </c>
      <c r="AU130" s="17" t="s">
        <v>80</v>
      </c>
    </row>
    <row r="131" spans="2:65" s="1" customFormat="1" ht="24.2" customHeight="1">
      <c r="B131" s="136"/>
      <c r="C131" s="137" t="s">
        <v>229</v>
      </c>
      <c r="D131" s="137" t="s">
        <v>224</v>
      </c>
      <c r="E131" s="138" t="s">
        <v>3970</v>
      </c>
      <c r="F131" s="139" t="s">
        <v>3971</v>
      </c>
      <c r="G131" s="140" t="s">
        <v>2137</v>
      </c>
      <c r="H131" s="141">
        <v>1</v>
      </c>
      <c r="I131" s="142"/>
      <c r="J131" s="143">
        <f>ROUND(I131*H131,2)</f>
        <v>0</v>
      </c>
      <c r="K131" s="139" t="s">
        <v>2442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266</v>
      </c>
    </row>
    <row r="132" spans="2:65" s="1" customFormat="1">
      <c r="B132" s="32"/>
      <c r="D132" s="151" t="s">
        <v>272</v>
      </c>
      <c r="F132" s="181" t="s">
        <v>2777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16.5" customHeight="1">
      <c r="B133" s="136"/>
      <c r="C133" s="137" t="s">
        <v>253</v>
      </c>
      <c r="D133" s="137" t="s">
        <v>224</v>
      </c>
      <c r="E133" s="138" t="s">
        <v>3972</v>
      </c>
      <c r="F133" s="139" t="s">
        <v>3973</v>
      </c>
      <c r="G133" s="140" t="s">
        <v>2137</v>
      </c>
      <c r="H133" s="141">
        <v>2</v>
      </c>
      <c r="I133" s="142"/>
      <c r="J133" s="143">
        <f>ROUND(I133*H133,2)</f>
        <v>0</v>
      </c>
      <c r="K133" s="139" t="s">
        <v>2442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270</v>
      </c>
    </row>
    <row r="134" spans="2:65" s="1" customFormat="1">
      <c r="B134" s="32"/>
      <c r="D134" s="151" t="s">
        <v>272</v>
      </c>
      <c r="F134" s="181" t="s">
        <v>2723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66.75" customHeight="1">
      <c r="B135" s="136"/>
      <c r="C135" s="137" t="s">
        <v>266</v>
      </c>
      <c r="D135" s="137" t="s">
        <v>224</v>
      </c>
      <c r="E135" s="138" t="s">
        <v>3974</v>
      </c>
      <c r="F135" s="139" t="s">
        <v>3975</v>
      </c>
      <c r="G135" s="140" t="s">
        <v>2137</v>
      </c>
      <c r="H135" s="141">
        <v>2</v>
      </c>
      <c r="I135" s="142"/>
      <c r="J135" s="143">
        <f>ROUND(I135*H135,2)</f>
        <v>0</v>
      </c>
      <c r="K135" s="139" t="s">
        <v>2442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304</v>
      </c>
    </row>
    <row r="136" spans="2:65" s="1" customFormat="1">
      <c r="B136" s="32"/>
      <c r="D136" s="151" t="s">
        <v>272</v>
      </c>
      <c r="F136" s="181" t="s">
        <v>2723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" customFormat="1" ht="66.75" customHeight="1">
      <c r="B137" s="136"/>
      <c r="C137" s="137" t="s">
        <v>318</v>
      </c>
      <c r="D137" s="137" t="s">
        <v>224</v>
      </c>
      <c r="E137" s="138" t="s">
        <v>3976</v>
      </c>
      <c r="F137" s="139" t="s">
        <v>3977</v>
      </c>
      <c r="G137" s="140" t="s">
        <v>2137</v>
      </c>
      <c r="H137" s="141">
        <v>1</v>
      </c>
      <c r="I137" s="142"/>
      <c r="J137" s="143">
        <f>ROUND(I137*H137,2)</f>
        <v>0</v>
      </c>
      <c r="K137" s="139" t="s">
        <v>2442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229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229</v>
      </c>
      <c r="BM137" s="148" t="s">
        <v>8</v>
      </c>
    </row>
    <row r="138" spans="2:65" s="1" customFormat="1">
      <c r="B138" s="32"/>
      <c r="D138" s="151" t="s">
        <v>272</v>
      </c>
      <c r="F138" s="181" t="s">
        <v>3978</v>
      </c>
      <c r="I138" s="182"/>
      <c r="L138" s="32"/>
      <c r="M138" s="183"/>
      <c r="T138" s="56"/>
      <c r="AT138" s="17" t="s">
        <v>272</v>
      </c>
      <c r="AU138" s="17" t="s">
        <v>80</v>
      </c>
    </row>
    <row r="139" spans="2:65" s="1" customFormat="1" ht="66.75" customHeight="1">
      <c r="B139" s="136"/>
      <c r="C139" s="137" t="s">
        <v>322</v>
      </c>
      <c r="D139" s="137" t="s">
        <v>224</v>
      </c>
      <c r="E139" s="138" t="s">
        <v>3979</v>
      </c>
      <c r="F139" s="139" t="s">
        <v>3980</v>
      </c>
      <c r="G139" s="140" t="s">
        <v>2137</v>
      </c>
      <c r="H139" s="141">
        <v>5</v>
      </c>
      <c r="I139" s="142"/>
      <c r="J139" s="143">
        <f>ROUND(I139*H139,2)</f>
        <v>0</v>
      </c>
      <c r="K139" s="139" t="s">
        <v>2442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229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229</v>
      </c>
      <c r="BM139" s="148" t="s">
        <v>322</v>
      </c>
    </row>
    <row r="140" spans="2:65" s="1" customFormat="1">
      <c r="B140" s="32"/>
      <c r="D140" s="151" t="s">
        <v>272</v>
      </c>
      <c r="F140" s="181" t="s">
        <v>3981</v>
      </c>
      <c r="I140" s="182"/>
      <c r="L140" s="32"/>
      <c r="M140" s="183"/>
      <c r="T140" s="56"/>
      <c r="AT140" s="17" t="s">
        <v>272</v>
      </c>
      <c r="AU140" s="17" t="s">
        <v>80</v>
      </c>
    </row>
    <row r="141" spans="2:65" s="1" customFormat="1" ht="66.75" customHeight="1">
      <c r="B141" s="136"/>
      <c r="C141" s="137" t="s">
        <v>328</v>
      </c>
      <c r="D141" s="137" t="s">
        <v>224</v>
      </c>
      <c r="E141" s="138" t="s">
        <v>3982</v>
      </c>
      <c r="F141" s="139" t="s">
        <v>3983</v>
      </c>
      <c r="G141" s="140" t="s">
        <v>2137</v>
      </c>
      <c r="H141" s="141">
        <v>6</v>
      </c>
      <c r="I141" s="142"/>
      <c r="J141" s="143">
        <f>ROUND(I141*H141,2)</f>
        <v>0</v>
      </c>
      <c r="K141" s="139" t="s">
        <v>2442</v>
      </c>
      <c r="L141" s="32"/>
      <c r="M141" s="144" t="s">
        <v>1</v>
      </c>
      <c r="N141" s="145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229</v>
      </c>
      <c r="AT141" s="148" t="s">
        <v>224</v>
      </c>
      <c r="AU141" s="148" t="s">
        <v>80</v>
      </c>
      <c r="AY141" s="17" t="s">
        <v>221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80</v>
      </c>
      <c r="BK141" s="149">
        <f>ROUND(I141*H141,2)</f>
        <v>0</v>
      </c>
      <c r="BL141" s="17" t="s">
        <v>229</v>
      </c>
      <c r="BM141" s="148" t="s">
        <v>332</v>
      </c>
    </row>
    <row r="142" spans="2:65" s="1" customFormat="1">
      <c r="B142" s="32"/>
      <c r="D142" s="151" t="s">
        <v>272</v>
      </c>
      <c r="F142" s="181" t="s">
        <v>3984</v>
      </c>
      <c r="I142" s="182"/>
      <c r="L142" s="32"/>
      <c r="M142" s="183"/>
      <c r="T142" s="56"/>
      <c r="AT142" s="17" t="s">
        <v>272</v>
      </c>
      <c r="AU142" s="17" t="s">
        <v>80</v>
      </c>
    </row>
    <row r="143" spans="2:65" s="1" customFormat="1" ht="76.349999999999994" customHeight="1">
      <c r="B143" s="136"/>
      <c r="C143" s="137" t="s">
        <v>332</v>
      </c>
      <c r="D143" s="137" t="s">
        <v>224</v>
      </c>
      <c r="E143" s="138" t="s">
        <v>3985</v>
      </c>
      <c r="F143" s="139" t="s">
        <v>3986</v>
      </c>
      <c r="G143" s="140" t="s">
        <v>2137</v>
      </c>
      <c r="H143" s="141">
        <v>4</v>
      </c>
      <c r="I143" s="142"/>
      <c r="J143" s="143">
        <f>ROUND(I143*H143,2)</f>
        <v>0</v>
      </c>
      <c r="K143" s="139" t="s">
        <v>2442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229</v>
      </c>
      <c r="AT143" s="148" t="s">
        <v>224</v>
      </c>
      <c r="AU143" s="148" t="s">
        <v>80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229</v>
      </c>
      <c r="BM143" s="148" t="s">
        <v>340</v>
      </c>
    </row>
    <row r="144" spans="2:65" s="1" customFormat="1">
      <c r="B144" s="32"/>
      <c r="D144" s="151" t="s">
        <v>272</v>
      </c>
      <c r="F144" s="181" t="s">
        <v>3987</v>
      </c>
      <c r="I144" s="182"/>
      <c r="L144" s="32"/>
      <c r="M144" s="183"/>
      <c r="T144" s="56"/>
      <c r="AT144" s="17" t="s">
        <v>272</v>
      </c>
      <c r="AU144" s="17" t="s">
        <v>80</v>
      </c>
    </row>
    <row r="145" spans="2:65" s="1" customFormat="1" ht="24.2" customHeight="1">
      <c r="B145" s="136"/>
      <c r="C145" s="137" t="s">
        <v>340</v>
      </c>
      <c r="D145" s="137" t="s">
        <v>224</v>
      </c>
      <c r="E145" s="138" t="s">
        <v>3988</v>
      </c>
      <c r="F145" s="139" t="s">
        <v>3989</v>
      </c>
      <c r="G145" s="140" t="s">
        <v>2137</v>
      </c>
      <c r="H145" s="141">
        <v>1</v>
      </c>
      <c r="I145" s="142"/>
      <c r="J145" s="143">
        <f>ROUND(I145*H145,2)</f>
        <v>0</v>
      </c>
      <c r="K145" s="139" t="s">
        <v>2442</v>
      </c>
      <c r="L145" s="32"/>
      <c r="M145" s="144" t="s">
        <v>1</v>
      </c>
      <c r="N145" s="145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229</v>
      </c>
      <c r="AT145" s="148" t="s">
        <v>224</v>
      </c>
      <c r="AU145" s="148" t="s">
        <v>80</v>
      </c>
      <c r="AY145" s="17" t="s">
        <v>221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80</v>
      </c>
      <c r="BK145" s="149">
        <f>ROUND(I145*H145,2)</f>
        <v>0</v>
      </c>
      <c r="BL145" s="17" t="s">
        <v>229</v>
      </c>
      <c r="BM145" s="148" t="s">
        <v>353</v>
      </c>
    </row>
    <row r="146" spans="2:65" s="1" customFormat="1">
      <c r="B146" s="32"/>
      <c r="D146" s="151" t="s">
        <v>272</v>
      </c>
      <c r="F146" s="181" t="s">
        <v>2777</v>
      </c>
      <c r="I146" s="182"/>
      <c r="L146" s="32"/>
      <c r="M146" s="183"/>
      <c r="T146" s="56"/>
      <c r="AT146" s="17" t="s">
        <v>272</v>
      </c>
      <c r="AU146" s="17" t="s">
        <v>80</v>
      </c>
    </row>
    <row r="147" spans="2:65" s="1" customFormat="1" ht="16.5" customHeight="1">
      <c r="B147" s="136"/>
      <c r="C147" s="137" t="s">
        <v>347</v>
      </c>
      <c r="D147" s="137" t="s">
        <v>224</v>
      </c>
      <c r="E147" s="138" t="s">
        <v>3990</v>
      </c>
      <c r="F147" s="139" t="s">
        <v>3991</v>
      </c>
      <c r="G147" s="140" t="s">
        <v>2137</v>
      </c>
      <c r="H147" s="141">
        <v>29</v>
      </c>
      <c r="I147" s="142"/>
      <c r="J147" s="143">
        <f>ROUND(I147*H147,2)</f>
        <v>0</v>
      </c>
      <c r="K147" s="139" t="s">
        <v>2442</v>
      </c>
      <c r="L147" s="32"/>
      <c r="M147" s="144" t="s">
        <v>1</v>
      </c>
      <c r="N147" s="145" t="s">
        <v>38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229</v>
      </c>
      <c r="AT147" s="148" t="s">
        <v>224</v>
      </c>
      <c r="AU147" s="148" t="s">
        <v>80</v>
      </c>
      <c r="AY147" s="17" t="s">
        <v>221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80</v>
      </c>
      <c r="BK147" s="149">
        <f>ROUND(I147*H147,2)</f>
        <v>0</v>
      </c>
      <c r="BL147" s="17" t="s">
        <v>229</v>
      </c>
      <c r="BM147" s="148" t="s">
        <v>369</v>
      </c>
    </row>
    <row r="148" spans="2:65" s="1" customFormat="1">
      <c r="B148" s="32"/>
      <c r="D148" s="151" t="s">
        <v>272</v>
      </c>
      <c r="F148" s="181" t="s">
        <v>3992</v>
      </c>
      <c r="I148" s="182"/>
      <c r="L148" s="32"/>
      <c r="M148" s="183"/>
      <c r="T148" s="56"/>
      <c r="AT148" s="17" t="s">
        <v>272</v>
      </c>
      <c r="AU148" s="17" t="s">
        <v>80</v>
      </c>
    </row>
    <row r="149" spans="2:65" s="1" customFormat="1" ht="55.5" customHeight="1">
      <c r="B149" s="136"/>
      <c r="C149" s="137" t="s">
        <v>7</v>
      </c>
      <c r="D149" s="137" t="s">
        <v>224</v>
      </c>
      <c r="E149" s="138" t="s">
        <v>3993</v>
      </c>
      <c r="F149" s="139" t="s">
        <v>3994</v>
      </c>
      <c r="G149" s="140" t="s">
        <v>2137</v>
      </c>
      <c r="H149" s="141">
        <v>29</v>
      </c>
      <c r="I149" s="142"/>
      <c r="J149" s="143">
        <f>ROUND(I149*H149,2)</f>
        <v>0</v>
      </c>
      <c r="K149" s="139" t="s">
        <v>2442</v>
      </c>
      <c r="L149" s="32"/>
      <c r="M149" s="144" t="s">
        <v>1</v>
      </c>
      <c r="N149" s="145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229</v>
      </c>
      <c r="AT149" s="148" t="s">
        <v>224</v>
      </c>
      <c r="AU149" s="148" t="s">
        <v>80</v>
      </c>
      <c r="AY149" s="17" t="s">
        <v>221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80</v>
      </c>
      <c r="BK149" s="149">
        <f>ROUND(I149*H149,2)</f>
        <v>0</v>
      </c>
      <c r="BL149" s="17" t="s">
        <v>229</v>
      </c>
      <c r="BM149" s="148" t="s">
        <v>379</v>
      </c>
    </row>
    <row r="150" spans="2:65" s="1" customFormat="1">
      <c r="B150" s="32"/>
      <c r="D150" s="151" t="s">
        <v>272</v>
      </c>
      <c r="F150" s="181" t="s">
        <v>3992</v>
      </c>
      <c r="I150" s="182"/>
      <c r="L150" s="32"/>
      <c r="M150" s="183"/>
      <c r="T150" s="56"/>
      <c r="AT150" s="17" t="s">
        <v>272</v>
      </c>
      <c r="AU150" s="17" t="s">
        <v>80</v>
      </c>
    </row>
    <row r="151" spans="2:65" s="1" customFormat="1" ht="16.5" customHeight="1">
      <c r="B151" s="136"/>
      <c r="C151" s="137" t="s">
        <v>369</v>
      </c>
      <c r="D151" s="137" t="s">
        <v>224</v>
      </c>
      <c r="E151" s="138" t="s">
        <v>3995</v>
      </c>
      <c r="F151" s="139" t="s">
        <v>3996</v>
      </c>
      <c r="G151" s="140" t="s">
        <v>2137</v>
      </c>
      <c r="H151" s="141">
        <v>5</v>
      </c>
      <c r="I151" s="142"/>
      <c r="J151" s="143">
        <f>ROUND(I151*H151,2)</f>
        <v>0</v>
      </c>
      <c r="K151" s="139" t="s">
        <v>2442</v>
      </c>
      <c r="L151" s="32"/>
      <c r="M151" s="144" t="s">
        <v>1</v>
      </c>
      <c r="N151" s="145" t="s">
        <v>38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229</v>
      </c>
      <c r="AT151" s="148" t="s">
        <v>224</v>
      </c>
      <c r="AU151" s="148" t="s">
        <v>80</v>
      </c>
      <c r="AY151" s="17" t="s">
        <v>221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80</v>
      </c>
      <c r="BK151" s="149">
        <f>ROUND(I151*H151,2)</f>
        <v>0</v>
      </c>
      <c r="BL151" s="17" t="s">
        <v>229</v>
      </c>
      <c r="BM151" s="148" t="s">
        <v>391</v>
      </c>
    </row>
    <row r="152" spans="2:65" s="1" customFormat="1">
      <c r="B152" s="32"/>
      <c r="D152" s="151" t="s">
        <v>272</v>
      </c>
      <c r="F152" s="181" t="s">
        <v>2875</v>
      </c>
      <c r="I152" s="182"/>
      <c r="L152" s="32"/>
      <c r="M152" s="183"/>
      <c r="T152" s="56"/>
      <c r="AT152" s="17" t="s">
        <v>272</v>
      </c>
      <c r="AU152" s="17" t="s">
        <v>80</v>
      </c>
    </row>
    <row r="153" spans="2:65" s="1" customFormat="1" ht="76.349999999999994" customHeight="1">
      <c r="B153" s="136"/>
      <c r="C153" s="137" t="s">
        <v>375</v>
      </c>
      <c r="D153" s="137" t="s">
        <v>224</v>
      </c>
      <c r="E153" s="138" t="s">
        <v>3997</v>
      </c>
      <c r="F153" s="139" t="s">
        <v>3998</v>
      </c>
      <c r="G153" s="140" t="s">
        <v>2137</v>
      </c>
      <c r="H153" s="141">
        <v>9</v>
      </c>
      <c r="I153" s="142"/>
      <c r="J153" s="143">
        <f>ROUND(I153*H153,2)</f>
        <v>0</v>
      </c>
      <c r="K153" s="139" t="s">
        <v>2442</v>
      </c>
      <c r="L153" s="32"/>
      <c r="M153" s="144" t="s">
        <v>1</v>
      </c>
      <c r="N153" s="145" t="s">
        <v>38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229</v>
      </c>
      <c r="AT153" s="148" t="s">
        <v>224</v>
      </c>
      <c r="AU153" s="148" t="s">
        <v>80</v>
      </c>
      <c r="AY153" s="17" t="s">
        <v>221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80</v>
      </c>
      <c r="BK153" s="149">
        <f>ROUND(I153*H153,2)</f>
        <v>0</v>
      </c>
      <c r="BL153" s="17" t="s">
        <v>229</v>
      </c>
      <c r="BM153" s="148" t="s">
        <v>404</v>
      </c>
    </row>
    <row r="154" spans="2:65" s="1" customFormat="1">
      <c r="B154" s="32"/>
      <c r="D154" s="151" t="s">
        <v>272</v>
      </c>
      <c r="F154" s="181" t="s">
        <v>2950</v>
      </c>
      <c r="I154" s="182"/>
      <c r="L154" s="32"/>
      <c r="M154" s="183"/>
      <c r="T154" s="56"/>
      <c r="AT154" s="17" t="s">
        <v>272</v>
      </c>
      <c r="AU154" s="17" t="s">
        <v>80</v>
      </c>
    </row>
    <row r="155" spans="2:65" s="1" customFormat="1" ht="33" customHeight="1">
      <c r="B155" s="136"/>
      <c r="C155" s="137" t="s">
        <v>379</v>
      </c>
      <c r="D155" s="137" t="s">
        <v>224</v>
      </c>
      <c r="E155" s="138" t="s">
        <v>3999</v>
      </c>
      <c r="F155" s="139" t="s">
        <v>4000</v>
      </c>
      <c r="G155" s="140" t="s">
        <v>2137</v>
      </c>
      <c r="H155" s="141">
        <v>9</v>
      </c>
      <c r="I155" s="142"/>
      <c r="J155" s="143">
        <f>ROUND(I155*H155,2)</f>
        <v>0</v>
      </c>
      <c r="K155" s="139" t="s">
        <v>2442</v>
      </c>
      <c r="L155" s="32"/>
      <c r="M155" s="144" t="s">
        <v>1</v>
      </c>
      <c r="N155" s="145" t="s">
        <v>38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229</v>
      </c>
      <c r="AT155" s="148" t="s">
        <v>224</v>
      </c>
      <c r="AU155" s="148" t="s">
        <v>80</v>
      </c>
      <c r="AY155" s="17" t="s">
        <v>221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80</v>
      </c>
      <c r="BK155" s="149">
        <f>ROUND(I155*H155,2)</f>
        <v>0</v>
      </c>
      <c r="BL155" s="17" t="s">
        <v>229</v>
      </c>
      <c r="BM155" s="148" t="s">
        <v>445</v>
      </c>
    </row>
    <row r="156" spans="2:65" s="1" customFormat="1">
      <c r="B156" s="32"/>
      <c r="D156" s="151" t="s">
        <v>272</v>
      </c>
      <c r="F156" s="181" t="s">
        <v>2950</v>
      </c>
      <c r="I156" s="182"/>
      <c r="L156" s="32"/>
      <c r="M156" s="183"/>
      <c r="T156" s="56"/>
      <c r="AT156" s="17" t="s">
        <v>272</v>
      </c>
      <c r="AU156" s="17" t="s">
        <v>80</v>
      </c>
    </row>
    <row r="157" spans="2:65" s="1" customFormat="1" ht="66.75" customHeight="1">
      <c r="B157" s="136"/>
      <c r="C157" s="137" t="s">
        <v>391</v>
      </c>
      <c r="D157" s="137" t="s">
        <v>224</v>
      </c>
      <c r="E157" s="138" t="s">
        <v>4001</v>
      </c>
      <c r="F157" s="139" t="s">
        <v>4002</v>
      </c>
      <c r="G157" s="140" t="s">
        <v>1624</v>
      </c>
      <c r="H157" s="141">
        <v>20</v>
      </c>
      <c r="I157" s="142"/>
      <c r="J157" s="143">
        <f>ROUND(I157*H157,2)</f>
        <v>0</v>
      </c>
      <c r="K157" s="139" t="s">
        <v>2442</v>
      </c>
      <c r="L157" s="32"/>
      <c r="M157" s="144" t="s">
        <v>1</v>
      </c>
      <c r="N157" s="145" t="s">
        <v>38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229</v>
      </c>
      <c r="AT157" s="148" t="s">
        <v>224</v>
      </c>
      <c r="AU157" s="148" t="s">
        <v>80</v>
      </c>
      <c r="AY157" s="17" t="s">
        <v>221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80</v>
      </c>
      <c r="BK157" s="149">
        <f>ROUND(I157*H157,2)</f>
        <v>0</v>
      </c>
      <c r="BL157" s="17" t="s">
        <v>229</v>
      </c>
      <c r="BM157" s="148" t="s">
        <v>460</v>
      </c>
    </row>
    <row r="158" spans="2:65" s="1" customFormat="1">
      <c r="B158" s="32"/>
      <c r="D158" s="151" t="s">
        <v>272</v>
      </c>
      <c r="F158" s="181" t="s">
        <v>4003</v>
      </c>
      <c r="I158" s="182"/>
      <c r="L158" s="32"/>
      <c r="M158" s="183"/>
      <c r="T158" s="56"/>
      <c r="AT158" s="17" t="s">
        <v>272</v>
      </c>
      <c r="AU158" s="17" t="s">
        <v>80</v>
      </c>
    </row>
    <row r="159" spans="2:65" s="1" customFormat="1" ht="76.349999999999994" customHeight="1">
      <c r="B159" s="136"/>
      <c r="C159" s="137" t="s">
        <v>398</v>
      </c>
      <c r="D159" s="137" t="s">
        <v>224</v>
      </c>
      <c r="E159" s="138" t="s">
        <v>4004</v>
      </c>
      <c r="F159" s="139" t="s">
        <v>4005</v>
      </c>
      <c r="G159" s="140" t="s">
        <v>1624</v>
      </c>
      <c r="H159" s="141">
        <v>20</v>
      </c>
      <c r="I159" s="142"/>
      <c r="J159" s="143">
        <f>ROUND(I159*H159,2)</f>
        <v>0</v>
      </c>
      <c r="K159" s="139" t="s">
        <v>2442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229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229</v>
      </c>
      <c r="BM159" s="148" t="s">
        <v>470</v>
      </c>
    </row>
    <row r="160" spans="2:65" s="1" customFormat="1">
      <c r="B160" s="32"/>
      <c r="D160" s="151" t="s">
        <v>272</v>
      </c>
      <c r="F160" s="181" t="s">
        <v>2801</v>
      </c>
      <c r="I160" s="182"/>
      <c r="L160" s="32"/>
      <c r="M160" s="183"/>
      <c r="T160" s="56"/>
      <c r="AT160" s="17" t="s">
        <v>272</v>
      </c>
      <c r="AU160" s="17" t="s">
        <v>80</v>
      </c>
    </row>
    <row r="161" spans="2:65" s="1" customFormat="1" ht="16.5" customHeight="1">
      <c r="B161" s="136"/>
      <c r="C161" s="137" t="s">
        <v>404</v>
      </c>
      <c r="D161" s="137" t="s">
        <v>224</v>
      </c>
      <c r="E161" s="138" t="s">
        <v>4006</v>
      </c>
      <c r="F161" s="139" t="s">
        <v>2776</v>
      </c>
      <c r="G161" s="140" t="s">
        <v>983</v>
      </c>
      <c r="H161" s="141">
        <v>1</v>
      </c>
      <c r="I161" s="142"/>
      <c r="J161" s="143">
        <f>ROUND(I161*H161,2)</f>
        <v>0</v>
      </c>
      <c r="K161" s="139" t="s">
        <v>2442</v>
      </c>
      <c r="L161" s="32"/>
      <c r="M161" s="144" t="s">
        <v>1</v>
      </c>
      <c r="N161" s="145" t="s">
        <v>38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229</v>
      </c>
      <c r="AT161" s="148" t="s">
        <v>224</v>
      </c>
      <c r="AU161" s="148" t="s">
        <v>80</v>
      </c>
      <c r="AY161" s="17" t="s">
        <v>221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80</v>
      </c>
      <c r="BK161" s="149">
        <f>ROUND(I161*H161,2)</f>
        <v>0</v>
      </c>
      <c r="BL161" s="17" t="s">
        <v>229</v>
      </c>
      <c r="BM161" s="148" t="s">
        <v>512</v>
      </c>
    </row>
    <row r="162" spans="2:65" s="1" customFormat="1">
      <c r="B162" s="32"/>
      <c r="D162" s="151" t="s">
        <v>272</v>
      </c>
      <c r="F162" s="181" t="s">
        <v>2777</v>
      </c>
      <c r="I162" s="182"/>
      <c r="L162" s="32"/>
      <c r="M162" s="183"/>
      <c r="T162" s="56"/>
      <c r="AT162" s="17" t="s">
        <v>272</v>
      </c>
      <c r="AU162" s="17" t="s">
        <v>80</v>
      </c>
    </row>
    <row r="163" spans="2:65" s="1" customFormat="1" ht="24.2" customHeight="1">
      <c r="B163" s="136"/>
      <c r="C163" s="137" t="s">
        <v>440</v>
      </c>
      <c r="D163" s="137" t="s">
        <v>224</v>
      </c>
      <c r="E163" s="138" t="s">
        <v>4007</v>
      </c>
      <c r="F163" s="139" t="s">
        <v>4008</v>
      </c>
      <c r="G163" s="140" t="s">
        <v>1624</v>
      </c>
      <c r="H163" s="141">
        <v>20</v>
      </c>
      <c r="I163" s="142"/>
      <c r="J163" s="143">
        <f>ROUND(I163*H163,2)</f>
        <v>0</v>
      </c>
      <c r="K163" s="139" t="s">
        <v>2442</v>
      </c>
      <c r="L163" s="32"/>
      <c r="M163" s="144" t="s">
        <v>1</v>
      </c>
      <c r="N163" s="145" t="s">
        <v>38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229</v>
      </c>
      <c r="AT163" s="148" t="s">
        <v>224</v>
      </c>
      <c r="AU163" s="148" t="s">
        <v>80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229</v>
      </c>
      <c r="BM163" s="148" t="s">
        <v>523</v>
      </c>
    </row>
    <row r="164" spans="2:65" s="1" customFormat="1">
      <c r="B164" s="32"/>
      <c r="D164" s="151" t="s">
        <v>272</v>
      </c>
      <c r="F164" s="181" t="s">
        <v>2801</v>
      </c>
      <c r="I164" s="182"/>
      <c r="L164" s="32"/>
      <c r="M164" s="183"/>
      <c r="T164" s="56"/>
      <c r="AT164" s="17" t="s">
        <v>272</v>
      </c>
      <c r="AU164" s="17" t="s">
        <v>80</v>
      </c>
    </row>
    <row r="165" spans="2:65" s="11" customFormat="1" ht="25.9" customHeight="1">
      <c r="B165" s="124"/>
      <c r="D165" s="125" t="s">
        <v>72</v>
      </c>
      <c r="E165" s="126" t="s">
        <v>82</v>
      </c>
      <c r="F165" s="126" t="s">
        <v>2781</v>
      </c>
      <c r="I165" s="127"/>
      <c r="J165" s="128">
        <f>BK165</f>
        <v>0</v>
      </c>
      <c r="L165" s="124"/>
      <c r="M165" s="129"/>
      <c r="P165" s="130">
        <f>SUM(P166:P197)</f>
        <v>0</v>
      </c>
      <c r="R165" s="130">
        <f>SUM(R166:R197)</f>
        <v>0</v>
      </c>
      <c r="T165" s="131">
        <f>SUM(T166:T197)</f>
        <v>0</v>
      </c>
      <c r="AR165" s="125" t="s">
        <v>80</v>
      </c>
      <c r="AT165" s="132" t="s">
        <v>72</v>
      </c>
      <c r="AU165" s="132" t="s">
        <v>73</v>
      </c>
      <c r="AY165" s="125" t="s">
        <v>221</v>
      </c>
      <c r="BK165" s="133">
        <f>SUM(BK166:BK197)</f>
        <v>0</v>
      </c>
    </row>
    <row r="166" spans="2:65" s="1" customFormat="1" ht="16.5" customHeight="1">
      <c r="B166" s="136"/>
      <c r="C166" s="137" t="s">
        <v>445</v>
      </c>
      <c r="D166" s="137" t="s">
        <v>224</v>
      </c>
      <c r="E166" s="138" t="s">
        <v>4009</v>
      </c>
      <c r="F166" s="139" t="s">
        <v>4010</v>
      </c>
      <c r="G166" s="140" t="s">
        <v>350</v>
      </c>
      <c r="H166" s="141">
        <v>760</v>
      </c>
      <c r="I166" s="142"/>
      <c r="J166" s="143">
        <f>ROUND(I166*H166,2)</f>
        <v>0</v>
      </c>
      <c r="K166" s="139" t="s">
        <v>2442</v>
      </c>
      <c r="L166" s="32"/>
      <c r="M166" s="144" t="s">
        <v>1</v>
      </c>
      <c r="N166" s="145" t="s">
        <v>38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229</v>
      </c>
      <c r="AT166" s="148" t="s">
        <v>224</v>
      </c>
      <c r="AU166" s="148" t="s">
        <v>80</v>
      </c>
      <c r="AY166" s="17" t="s">
        <v>221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80</v>
      </c>
      <c r="BK166" s="149">
        <f>ROUND(I166*H166,2)</f>
        <v>0</v>
      </c>
      <c r="BL166" s="17" t="s">
        <v>229</v>
      </c>
      <c r="BM166" s="148" t="s">
        <v>562</v>
      </c>
    </row>
    <row r="167" spans="2:65" s="1" customFormat="1">
      <c r="B167" s="32"/>
      <c r="D167" s="151" t="s">
        <v>272</v>
      </c>
      <c r="F167" s="181" t="s">
        <v>4011</v>
      </c>
      <c r="I167" s="182"/>
      <c r="L167" s="32"/>
      <c r="M167" s="183"/>
      <c r="T167" s="56"/>
      <c r="AT167" s="17" t="s">
        <v>272</v>
      </c>
      <c r="AU167" s="17" t="s">
        <v>80</v>
      </c>
    </row>
    <row r="168" spans="2:65" s="1" customFormat="1" ht="21.75" customHeight="1">
      <c r="B168" s="136"/>
      <c r="C168" s="137" t="s">
        <v>452</v>
      </c>
      <c r="D168" s="137" t="s">
        <v>224</v>
      </c>
      <c r="E168" s="138" t="s">
        <v>4012</v>
      </c>
      <c r="F168" s="139" t="s">
        <v>4013</v>
      </c>
      <c r="G168" s="140" t="s">
        <v>350</v>
      </c>
      <c r="H168" s="141">
        <v>1320</v>
      </c>
      <c r="I168" s="142"/>
      <c r="J168" s="143">
        <f>ROUND(I168*H168,2)</f>
        <v>0</v>
      </c>
      <c r="K168" s="139" t="s">
        <v>2442</v>
      </c>
      <c r="L168" s="32"/>
      <c r="M168" s="144" t="s">
        <v>1</v>
      </c>
      <c r="N168" s="145" t="s">
        <v>38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229</v>
      </c>
      <c r="AT168" s="148" t="s">
        <v>224</v>
      </c>
      <c r="AU168" s="148" t="s">
        <v>80</v>
      </c>
      <c r="AY168" s="17" t="s">
        <v>221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80</v>
      </c>
      <c r="BK168" s="149">
        <f>ROUND(I168*H168,2)</f>
        <v>0</v>
      </c>
      <c r="BL168" s="17" t="s">
        <v>229</v>
      </c>
      <c r="BM168" s="148" t="s">
        <v>573</v>
      </c>
    </row>
    <row r="169" spans="2:65" s="1" customFormat="1">
      <c r="B169" s="32"/>
      <c r="D169" s="151" t="s">
        <v>272</v>
      </c>
      <c r="F169" s="181" t="s">
        <v>4014</v>
      </c>
      <c r="I169" s="182"/>
      <c r="L169" s="32"/>
      <c r="M169" s="183"/>
      <c r="T169" s="56"/>
      <c r="AT169" s="17" t="s">
        <v>272</v>
      </c>
      <c r="AU169" s="17" t="s">
        <v>80</v>
      </c>
    </row>
    <row r="170" spans="2:65" s="1" customFormat="1" ht="37.9" customHeight="1">
      <c r="B170" s="136"/>
      <c r="C170" s="137" t="s">
        <v>470</v>
      </c>
      <c r="D170" s="137" t="s">
        <v>224</v>
      </c>
      <c r="E170" s="138" t="s">
        <v>4015</v>
      </c>
      <c r="F170" s="139" t="s">
        <v>4016</v>
      </c>
      <c r="G170" s="140" t="s">
        <v>350</v>
      </c>
      <c r="H170" s="141">
        <v>80</v>
      </c>
      <c r="I170" s="142"/>
      <c r="J170" s="143">
        <f>ROUND(I170*H170,2)</f>
        <v>0</v>
      </c>
      <c r="K170" s="139" t="s">
        <v>2442</v>
      </c>
      <c r="L170" s="32"/>
      <c r="M170" s="144" t="s">
        <v>1</v>
      </c>
      <c r="N170" s="145" t="s">
        <v>38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229</v>
      </c>
      <c r="AT170" s="148" t="s">
        <v>224</v>
      </c>
      <c r="AU170" s="148" t="s">
        <v>80</v>
      </c>
      <c r="AY170" s="17" t="s">
        <v>221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80</v>
      </c>
      <c r="BK170" s="149">
        <f>ROUND(I170*H170,2)</f>
        <v>0</v>
      </c>
      <c r="BL170" s="17" t="s">
        <v>229</v>
      </c>
      <c r="BM170" s="148" t="s">
        <v>605</v>
      </c>
    </row>
    <row r="171" spans="2:65" s="1" customFormat="1">
      <c r="B171" s="32"/>
      <c r="D171" s="151" t="s">
        <v>272</v>
      </c>
      <c r="F171" s="181" t="s">
        <v>4017</v>
      </c>
      <c r="I171" s="182"/>
      <c r="L171" s="32"/>
      <c r="M171" s="183"/>
      <c r="T171" s="56"/>
      <c r="AT171" s="17" t="s">
        <v>272</v>
      </c>
      <c r="AU171" s="17" t="s">
        <v>80</v>
      </c>
    </row>
    <row r="172" spans="2:65" s="1" customFormat="1" ht="24.2" customHeight="1">
      <c r="B172" s="136"/>
      <c r="C172" s="137" t="s">
        <v>478</v>
      </c>
      <c r="D172" s="137" t="s">
        <v>224</v>
      </c>
      <c r="E172" s="138" t="s">
        <v>4018</v>
      </c>
      <c r="F172" s="139" t="s">
        <v>4019</v>
      </c>
      <c r="G172" s="140" t="s">
        <v>2137</v>
      </c>
      <c r="H172" s="141">
        <v>4400</v>
      </c>
      <c r="I172" s="142"/>
      <c r="J172" s="143">
        <f>ROUND(I172*H172,2)</f>
        <v>0</v>
      </c>
      <c r="K172" s="139" t="s">
        <v>2442</v>
      </c>
      <c r="L172" s="32"/>
      <c r="M172" s="144" t="s">
        <v>1</v>
      </c>
      <c r="N172" s="145" t="s">
        <v>38</v>
      </c>
      <c r="P172" s="146">
        <f>O172*H172</f>
        <v>0</v>
      </c>
      <c r="Q172" s="146">
        <v>0</v>
      </c>
      <c r="R172" s="146">
        <f>Q172*H172</f>
        <v>0</v>
      </c>
      <c r="S172" s="146">
        <v>0</v>
      </c>
      <c r="T172" s="147">
        <f>S172*H172</f>
        <v>0</v>
      </c>
      <c r="AR172" s="148" t="s">
        <v>229</v>
      </c>
      <c r="AT172" s="148" t="s">
        <v>224</v>
      </c>
      <c r="AU172" s="148" t="s">
        <v>80</v>
      </c>
      <c r="AY172" s="17" t="s">
        <v>221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80</v>
      </c>
      <c r="BK172" s="149">
        <f>ROUND(I172*H172,2)</f>
        <v>0</v>
      </c>
      <c r="BL172" s="17" t="s">
        <v>229</v>
      </c>
      <c r="BM172" s="148" t="s">
        <v>632</v>
      </c>
    </row>
    <row r="173" spans="2:65" s="1" customFormat="1">
      <c r="B173" s="32"/>
      <c r="D173" s="151" t="s">
        <v>272</v>
      </c>
      <c r="F173" s="181" t="s">
        <v>4020</v>
      </c>
      <c r="I173" s="182"/>
      <c r="L173" s="32"/>
      <c r="M173" s="183"/>
      <c r="T173" s="56"/>
      <c r="AT173" s="17" t="s">
        <v>272</v>
      </c>
      <c r="AU173" s="17" t="s">
        <v>80</v>
      </c>
    </row>
    <row r="174" spans="2:65" s="1" customFormat="1" ht="16.5" customHeight="1">
      <c r="B174" s="136"/>
      <c r="C174" s="137" t="s">
        <v>512</v>
      </c>
      <c r="D174" s="137" t="s">
        <v>224</v>
      </c>
      <c r="E174" s="138" t="s">
        <v>4021</v>
      </c>
      <c r="F174" s="139" t="s">
        <v>4022</v>
      </c>
      <c r="G174" s="140" t="s">
        <v>2137</v>
      </c>
      <c r="H174" s="141">
        <v>4400</v>
      </c>
      <c r="I174" s="142"/>
      <c r="J174" s="143">
        <f>ROUND(I174*H174,2)</f>
        <v>0</v>
      </c>
      <c r="K174" s="139" t="s">
        <v>2442</v>
      </c>
      <c r="L174" s="32"/>
      <c r="M174" s="144" t="s">
        <v>1</v>
      </c>
      <c r="N174" s="145" t="s">
        <v>38</v>
      </c>
      <c r="P174" s="146">
        <f>O174*H174</f>
        <v>0</v>
      </c>
      <c r="Q174" s="146">
        <v>0</v>
      </c>
      <c r="R174" s="146">
        <f>Q174*H174</f>
        <v>0</v>
      </c>
      <c r="S174" s="146">
        <v>0</v>
      </c>
      <c r="T174" s="147">
        <f>S174*H174</f>
        <v>0</v>
      </c>
      <c r="AR174" s="148" t="s">
        <v>229</v>
      </c>
      <c r="AT174" s="148" t="s">
        <v>224</v>
      </c>
      <c r="AU174" s="148" t="s">
        <v>80</v>
      </c>
      <c r="AY174" s="17" t="s">
        <v>221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7" t="s">
        <v>80</v>
      </c>
      <c r="BK174" s="149">
        <f>ROUND(I174*H174,2)</f>
        <v>0</v>
      </c>
      <c r="BL174" s="17" t="s">
        <v>229</v>
      </c>
      <c r="BM174" s="148" t="s">
        <v>658</v>
      </c>
    </row>
    <row r="175" spans="2:65" s="1" customFormat="1">
      <c r="B175" s="32"/>
      <c r="D175" s="151" t="s">
        <v>272</v>
      </c>
      <c r="F175" s="181" t="s">
        <v>4023</v>
      </c>
      <c r="I175" s="182"/>
      <c r="L175" s="32"/>
      <c r="M175" s="183"/>
      <c r="T175" s="56"/>
      <c r="AT175" s="17" t="s">
        <v>272</v>
      </c>
      <c r="AU175" s="17" t="s">
        <v>80</v>
      </c>
    </row>
    <row r="176" spans="2:65" s="1" customFormat="1" ht="16.5" customHeight="1">
      <c r="B176" s="136"/>
      <c r="C176" s="137" t="s">
        <v>517</v>
      </c>
      <c r="D176" s="137" t="s">
        <v>224</v>
      </c>
      <c r="E176" s="138" t="s">
        <v>4024</v>
      </c>
      <c r="F176" s="139" t="s">
        <v>4025</v>
      </c>
      <c r="G176" s="140" t="s">
        <v>2137</v>
      </c>
      <c r="H176" s="141">
        <v>400</v>
      </c>
      <c r="I176" s="142"/>
      <c r="J176" s="143">
        <f>ROUND(I176*H176,2)</f>
        <v>0</v>
      </c>
      <c r="K176" s="139" t="s">
        <v>2442</v>
      </c>
      <c r="L176" s="32"/>
      <c r="M176" s="144" t="s">
        <v>1</v>
      </c>
      <c r="N176" s="145" t="s">
        <v>38</v>
      </c>
      <c r="P176" s="146">
        <f>O176*H176</f>
        <v>0</v>
      </c>
      <c r="Q176" s="146">
        <v>0</v>
      </c>
      <c r="R176" s="146">
        <f>Q176*H176</f>
        <v>0</v>
      </c>
      <c r="S176" s="146">
        <v>0</v>
      </c>
      <c r="T176" s="147">
        <f>S176*H176</f>
        <v>0</v>
      </c>
      <c r="AR176" s="148" t="s">
        <v>229</v>
      </c>
      <c r="AT176" s="148" t="s">
        <v>224</v>
      </c>
      <c r="AU176" s="148" t="s">
        <v>80</v>
      </c>
      <c r="AY176" s="17" t="s">
        <v>221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80</v>
      </c>
      <c r="BK176" s="149">
        <f>ROUND(I176*H176,2)</f>
        <v>0</v>
      </c>
      <c r="BL176" s="17" t="s">
        <v>229</v>
      </c>
      <c r="BM176" s="148" t="s">
        <v>680</v>
      </c>
    </row>
    <row r="177" spans="2:65" s="1" customFormat="1">
      <c r="B177" s="32"/>
      <c r="D177" s="151" t="s">
        <v>272</v>
      </c>
      <c r="F177" s="181" t="s">
        <v>4026</v>
      </c>
      <c r="I177" s="182"/>
      <c r="L177" s="32"/>
      <c r="M177" s="183"/>
      <c r="T177" s="56"/>
      <c r="AT177" s="17" t="s">
        <v>272</v>
      </c>
      <c r="AU177" s="17" t="s">
        <v>80</v>
      </c>
    </row>
    <row r="178" spans="2:65" s="1" customFormat="1" ht="16.5" customHeight="1">
      <c r="B178" s="136"/>
      <c r="C178" s="137" t="s">
        <v>523</v>
      </c>
      <c r="D178" s="137" t="s">
        <v>224</v>
      </c>
      <c r="E178" s="138" t="s">
        <v>4027</v>
      </c>
      <c r="F178" s="139" t="s">
        <v>4028</v>
      </c>
      <c r="G178" s="140" t="s">
        <v>350</v>
      </c>
      <c r="H178" s="141">
        <v>220</v>
      </c>
      <c r="I178" s="142"/>
      <c r="J178" s="143">
        <f>ROUND(I178*H178,2)</f>
        <v>0</v>
      </c>
      <c r="K178" s="139" t="s">
        <v>2442</v>
      </c>
      <c r="L178" s="32"/>
      <c r="M178" s="144" t="s">
        <v>1</v>
      </c>
      <c r="N178" s="145" t="s">
        <v>38</v>
      </c>
      <c r="P178" s="146">
        <f>O178*H178</f>
        <v>0</v>
      </c>
      <c r="Q178" s="146">
        <v>0</v>
      </c>
      <c r="R178" s="146">
        <f>Q178*H178</f>
        <v>0</v>
      </c>
      <c r="S178" s="146">
        <v>0</v>
      </c>
      <c r="T178" s="147">
        <f>S178*H178</f>
        <v>0</v>
      </c>
      <c r="AR178" s="148" t="s">
        <v>229</v>
      </c>
      <c r="AT178" s="148" t="s">
        <v>224</v>
      </c>
      <c r="AU178" s="148" t="s">
        <v>80</v>
      </c>
      <c r="AY178" s="17" t="s">
        <v>221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80</v>
      </c>
      <c r="BK178" s="149">
        <f>ROUND(I178*H178,2)</f>
        <v>0</v>
      </c>
      <c r="BL178" s="17" t="s">
        <v>229</v>
      </c>
      <c r="BM178" s="148" t="s">
        <v>714</v>
      </c>
    </row>
    <row r="179" spans="2:65" s="1" customFormat="1">
      <c r="B179" s="32"/>
      <c r="D179" s="151" t="s">
        <v>272</v>
      </c>
      <c r="F179" s="181" t="s">
        <v>4029</v>
      </c>
      <c r="I179" s="182"/>
      <c r="L179" s="32"/>
      <c r="M179" s="183"/>
      <c r="T179" s="56"/>
      <c r="AT179" s="17" t="s">
        <v>272</v>
      </c>
      <c r="AU179" s="17" t="s">
        <v>80</v>
      </c>
    </row>
    <row r="180" spans="2:65" s="1" customFormat="1" ht="21.75" customHeight="1">
      <c r="B180" s="136"/>
      <c r="C180" s="137" t="s">
        <v>539</v>
      </c>
      <c r="D180" s="137" t="s">
        <v>224</v>
      </c>
      <c r="E180" s="138" t="s">
        <v>4030</v>
      </c>
      <c r="F180" s="139" t="s">
        <v>4031</v>
      </c>
      <c r="G180" s="140" t="s">
        <v>2137</v>
      </c>
      <c r="H180" s="141">
        <v>34</v>
      </c>
      <c r="I180" s="142"/>
      <c r="J180" s="143">
        <f>ROUND(I180*H180,2)</f>
        <v>0</v>
      </c>
      <c r="K180" s="139" t="s">
        <v>2442</v>
      </c>
      <c r="L180" s="32"/>
      <c r="M180" s="144" t="s">
        <v>1</v>
      </c>
      <c r="N180" s="145" t="s">
        <v>38</v>
      </c>
      <c r="P180" s="146">
        <f>O180*H180</f>
        <v>0</v>
      </c>
      <c r="Q180" s="146">
        <v>0</v>
      </c>
      <c r="R180" s="146">
        <f>Q180*H180</f>
        <v>0</v>
      </c>
      <c r="S180" s="146">
        <v>0</v>
      </c>
      <c r="T180" s="147">
        <f>S180*H180</f>
        <v>0</v>
      </c>
      <c r="AR180" s="148" t="s">
        <v>229</v>
      </c>
      <c r="AT180" s="148" t="s">
        <v>224</v>
      </c>
      <c r="AU180" s="148" t="s">
        <v>80</v>
      </c>
      <c r="AY180" s="17" t="s">
        <v>221</v>
      </c>
      <c r="BE180" s="149">
        <f>IF(N180="základní",J180,0)</f>
        <v>0</v>
      </c>
      <c r="BF180" s="149">
        <f>IF(N180="snížená",J180,0)</f>
        <v>0</v>
      </c>
      <c r="BG180" s="149">
        <f>IF(N180="zákl. přenesená",J180,0)</f>
        <v>0</v>
      </c>
      <c r="BH180" s="149">
        <f>IF(N180="sníž. přenesená",J180,0)</f>
        <v>0</v>
      </c>
      <c r="BI180" s="149">
        <f>IF(N180="nulová",J180,0)</f>
        <v>0</v>
      </c>
      <c r="BJ180" s="17" t="s">
        <v>80</v>
      </c>
      <c r="BK180" s="149">
        <f>ROUND(I180*H180,2)</f>
        <v>0</v>
      </c>
      <c r="BL180" s="17" t="s">
        <v>229</v>
      </c>
      <c r="BM180" s="148" t="s">
        <v>727</v>
      </c>
    </row>
    <row r="181" spans="2:65" s="1" customFormat="1">
      <c r="B181" s="32"/>
      <c r="D181" s="151" t="s">
        <v>272</v>
      </c>
      <c r="F181" s="181" t="s">
        <v>3171</v>
      </c>
      <c r="I181" s="182"/>
      <c r="L181" s="32"/>
      <c r="M181" s="183"/>
      <c r="T181" s="56"/>
      <c r="AT181" s="17" t="s">
        <v>272</v>
      </c>
      <c r="AU181" s="17" t="s">
        <v>80</v>
      </c>
    </row>
    <row r="182" spans="2:65" s="1" customFormat="1" ht="16.5" customHeight="1">
      <c r="B182" s="136"/>
      <c r="C182" s="137" t="s">
        <v>562</v>
      </c>
      <c r="D182" s="137" t="s">
        <v>224</v>
      </c>
      <c r="E182" s="138" t="s">
        <v>4032</v>
      </c>
      <c r="F182" s="139" t="s">
        <v>4033</v>
      </c>
      <c r="G182" s="140" t="s">
        <v>2137</v>
      </c>
      <c r="H182" s="141">
        <v>26</v>
      </c>
      <c r="I182" s="142"/>
      <c r="J182" s="143">
        <f>ROUND(I182*H182,2)</f>
        <v>0</v>
      </c>
      <c r="K182" s="139" t="s">
        <v>2442</v>
      </c>
      <c r="L182" s="32"/>
      <c r="M182" s="144" t="s">
        <v>1</v>
      </c>
      <c r="N182" s="145" t="s">
        <v>38</v>
      </c>
      <c r="P182" s="146">
        <f>O182*H182</f>
        <v>0</v>
      </c>
      <c r="Q182" s="146">
        <v>0</v>
      </c>
      <c r="R182" s="146">
        <f>Q182*H182</f>
        <v>0</v>
      </c>
      <c r="S182" s="146">
        <v>0</v>
      </c>
      <c r="T182" s="147">
        <f>S182*H182</f>
        <v>0</v>
      </c>
      <c r="AR182" s="148" t="s">
        <v>229</v>
      </c>
      <c r="AT182" s="148" t="s">
        <v>224</v>
      </c>
      <c r="AU182" s="148" t="s">
        <v>80</v>
      </c>
      <c r="AY182" s="17" t="s">
        <v>221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7" t="s">
        <v>80</v>
      </c>
      <c r="BK182" s="149">
        <f>ROUND(I182*H182,2)</f>
        <v>0</v>
      </c>
      <c r="BL182" s="17" t="s">
        <v>229</v>
      </c>
      <c r="BM182" s="148" t="s">
        <v>738</v>
      </c>
    </row>
    <row r="183" spans="2:65" s="1" customFormat="1">
      <c r="B183" s="32"/>
      <c r="D183" s="151" t="s">
        <v>272</v>
      </c>
      <c r="F183" s="181" t="s">
        <v>4034</v>
      </c>
      <c r="I183" s="182"/>
      <c r="L183" s="32"/>
      <c r="M183" s="183"/>
      <c r="T183" s="56"/>
      <c r="AT183" s="17" t="s">
        <v>272</v>
      </c>
      <c r="AU183" s="17" t="s">
        <v>80</v>
      </c>
    </row>
    <row r="184" spans="2:65" s="1" customFormat="1" ht="16.5" customHeight="1">
      <c r="B184" s="136"/>
      <c r="C184" s="137" t="s">
        <v>568</v>
      </c>
      <c r="D184" s="137" t="s">
        <v>224</v>
      </c>
      <c r="E184" s="138" t="s">
        <v>4035</v>
      </c>
      <c r="F184" s="139" t="s">
        <v>4036</v>
      </c>
      <c r="G184" s="140" t="s">
        <v>2137</v>
      </c>
      <c r="H184" s="141">
        <v>14</v>
      </c>
      <c r="I184" s="142"/>
      <c r="J184" s="143">
        <f>ROUND(I184*H184,2)</f>
        <v>0</v>
      </c>
      <c r="K184" s="139" t="s">
        <v>2442</v>
      </c>
      <c r="L184" s="32"/>
      <c r="M184" s="144" t="s">
        <v>1</v>
      </c>
      <c r="N184" s="145" t="s">
        <v>38</v>
      </c>
      <c r="P184" s="146">
        <f>O184*H184</f>
        <v>0</v>
      </c>
      <c r="Q184" s="146">
        <v>0</v>
      </c>
      <c r="R184" s="146">
        <f>Q184*H184</f>
        <v>0</v>
      </c>
      <c r="S184" s="146">
        <v>0</v>
      </c>
      <c r="T184" s="147">
        <f>S184*H184</f>
        <v>0</v>
      </c>
      <c r="AR184" s="148" t="s">
        <v>229</v>
      </c>
      <c r="AT184" s="148" t="s">
        <v>224</v>
      </c>
      <c r="AU184" s="148" t="s">
        <v>80</v>
      </c>
      <c r="AY184" s="17" t="s">
        <v>221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80</v>
      </c>
      <c r="BK184" s="149">
        <f>ROUND(I184*H184,2)</f>
        <v>0</v>
      </c>
      <c r="BL184" s="17" t="s">
        <v>229</v>
      </c>
      <c r="BM184" s="148" t="s">
        <v>746</v>
      </c>
    </row>
    <row r="185" spans="2:65" s="1" customFormat="1">
      <c r="B185" s="32"/>
      <c r="D185" s="151" t="s">
        <v>272</v>
      </c>
      <c r="F185" s="181" t="s">
        <v>2833</v>
      </c>
      <c r="I185" s="182"/>
      <c r="L185" s="32"/>
      <c r="M185" s="183"/>
      <c r="T185" s="56"/>
      <c r="AT185" s="17" t="s">
        <v>272</v>
      </c>
      <c r="AU185" s="17" t="s">
        <v>80</v>
      </c>
    </row>
    <row r="186" spans="2:65" s="1" customFormat="1" ht="16.5" customHeight="1">
      <c r="B186" s="136"/>
      <c r="C186" s="137" t="s">
        <v>573</v>
      </c>
      <c r="D186" s="137" t="s">
        <v>224</v>
      </c>
      <c r="E186" s="138" t="s">
        <v>4037</v>
      </c>
      <c r="F186" s="139" t="s">
        <v>4038</v>
      </c>
      <c r="G186" s="140" t="s">
        <v>2137</v>
      </c>
      <c r="H186" s="141">
        <v>2</v>
      </c>
      <c r="I186" s="142"/>
      <c r="J186" s="143">
        <f>ROUND(I186*H186,2)</f>
        <v>0</v>
      </c>
      <c r="K186" s="139" t="s">
        <v>2442</v>
      </c>
      <c r="L186" s="32"/>
      <c r="M186" s="144" t="s">
        <v>1</v>
      </c>
      <c r="N186" s="145" t="s">
        <v>38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AR186" s="148" t="s">
        <v>229</v>
      </c>
      <c r="AT186" s="148" t="s">
        <v>224</v>
      </c>
      <c r="AU186" s="148" t="s">
        <v>80</v>
      </c>
      <c r="AY186" s="17" t="s">
        <v>221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80</v>
      </c>
      <c r="BK186" s="149">
        <f>ROUND(I186*H186,2)</f>
        <v>0</v>
      </c>
      <c r="BL186" s="17" t="s">
        <v>229</v>
      </c>
      <c r="BM186" s="148" t="s">
        <v>754</v>
      </c>
    </row>
    <row r="187" spans="2:65" s="1" customFormat="1">
      <c r="B187" s="32"/>
      <c r="D187" s="151" t="s">
        <v>272</v>
      </c>
      <c r="F187" s="181" t="s">
        <v>2723</v>
      </c>
      <c r="I187" s="182"/>
      <c r="L187" s="32"/>
      <c r="M187" s="183"/>
      <c r="T187" s="56"/>
      <c r="AT187" s="17" t="s">
        <v>272</v>
      </c>
      <c r="AU187" s="17" t="s">
        <v>80</v>
      </c>
    </row>
    <row r="188" spans="2:65" s="1" customFormat="1" ht="21.75" customHeight="1">
      <c r="B188" s="136"/>
      <c r="C188" s="137" t="s">
        <v>593</v>
      </c>
      <c r="D188" s="137" t="s">
        <v>224</v>
      </c>
      <c r="E188" s="138" t="s">
        <v>4039</v>
      </c>
      <c r="F188" s="139" t="s">
        <v>4040</v>
      </c>
      <c r="G188" s="140" t="s">
        <v>2137</v>
      </c>
      <c r="H188" s="141">
        <v>4</v>
      </c>
      <c r="I188" s="142"/>
      <c r="J188" s="143">
        <f>ROUND(I188*H188,2)</f>
        <v>0</v>
      </c>
      <c r="K188" s="139" t="s">
        <v>2442</v>
      </c>
      <c r="L188" s="32"/>
      <c r="M188" s="144" t="s">
        <v>1</v>
      </c>
      <c r="N188" s="145" t="s">
        <v>38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229</v>
      </c>
      <c r="AT188" s="148" t="s">
        <v>224</v>
      </c>
      <c r="AU188" s="148" t="s">
        <v>80</v>
      </c>
      <c r="AY188" s="17" t="s">
        <v>221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80</v>
      </c>
      <c r="BK188" s="149">
        <f>ROUND(I188*H188,2)</f>
        <v>0</v>
      </c>
      <c r="BL188" s="17" t="s">
        <v>229</v>
      </c>
      <c r="BM188" s="148" t="s">
        <v>358</v>
      </c>
    </row>
    <row r="189" spans="2:65" s="1" customFormat="1">
      <c r="B189" s="32"/>
      <c r="D189" s="151" t="s">
        <v>272</v>
      </c>
      <c r="F189" s="181" t="s">
        <v>2768</v>
      </c>
      <c r="I189" s="182"/>
      <c r="L189" s="32"/>
      <c r="M189" s="183"/>
      <c r="T189" s="56"/>
      <c r="AT189" s="17" t="s">
        <v>272</v>
      </c>
      <c r="AU189" s="17" t="s">
        <v>80</v>
      </c>
    </row>
    <row r="190" spans="2:65" s="1" customFormat="1" ht="24.2" customHeight="1">
      <c r="B190" s="136"/>
      <c r="C190" s="137" t="s">
        <v>605</v>
      </c>
      <c r="D190" s="137" t="s">
        <v>224</v>
      </c>
      <c r="E190" s="138" t="s">
        <v>4041</v>
      </c>
      <c r="F190" s="139" t="s">
        <v>4042</v>
      </c>
      <c r="G190" s="140" t="s">
        <v>2137</v>
      </c>
      <c r="H190" s="141">
        <v>8</v>
      </c>
      <c r="I190" s="142"/>
      <c r="J190" s="143">
        <f>ROUND(I190*H190,2)</f>
        <v>0</v>
      </c>
      <c r="K190" s="139" t="s">
        <v>2442</v>
      </c>
      <c r="L190" s="32"/>
      <c r="M190" s="144" t="s">
        <v>1</v>
      </c>
      <c r="N190" s="145" t="s">
        <v>38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229</v>
      </c>
      <c r="AT190" s="148" t="s">
        <v>224</v>
      </c>
      <c r="AU190" s="148" t="s">
        <v>80</v>
      </c>
      <c r="AY190" s="17" t="s">
        <v>221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7" t="s">
        <v>80</v>
      </c>
      <c r="BK190" s="149">
        <f>ROUND(I190*H190,2)</f>
        <v>0</v>
      </c>
      <c r="BL190" s="17" t="s">
        <v>229</v>
      </c>
      <c r="BM190" s="148" t="s">
        <v>767</v>
      </c>
    </row>
    <row r="191" spans="2:65" s="1" customFormat="1">
      <c r="B191" s="32"/>
      <c r="D191" s="151" t="s">
        <v>272</v>
      </c>
      <c r="F191" s="181" t="s">
        <v>2751</v>
      </c>
      <c r="I191" s="182"/>
      <c r="L191" s="32"/>
      <c r="M191" s="183"/>
      <c r="T191" s="56"/>
      <c r="AT191" s="17" t="s">
        <v>272</v>
      </c>
      <c r="AU191" s="17" t="s">
        <v>80</v>
      </c>
    </row>
    <row r="192" spans="2:65" s="1" customFormat="1" ht="66.75" customHeight="1">
      <c r="B192" s="136"/>
      <c r="C192" s="137" t="s">
        <v>613</v>
      </c>
      <c r="D192" s="137" t="s">
        <v>224</v>
      </c>
      <c r="E192" s="138" t="s">
        <v>4043</v>
      </c>
      <c r="F192" s="139" t="s">
        <v>4044</v>
      </c>
      <c r="G192" s="140" t="s">
        <v>1624</v>
      </c>
      <c r="H192" s="141">
        <v>20</v>
      </c>
      <c r="I192" s="142"/>
      <c r="J192" s="143">
        <f>ROUND(I192*H192,2)</f>
        <v>0</v>
      </c>
      <c r="K192" s="139" t="s">
        <v>2442</v>
      </c>
      <c r="L192" s="32"/>
      <c r="M192" s="144" t="s">
        <v>1</v>
      </c>
      <c r="N192" s="145" t="s">
        <v>38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229</v>
      </c>
      <c r="AT192" s="148" t="s">
        <v>224</v>
      </c>
      <c r="AU192" s="148" t="s">
        <v>80</v>
      </c>
      <c r="AY192" s="17" t="s">
        <v>221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80</v>
      </c>
      <c r="BK192" s="149">
        <f>ROUND(I192*H192,2)</f>
        <v>0</v>
      </c>
      <c r="BL192" s="17" t="s">
        <v>229</v>
      </c>
      <c r="BM192" s="148" t="s">
        <v>775</v>
      </c>
    </row>
    <row r="193" spans="2:65" s="1" customFormat="1">
      <c r="B193" s="32"/>
      <c r="D193" s="151" t="s">
        <v>272</v>
      </c>
      <c r="F193" s="181" t="s">
        <v>2801</v>
      </c>
      <c r="I193" s="182"/>
      <c r="L193" s="32"/>
      <c r="M193" s="183"/>
      <c r="T193" s="56"/>
      <c r="AT193" s="17" t="s">
        <v>272</v>
      </c>
      <c r="AU193" s="17" t="s">
        <v>80</v>
      </c>
    </row>
    <row r="194" spans="2:65" s="1" customFormat="1" ht="16.5" customHeight="1">
      <c r="B194" s="136"/>
      <c r="C194" s="137" t="s">
        <v>632</v>
      </c>
      <c r="D194" s="137" t="s">
        <v>224</v>
      </c>
      <c r="E194" s="138" t="s">
        <v>4045</v>
      </c>
      <c r="F194" s="139" t="s">
        <v>2803</v>
      </c>
      <c r="G194" s="140" t="s">
        <v>983</v>
      </c>
      <c r="H194" s="141">
        <v>1</v>
      </c>
      <c r="I194" s="142"/>
      <c r="J194" s="143">
        <f>ROUND(I194*H194,2)</f>
        <v>0</v>
      </c>
      <c r="K194" s="139" t="s">
        <v>2442</v>
      </c>
      <c r="L194" s="32"/>
      <c r="M194" s="144" t="s">
        <v>1</v>
      </c>
      <c r="N194" s="145" t="s">
        <v>38</v>
      </c>
      <c r="P194" s="146">
        <f>O194*H194</f>
        <v>0</v>
      </c>
      <c r="Q194" s="146">
        <v>0</v>
      </c>
      <c r="R194" s="146">
        <f>Q194*H194</f>
        <v>0</v>
      </c>
      <c r="S194" s="146">
        <v>0</v>
      </c>
      <c r="T194" s="147">
        <f>S194*H194</f>
        <v>0</v>
      </c>
      <c r="AR194" s="148" t="s">
        <v>229</v>
      </c>
      <c r="AT194" s="148" t="s">
        <v>224</v>
      </c>
      <c r="AU194" s="148" t="s">
        <v>80</v>
      </c>
      <c r="AY194" s="17" t="s">
        <v>221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80</v>
      </c>
      <c r="BK194" s="149">
        <f>ROUND(I194*H194,2)</f>
        <v>0</v>
      </c>
      <c r="BL194" s="17" t="s">
        <v>229</v>
      </c>
      <c r="BM194" s="148" t="s">
        <v>783</v>
      </c>
    </row>
    <row r="195" spans="2:65" s="1" customFormat="1">
      <c r="B195" s="32"/>
      <c r="D195" s="151" t="s">
        <v>272</v>
      </c>
      <c r="F195" s="181" t="s">
        <v>2777</v>
      </c>
      <c r="I195" s="182"/>
      <c r="L195" s="32"/>
      <c r="M195" s="183"/>
      <c r="T195" s="56"/>
      <c r="AT195" s="17" t="s">
        <v>272</v>
      </c>
      <c r="AU195" s="17" t="s">
        <v>80</v>
      </c>
    </row>
    <row r="196" spans="2:65" s="1" customFormat="1" ht="24.2" customHeight="1">
      <c r="B196" s="136"/>
      <c r="C196" s="137" t="s">
        <v>643</v>
      </c>
      <c r="D196" s="137" t="s">
        <v>224</v>
      </c>
      <c r="E196" s="138" t="s">
        <v>4046</v>
      </c>
      <c r="F196" s="139" t="s">
        <v>2779</v>
      </c>
      <c r="G196" s="140" t="s">
        <v>1624</v>
      </c>
      <c r="H196" s="141">
        <v>20</v>
      </c>
      <c r="I196" s="142"/>
      <c r="J196" s="143">
        <f>ROUND(I196*H196,2)</f>
        <v>0</v>
      </c>
      <c r="K196" s="139" t="s">
        <v>2442</v>
      </c>
      <c r="L196" s="32"/>
      <c r="M196" s="144" t="s">
        <v>1</v>
      </c>
      <c r="N196" s="145" t="s">
        <v>38</v>
      </c>
      <c r="P196" s="146">
        <f>O196*H196</f>
        <v>0</v>
      </c>
      <c r="Q196" s="146">
        <v>0</v>
      </c>
      <c r="R196" s="146">
        <f>Q196*H196</f>
        <v>0</v>
      </c>
      <c r="S196" s="146">
        <v>0</v>
      </c>
      <c r="T196" s="147">
        <f>S196*H196</f>
        <v>0</v>
      </c>
      <c r="AR196" s="148" t="s">
        <v>229</v>
      </c>
      <c r="AT196" s="148" t="s">
        <v>224</v>
      </c>
      <c r="AU196" s="148" t="s">
        <v>80</v>
      </c>
      <c r="AY196" s="17" t="s">
        <v>221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80</v>
      </c>
      <c r="BK196" s="149">
        <f>ROUND(I196*H196,2)</f>
        <v>0</v>
      </c>
      <c r="BL196" s="17" t="s">
        <v>229</v>
      </c>
      <c r="BM196" s="148" t="s">
        <v>791</v>
      </c>
    </row>
    <row r="197" spans="2:65" s="1" customFormat="1">
      <c r="B197" s="32"/>
      <c r="D197" s="151" t="s">
        <v>272</v>
      </c>
      <c r="F197" s="181" t="s">
        <v>2801</v>
      </c>
      <c r="I197" s="182"/>
      <c r="L197" s="32"/>
      <c r="M197" s="183"/>
      <c r="T197" s="56"/>
      <c r="AT197" s="17" t="s">
        <v>272</v>
      </c>
      <c r="AU197" s="17" t="s">
        <v>80</v>
      </c>
    </row>
    <row r="198" spans="2:65" s="11" customFormat="1" ht="25.9" customHeight="1">
      <c r="B198" s="124"/>
      <c r="D198" s="125" t="s">
        <v>72</v>
      </c>
      <c r="E198" s="126" t="s">
        <v>222</v>
      </c>
      <c r="F198" s="126" t="s">
        <v>1319</v>
      </c>
      <c r="I198" s="127"/>
      <c r="J198" s="128">
        <f>BK198</f>
        <v>0</v>
      </c>
      <c r="L198" s="124"/>
      <c r="M198" s="129"/>
      <c r="P198" s="130">
        <f>SUM(P199:P208)</f>
        <v>0</v>
      </c>
      <c r="R198" s="130">
        <f>SUM(R199:R208)</f>
        <v>0</v>
      </c>
      <c r="T198" s="131">
        <f>SUM(T199:T208)</f>
        <v>0</v>
      </c>
      <c r="AR198" s="125" t="s">
        <v>80</v>
      </c>
      <c r="AT198" s="132" t="s">
        <v>72</v>
      </c>
      <c r="AU198" s="132" t="s">
        <v>73</v>
      </c>
      <c r="AY198" s="125" t="s">
        <v>221</v>
      </c>
      <c r="BK198" s="133">
        <f>SUM(BK199:BK208)</f>
        <v>0</v>
      </c>
    </row>
    <row r="199" spans="2:65" s="1" customFormat="1" ht="16.5" customHeight="1">
      <c r="B199" s="136"/>
      <c r="C199" s="137" t="s">
        <v>658</v>
      </c>
      <c r="D199" s="137" t="s">
        <v>224</v>
      </c>
      <c r="E199" s="138" t="s">
        <v>4047</v>
      </c>
      <c r="F199" s="139" t="s">
        <v>4048</v>
      </c>
      <c r="G199" s="140" t="s">
        <v>2137</v>
      </c>
      <c r="H199" s="141">
        <v>38</v>
      </c>
      <c r="I199" s="142"/>
      <c r="J199" s="143">
        <f>ROUND(I199*H199,2)</f>
        <v>0</v>
      </c>
      <c r="K199" s="139" t="s">
        <v>2442</v>
      </c>
      <c r="L199" s="32"/>
      <c r="M199" s="144" t="s">
        <v>1</v>
      </c>
      <c r="N199" s="145" t="s">
        <v>38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AR199" s="148" t="s">
        <v>229</v>
      </c>
      <c r="AT199" s="148" t="s">
        <v>224</v>
      </c>
      <c r="AU199" s="148" t="s">
        <v>80</v>
      </c>
      <c r="AY199" s="17" t="s">
        <v>221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80</v>
      </c>
      <c r="BK199" s="149">
        <f>ROUND(I199*H199,2)</f>
        <v>0</v>
      </c>
      <c r="BL199" s="17" t="s">
        <v>229</v>
      </c>
      <c r="BM199" s="148" t="s">
        <v>799</v>
      </c>
    </row>
    <row r="200" spans="2:65" s="1" customFormat="1" ht="16.5" customHeight="1">
      <c r="B200" s="136"/>
      <c r="C200" s="137" t="s">
        <v>663</v>
      </c>
      <c r="D200" s="137" t="s">
        <v>224</v>
      </c>
      <c r="E200" s="138" t="s">
        <v>4049</v>
      </c>
      <c r="F200" s="139" t="s">
        <v>4050</v>
      </c>
      <c r="G200" s="140" t="s">
        <v>983</v>
      </c>
      <c r="H200" s="141">
        <v>1</v>
      </c>
      <c r="I200" s="142"/>
      <c r="J200" s="143">
        <f>ROUND(I200*H200,2)</f>
        <v>0</v>
      </c>
      <c r="K200" s="139" t="s">
        <v>2442</v>
      </c>
      <c r="L200" s="32"/>
      <c r="M200" s="144" t="s">
        <v>1</v>
      </c>
      <c r="N200" s="145" t="s">
        <v>38</v>
      </c>
      <c r="P200" s="146">
        <f>O200*H200</f>
        <v>0</v>
      </c>
      <c r="Q200" s="146">
        <v>0</v>
      </c>
      <c r="R200" s="146">
        <f>Q200*H200</f>
        <v>0</v>
      </c>
      <c r="S200" s="146">
        <v>0</v>
      </c>
      <c r="T200" s="147">
        <f>S200*H200</f>
        <v>0</v>
      </c>
      <c r="AR200" s="148" t="s">
        <v>229</v>
      </c>
      <c r="AT200" s="148" t="s">
        <v>224</v>
      </c>
      <c r="AU200" s="148" t="s">
        <v>80</v>
      </c>
      <c r="AY200" s="17" t="s">
        <v>221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80</v>
      </c>
      <c r="BK200" s="149">
        <f>ROUND(I200*H200,2)</f>
        <v>0</v>
      </c>
      <c r="BL200" s="17" t="s">
        <v>229</v>
      </c>
      <c r="BM200" s="148" t="s">
        <v>807</v>
      </c>
    </row>
    <row r="201" spans="2:65" s="1" customFormat="1" ht="24.2" customHeight="1">
      <c r="B201" s="136"/>
      <c r="C201" s="137" t="s">
        <v>680</v>
      </c>
      <c r="D201" s="137" t="s">
        <v>224</v>
      </c>
      <c r="E201" s="138" t="s">
        <v>4051</v>
      </c>
      <c r="F201" s="139" t="s">
        <v>4052</v>
      </c>
      <c r="G201" s="140" t="s">
        <v>983</v>
      </c>
      <c r="H201" s="141">
        <v>1</v>
      </c>
      <c r="I201" s="142"/>
      <c r="J201" s="143">
        <f>ROUND(I201*H201,2)</f>
        <v>0</v>
      </c>
      <c r="K201" s="139" t="s">
        <v>2442</v>
      </c>
      <c r="L201" s="32"/>
      <c r="M201" s="144" t="s">
        <v>1</v>
      </c>
      <c r="N201" s="145" t="s">
        <v>38</v>
      </c>
      <c r="P201" s="146">
        <f>O201*H201</f>
        <v>0</v>
      </c>
      <c r="Q201" s="146">
        <v>0</v>
      </c>
      <c r="R201" s="146">
        <f>Q201*H201</f>
        <v>0</v>
      </c>
      <c r="S201" s="146">
        <v>0</v>
      </c>
      <c r="T201" s="147">
        <f>S201*H201</f>
        <v>0</v>
      </c>
      <c r="AR201" s="148" t="s">
        <v>229</v>
      </c>
      <c r="AT201" s="148" t="s">
        <v>224</v>
      </c>
      <c r="AU201" s="148" t="s">
        <v>80</v>
      </c>
      <c r="AY201" s="17" t="s">
        <v>221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7" t="s">
        <v>80</v>
      </c>
      <c r="BK201" s="149">
        <f>ROUND(I201*H201,2)</f>
        <v>0</v>
      </c>
      <c r="BL201" s="17" t="s">
        <v>229</v>
      </c>
      <c r="BM201" s="148" t="s">
        <v>815</v>
      </c>
    </row>
    <row r="202" spans="2:65" s="1" customFormat="1" ht="24.2" customHeight="1">
      <c r="B202" s="136"/>
      <c r="C202" s="137" t="s">
        <v>684</v>
      </c>
      <c r="D202" s="137" t="s">
        <v>224</v>
      </c>
      <c r="E202" s="138" t="s">
        <v>4053</v>
      </c>
      <c r="F202" s="139" t="s">
        <v>4054</v>
      </c>
      <c r="G202" s="140" t="s">
        <v>2137</v>
      </c>
      <c r="H202" s="141">
        <v>44</v>
      </c>
      <c r="I202" s="142"/>
      <c r="J202" s="143">
        <f>ROUND(I202*H202,2)</f>
        <v>0</v>
      </c>
      <c r="K202" s="139" t="s">
        <v>2442</v>
      </c>
      <c r="L202" s="32"/>
      <c r="M202" s="144" t="s">
        <v>1</v>
      </c>
      <c r="N202" s="145" t="s">
        <v>38</v>
      </c>
      <c r="P202" s="146">
        <f>O202*H202</f>
        <v>0</v>
      </c>
      <c r="Q202" s="146">
        <v>0</v>
      </c>
      <c r="R202" s="146">
        <f>Q202*H202</f>
        <v>0</v>
      </c>
      <c r="S202" s="146">
        <v>0</v>
      </c>
      <c r="T202" s="147">
        <f>S202*H202</f>
        <v>0</v>
      </c>
      <c r="AR202" s="148" t="s">
        <v>229</v>
      </c>
      <c r="AT202" s="148" t="s">
        <v>224</v>
      </c>
      <c r="AU202" s="148" t="s">
        <v>80</v>
      </c>
      <c r="AY202" s="17" t="s">
        <v>221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80</v>
      </c>
      <c r="BK202" s="149">
        <f>ROUND(I202*H202,2)</f>
        <v>0</v>
      </c>
      <c r="BL202" s="17" t="s">
        <v>229</v>
      </c>
      <c r="BM202" s="148" t="s">
        <v>823</v>
      </c>
    </row>
    <row r="203" spans="2:65" s="1" customFormat="1" ht="21.75" customHeight="1">
      <c r="B203" s="136"/>
      <c r="C203" s="137" t="s">
        <v>714</v>
      </c>
      <c r="D203" s="137" t="s">
        <v>224</v>
      </c>
      <c r="E203" s="138" t="s">
        <v>4055</v>
      </c>
      <c r="F203" s="139" t="s">
        <v>4056</v>
      </c>
      <c r="G203" s="140" t="s">
        <v>2137</v>
      </c>
      <c r="H203" s="141">
        <v>44</v>
      </c>
      <c r="I203" s="142"/>
      <c r="J203" s="143">
        <f>ROUND(I203*H203,2)</f>
        <v>0</v>
      </c>
      <c r="K203" s="139" t="s">
        <v>2442</v>
      </c>
      <c r="L203" s="32"/>
      <c r="M203" s="144" t="s">
        <v>1</v>
      </c>
      <c r="N203" s="145" t="s">
        <v>38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229</v>
      </c>
      <c r="AT203" s="148" t="s">
        <v>224</v>
      </c>
      <c r="AU203" s="148" t="s">
        <v>80</v>
      </c>
      <c r="AY203" s="17" t="s">
        <v>221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80</v>
      </c>
      <c r="BK203" s="149">
        <f>ROUND(I203*H203,2)</f>
        <v>0</v>
      </c>
      <c r="BL203" s="17" t="s">
        <v>229</v>
      </c>
      <c r="BM203" s="148" t="s">
        <v>831</v>
      </c>
    </row>
    <row r="204" spans="2:65" s="1" customFormat="1" ht="24.2" customHeight="1">
      <c r="B204" s="136"/>
      <c r="C204" s="137" t="s">
        <v>721</v>
      </c>
      <c r="D204" s="137" t="s">
        <v>224</v>
      </c>
      <c r="E204" s="138" t="s">
        <v>4057</v>
      </c>
      <c r="F204" s="139" t="s">
        <v>4058</v>
      </c>
      <c r="G204" s="140" t="s">
        <v>2137</v>
      </c>
      <c r="H204" s="141">
        <v>1</v>
      </c>
      <c r="I204" s="142"/>
      <c r="J204" s="143">
        <f>ROUND(I204*H204,2)</f>
        <v>0</v>
      </c>
      <c r="K204" s="139" t="s">
        <v>2442</v>
      </c>
      <c r="L204" s="32"/>
      <c r="M204" s="144" t="s">
        <v>1</v>
      </c>
      <c r="N204" s="145" t="s">
        <v>38</v>
      </c>
      <c r="P204" s="146">
        <f>O204*H204</f>
        <v>0</v>
      </c>
      <c r="Q204" s="146">
        <v>0</v>
      </c>
      <c r="R204" s="146">
        <f>Q204*H204</f>
        <v>0</v>
      </c>
      <c r="S204" s="146">
        <v>0</v>
      </c>
      <c r="T204" s="147">
        <f>S204*H204</f>
        <v>0</v>
      </c>
      <c r="AR204" s="148" t="s">
        <v>229</v>
      </c>
      <c r="AT204" s="148" t="s">
        <v>224</v>
      </c>
      <c r="AU204" s="148" t="s">
        <v>80</v>
      </c>
      <c r="AY204" s="17" t="s">
        <v>221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80</v>
      </c>
      <c r="BK204" s="149">
        <f>ROUND(I204*H204,2)</f>
        <v>0</v>
      </c>
      <c r="BL204" s="17" t="s">
        <v>229</v>
      </c>
      <c r="BM204" s="148" t="s">
        <v>839</v>
      </c>
    </row>
    <row r="205" spans="2:65" s="1" customFormat="1" ht="33" customHeight="1">
      <c r="B205" s="136"/>
      <c r="C205" s="137" t="s">
        <v>727</v>
      </c>
      <c r="D205" s="137" t="s">
        <v>224</v>
      </c>
      <c r="E205" s="138" t="s">
        <v>4059</v>
      </c>
      <c r="F205" s="139" t="s">
        <v>4060</v>
      </c>
      <c r="G205" s="140" t="s">
        <v>983</v>
      </c>
      <c r="H205" s="141">
        <v>1</v>
      </c>
      <c r="I205" s="142"/>
      <c r="J205" s="143">
        <f>ROUND(I205*H205,2)</f>
        <v>0</v>
      </c>
      <c r="K205" s="139" t="s">
        <v>2442</v>
      </c>
      <c r="L205" s="32"/>
      <c r="M205" s="144" t="s">
        <v>1</v>
      </c>
      <c r="N205" s="145" t="s">
        <v>38</v>
      </c>
      <c r="P205" s="146">
        <f>O205*H205</f>
        <v>0</v>
      </c>
      <c r="Q205" s="146">
        <v>0</v>
      </c>
      <c r="R205" s="146">
        <f>Q205*H205</f>
        <v>0</v>
      </c>
      <c r="S205" s="146">
        <v>0</v>
      </c>
      <c r="T205" s="147">
        <f>S205*H205</f>
        <v>0</v>
      </c>
      <c r="AR205" s="148" t="s">
        <v>229</v>
      </c>
      <c r="AT205" s="148" t="s">
        <v>224</v>
      </c>
      <c r="AU205" s="148" t="s">
        <v>80</v>
      </c>
      <c r="AY205" s="17" t="s">
        <v>221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80</v>
      </c>
      <c r="BK205" s="149">
        <f>ROUND(I205*H205,2)</f>
        <v>0</v>
      </c>
      <c r="BL205" s="17" t="s">
        <v>229</v>
      </c>
      <c r="BM205" s="148" t="s">
        <v>847</v>
      </c>
    </row>
    <row r="206" spans="2:65" s="1" customFormat="1" ht="24.2" customHeight="1">
      <c r="B206" s="136"/>
      <c r="C206" s="137" t="s">
        <v>732</v>
      </c>
      <c r="D206" s="137" t="s">
        <v>224</v>
      </c>
      <c r="E206" s="138" t="s">
        <v>4061</v>
      </c>
      <c r="F206" s="139" t="s">
        <v>4062</v>
      </c>
      <c r="G206" s="140" t="s">
        <v>983</v>
      </c>
      <c r="H206" s="141">
        <v>1</v>
      </c>
      <c r="I206" s="142"/>
      <c r="J206" s="143">
        <f>ROUND(I206*H206,2)</f>
        <v>0</v>
      </c>
      <c r="K206" s="139" t="s">
        <v>2442</v>
      </c>
      <c r="L206" s="32"/>
      <c r="M206" s="144" t="s">
        <v>1</v>
      </c>
      <c r="N206" s="145" t="s">
        <v>38</v>
      </c>
      <c r="P206" s="146">
        <f>O206*H206</f>
        <v>0</v>
      </c>
      <c r="Q206" s="146">
        <v>0</v>
      </c>
      <c r="R206" s="146">
        <f>Q206*H206</f>
        <v>0</v>
      </c>
      <c r="S206" s="146">
        <v>0</v>
      </c>
      <c r="T206" s="147">
        <f>S206*H206</f>
        <v>0</v>
      </c>
      <c r="AR206" s="148" t="s">
        <v>229</v>
      </c>
      <c r="AT206" s="148" t="s">
        <v>224</v>
      </c>
      <c r="AU206" s="148" t="s">
        <v>80</v>
      </c>
      <c r="AY206" s="17" t="s">
        <v>221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80</v>
      </c>
      <c r="BK206" s="149">
        <f>ROUND(I206*H206,2)</f>
        <v>0</v>
      </c>
      <c r="BL206" s="17" t="s">
        <v>229</v>
      </c>
      <c r="BM206" s="148" t="s">
        <v>855</v>
      </c>
    </row>
    <row r="207" spans="2:65" s="1" customFormat="1" ht="16.5" customHeight="1">
      <c r="B207" s="136"/>
      <c r="C207" s="137" t="s">
        <v>738</v>
      </c>
      <c r="D207" s="137" t="s">
        <v>224</v>
      </c>
      <c r="E207" s="138" t="s">
        <v>4063</v>
      </c>
      <c r="F207" s="139" t="s">
        <v>2822</v>
      </c>
      <c r="G207" s="140" t="s">
        <v>983</v>
      </c>
      <c r="H207" s="141">
        <v>1</v>
      </c>
      <c r="I207" s="142"/>
      <c r="J207" s="143">
        <f>ROUND(I207*H207,2)</f>
        <v>0</v>
      </c>
      <c r="K207" s="139" t="s">
        <v>2442</v>
      </c>
      <c r="L207" s="32"/>
      <c r="M207" s="144" t="s">
        <v>1</v>
      </c>
      <c r="N207" s="145" t="s">
        <v>38</v>
      </c>
      <c r="P207" s="146">
        <f>O207*H207</f>
        <v>0</v>
      </c>
      <c r="Q207" s="146">
        <v>0</v>
      </c>
      <c r="R207" s="146">
        <f>Q207*H207</f>
        <v>0</v>
      </c>
      <c r="S207" s="146">
        <v>0</v>
      </c>
      <c r="T207" s="147">
        <f>S207*H207</f>
        <v>0</v>
      </c>
      <c r="AR207" s="148" t="s">
        <v>229</v>
      </c>
      <c r="AT207" s="148" t="s">
        <v>224</v>
      </c>
      <c r="AU207" s="148" t="s">
        <v>80</v>
      </c>
      <c r="AY207" s="17" t="s">
        <v>221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80</v>
      </c>
      <c r="BK207" s="149">
        <f>ROUND(I207*H207,2)</f>
        <v>0</v>
      </c>
      <c r="BL207" s="17" t="s">
        <v>229</v>
      </c>
      <c r="BM207" s="148" t="s">
        <v>863</v>
      </c>
    </row>
    <row r="208" spans="2:65" s="1" customFormat="1" ht="16.5" customHeight="1">
      <c r="B208" s="136"/>
      <c r="C208" s="137" t="s">
        <v>742</v>
      </c>
      <c r="D208" s="137" t="s">
        <v>224</v>
      </c>
      <c r="E208" s="138" t="s">
        <v>4064</v>
      </c>
      <c r="F208" s="139" t="s">
        <v>2820</v>
      </c>
      <c r="G208" s="140" t="s">
        <v>1624</v>
      </c>
      <c r="H208" s="141">
        <v>10</v>
      </c>
      <c r="I208" s="142"/>
      <c r="J208" s="143">
        <f>ROUND(I208*H208,2)</f>
        <v>0</v>
      </c>
      <c r="K208" s="139" t="s">
        <v>2442</v>
      </c>
      <c r="L208" s="32"/>
      <c r="M208" s="197" t="s">
        <v>1</v>
      </c>
      <c r="N208" s="198" t="s">
        <v>38</v>
      </c>
      <c r="O208" s="195"/>
      <c r="P208" s="199">
        <f>O208*H208</f>
        <v>0</v>
      </c>
      <c r="Q208" s="199">
        <v>0</v>
      </c>
      <c r="R208" s="199">
        <f>Q208*H208</f>
        <v>0</v>
      </c>
      <c r="S208" s="199">
        <v>0</v>
      </c>
      <c r="T208" s="200">
        <f>S208*H208</f>
        <v>0</v>
      </c>
      <c r="AR208" s="148" t="s">
        <v>229</v>
      </c>
      <c r="AT208" s="148" t="s">
        <v>224</v>
      </c>
      <c r="AU208" s="148" t="s">
        <v>80</v>
      </c>
      <c r="AY208" s="17" t="s">
        <v>221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7" t="s">
        <v>80</v>
      </c>
      <c r="BK208" s="149">
        <f>ROUND(I208*H208,2)</f>
        <v>0</v>
      </c>
      <c r="BL208" s="17" t="s">
        <v>229</v>
      </c>
      <c r="BM208" s="148" t="s">
        <v>873</v>
      </c>
    </row>
    <row r="209" spans="2:12" s="1" customFormat="1" ht="6.95" customHeight="1">
      <c r="B209" s="44"/>
      <c r="C209" s="45"/>
      <c r="D209" s="45"/>
      <c r="E209" s="45"/>
      <c r="F209" s="45"/>
      <c r="G209" s="45"/>
      <c r="H209" s="45"/>
      <c r="I209" s="45"/>
      <c r="J209" s="45"/>
      <c r="K209" s="45"/>
      <c r="L209" s="32"/>
    </row>
  </sheetData>
  <autoFilter ref="C122:K208" xr:uid="{00000000-0009-0000-0000-000015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16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159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3958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4065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47.25" customHeight="1">
      <c r="B29" s="94"/>
      <c r="E29" s="213" t="s">
        <v>3960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ROUND((SUM(BE123:BE163)),  2)</f>
        <v>0</v>
      </c>
      <c r="I35" s="96">
        <v>0.21</v>
      </c>
      <c r="J35" s="86">
        <f>ROUND(((SUM(BE123:BE163))*I35),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ROUND((SUM(BF123:BF163)),  2)</f>
        <v>0</v>
      </c>
      <c r="I36" s="96">
        <v>0.12</v>
      </c>
      <c r="J36" s="86">
        <f>ROUND(((SUM(BF123:BF163))*I36),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ROUND((SUM(BG123:BG163)),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ROUND((SUM(BH123:BH163)),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ROUND((SUM(BI123:BI163)),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3958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D.1.01.4h_2 - ER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J123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2707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8" customFormat="1" ht="24.95" customHeight="1">
      <c r="B100" s="108"/>
      <c r="D100" s="109" t="s">
        <v>2708</v>
      </c>
      <c r="E100" s="110"/>
      <c r="F100" s="110"/>
      <c r="G100" s="110"/>
      <c r="H100" s="110"/>
      <c r="I100" s="110"/>
      <c r="J100" s="111">
        <f>J137</f>
        <v>0</v>
      </c>
      <c r="L100" s="108"/>
    </row>
    <row r="101" spans="2:47" s="8" customFormat="1" ht="24.95" customHeight="1">
      <c r="B101" s="108"/>
      <c r="D101" s="109" t="s">
        <v>2709</v>
      </c>
      <c r="E101" s="110"/>
      <c r="F101" s="110"/>
      <c r="G101" s="110"/>
      <c r="H101" s="110"/>
      <c r="I101" s="110"/>
      <c r="J101" s="111">
        <f>J158</f>
        <v>0</v>
      </c>
      <c r="L101" s="108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206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26.25" customHeight="1">
      <c r="B111" s="32"/>
      <c r="E111" s="244" t="str">
        <f>E7</f>
        <v>REKONSTRUKCE KORONÁRNÍ JEDNOTKY IKK - Fakultní nemocnice Brno</v>
      </c>
      <c r="F111" s="245"/>
      <c r="G111" s="245"/>
      <c r="H111" s="245"/>
      <c r="L111" s="32"/>
    </row>
    <row r="112" spans="2:47" ht="12" customHeight="1">
      <c r="B112" s="20"/>
      <c r="C112" s="27" t="s">
        <v>176</v>
      </c>
      <c r="L112" s="20"/>
    </row>
    <row r="113" spans="2:65" s="1" customFormat="1" ht="16.5" customHeight="1">
      <c r="B113" s="32"/>
      <c r="E113" s="244" t="s">
        <v>3958</v>
      </c>
      <c r="F113" s="243"/>
      <c r="G113" s="243"/>
      <c r="H113" s="243"/>
      <c r="L113" s="32"/>
    </row>
    <row r="114" spans="2:65" s="1" customFormat="1" ht="12" customHeight="1">
      <c r="B114" s="32"/>
      <c r="C114" s="27" t="s">
        <v>178</v>
      </c>
      <c r="L114" s="32"/>
    </row>
    <row r="115" spans="2:65" s="1" customFormat="1" ht="16.5" customHeight="1">
      <c r="B115" s="32"/>
      <c r="E115" s="240" t="str">
        <f>E11</f>
        <v>D.1.01.4h_2 - ER</v>
      </c>
      <c r="F115" s="243"/>
      <c r="G115" s="243"/>
      <c r="H115" s="243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15. 9. 2025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207</v>
      </c>
      <c r="D122" s="118" t="s">
        <v>58</v>
      </c>
      <c r="E122" s="118" t="s">
        <v>54</v>
      </c>
      <c r="F122" s="118" t="s">
        <v>55</v>
      </c>
      <c r="G122" s="118" t="s">
        <v>208</v>
      </c>
      <c r="H122" s="118" t="s">
        <v>209</v>
      </c>
      <c r="I122" s="118" t="s">
        <v>210</v>
      </c>
      <c r="J122" s="118" t="s">
        <v>183</v>
      </c>
      <c r="K122" s="119" t="s">
        <v>211</v>
      </c>
      <c r="L122" s="116"/>
      <c r="M122" s="59" t="s">
        <v>1</v>
      </c>
      <c r="N122" s="60" t="s">
        <v>37</v>
      </c>
      <c r="O122" s="60" t="s">
        <v>212</v>
      </c>
      <c r="P122" s="60" t="s">
        <v>213</v>
      </c>
      <c r="Q122" s="60" t="s">
        <v>214</v>
      </c>
      <c r="R122" s="60" t="s">
        <v>215</v>
      </c>
      <c r="S122" s="60" t="s">
        <v>216</v>
      </c>
      <c r="T122" s="61" t="s">
        <v>217</v>
      </c>
    </row>
    <row r="123" spans="2:65" s="1" customFormat="1" ht="22.9" customHeight="1">
      <c r="B123" s="32"/>
      <c r="C123" s="64" t="s">
        <v>218</v>
      </c>
      <c r="J123" s="120">
        <f>BK123</f>
        <v>0</v>
      </c>
      <c r="L123" s="32"/>
      <c r="M123" s="62"/>
      <c r="N123" s="53"/>
      <c r="O123" s="53"/>
      <c r="P123" s="121">
        <f>P124+P137+P158</f>
        <v>0</v>
      </c>
      <c r="Q123" s="53"/>
      <c r="R123" s="121">
        <f>R124+R137+R158</f>
        <v>0</v>
      </c>
      <c r="S123" s="53"/>
      <c r="T123" s="122">
        <f>T124+T137+T158</f>
        <v>0</v>
      </c>
      <c r="AT123" s="17" t="s">
        <v>72</v>
      </c>
      <c r="AU123" s="17" t="s">
        <v>185</v>
      </c>
      <c r="BK123" s="123">
        <f>BK124+BK137+BK158</f>
        <v>0</v>
      </c>
    </row>
    <row r="124" spans="2:65" s="11" customFormat="1" ht="25.9" customHeight="1">
      <c r="B124" s="124"/>
      <c r="D124" s="125" t="s">
        <v>72</v>
      </c>
      <c r="E124" s="126" t="s">
        <v>80</v>
      </c>
      <c r="F124" s="126" t="s">
        <v>2710</v>
      </c>
      <c r="I124" s="127"/>
      <c r="J124" s="128">
        <f>BK124</f>
        <v>0</v>
      </c>
      <c r="L124" s="124"/>
      <c r="M124" s="129"/>
      <c r="P124" s="130">
        <f>SUM(P125:P136)</f>
        <v>0</v>
      </c>
      <c r="R124" s="130">
        <f>SUM(R125:R136)</f>
        <v>0</v>
      </c>
      <c r="T124" s="131">
        <f>SUM(T125:T136)</f>
        <v>0</v>
      </c>
      <c r="AR124" s="125" t="s">
        <v>80</v>
      </c>
      <c r="AT124" s="132" t="s">
        <v>72</v>
      </c>
      <c r="AU124" s="132" t="s">
        <v>73</v>
      </c>
      <c r="AY124" s="125" t="s">
        <v>221</v>
      </c>
      <c r="BK124" s="133">
        <f>SUM(BK125:BK136)</f>
        <v>0</v>
      </c>
    </row>
    <row r="125" spans="2:65" s="1" customFormat="1" ht="16.5" customHeight="1">
      <c r="B125" s="136"/>
      <c r="C125" s="137" t="s">
        <v>375</v>
      </c>
      <c r="D125" s="137" t="s">
        <v>224</v>
      </c>
      <c r="E125" s="138" t="s">
        <v>4066</v>
      </c>
      <c r="F125" s="139" t="s">
        <v>4067</v>
      </c>
      <c r="G125" s="140" t="s">
        <v>1624</v>
      </c>
      <c r="H125" s="141">
        <v>10</v>
      </c>
      <c r="I125" s="142"/>
      <c r="J125" s="143">
        <f>ROUND(I125*H125,2)</f>
        <v>0</v>
      </c>
      <c r="K125" s="139" t="s">
        <v>1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4068</v>
      </c>
    </row>
    <row r="126" spans="2:65" s="1" customFormat="1">
      <c r="B126" s="32"/>
      <c r="D126" s="151" t="s">
        <v>272</v>
      </c>
      <c r="F126" s="181" t="s">
        <v>4069</v>
      </c>
      <c r="I126" s="182"/>
      <c r="L126" s="32"/>
      <c r="M126" s="183"/>
      <c r="T126" s="56"/>
      <c r="AT126" s="17" t="s">
        <v>272</v>
      </c>
      <c r="AU126" s="17" t="s">
        <v>80</v>
      </c>
    </row>
    <row r="127" spans="2:65" s="1" customFormat="1" ht="16.5" customHeight="1">
      <c r="B127" s="136"/>
      <c r="C127" s="137" t="s">
        <v>82</v>
      </c>
      <c r="D127" s="137" t="s">
        <v>224</v>
      </c>
      <c r="E127" s="138" t="s">
        <v>4070</v>
      </c>
      <c r="F127" s="139" t="s">
        <v>4071</v>
      </c>
      <c r="G127" s="140" t="s">
        <v>2137</v>
      </c>
      <c r="H127" s="141">
        <v>2</v>
      </c>
      <c r="I127" s="142"/>
      <c r="J127" s="143">
        <f>ROUND(I127*H127,2)</f>
        <v>0</v>
      </c>
      <c r="K127" s="139" t="s">
        <v>2442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82</v>
      </c>
    </row>
    <row r="128" spans="2:65" s="1" customFormat="1">
      <c r="B128" s="32"/>
      <c r="D128" s="151" t="s">
        <v>272</v>
      </c>
      <c r="F128" s="181" t="s">
        <v>4072</v>
      </c>
      <c r="I128" s="182"/>
      <c r="L128" s="32"/>
      <c r="M128" s="183"/>
      <c r="T128" s="56"/>
      <c r="AT128" s="17" t="s">
        <v>272</v>
      </c>
      <c r="AU128" s="17" t="s">
        <v>80</v>
      </c>
    </row>
    <row r="129" spans="2:65" s="1" customFormat="1" ht="37.9" customHeight="1">
      <c r="B129" s="136"/>
      <c r="C129" s="137" t="s">
        <v>222</v>
      </c>
      <c r="D129" s="137" t="s">
        <v>224</v>
      </c>
      <c r="E129" s="138" t="s">
        <v>4073</v>
      </c>
      <c r="F129" s="139" t="s">
        <v>4074</v>
      </c>
      <c r="G129" s="140" t="s">
        <v>2137</v>
      </c>
      <c r="H129" s="141">
        <v>27</v>
      </c>
      <c r="I129" s="142"/>
      <c r="J129" s="143">
        <f>ROUND(I129*H129,2)</f>
        <v>0</v>
      </c>
      <c r="K129" s="139" t="s">
        <v>2442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229</v>
      </c>
    </row>
    <row r="130" spans="2:65" s="1" customFormat="1">
      <c r="B130" s="32"/>
      <c r="D130" s="151" t="s">
        <v>272</v>
      </c>
      <c r="F130" s="181" t="s">
        <v>4075</v>
      </c>
      <c r="I130" s="182"/>
      <c r="L130" s="32"/>
      <c r="M130" s="183"/>
      <c r="T130" s="56"/>
      <c r="AT130" s="17" t="s">
        <v>272</v>
      </c>
      <c r="AU130" s="17" t="s">
        <v>80</v>
      </c>
    </row>
    <row r="131" spans="2:65" s="1" customFormat="1" ht="24.2" customHeight="1">
      <c r="B131" s="136"/>
      <c r="C131" s="137" t="s">
        <v>253</v>
      </c>
      <c r="D131" s="137" t="s">
        <v>224</v>
      </c>
      <c r="E131" s="138" t="s">
        <v>4076</v>
      </c>
      <c r="F131" s="139" t="s">
        <v>4077</v>
      </c>
      <c r="G131" s="140" t="s">
        <v>983</v>
      </c>
      <c r="H131" s="141">
        <v>27</v>
      </c>
      <c r="I131" s="142"/>
      <c r="J131" s="143">
        <f>ROUND(I131*H131,2)</f>
        <v>0</v>
      </c>
      <c r="K131" s="139" t="s">
        <v>2442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266</v>
      </c>
    </row>
    <row r="132" spans="2:65" s="1" customFormat="1">
      <c r="B132" s="32"/>
      <c r="D132" s="151" t="s">
        <v>272</v>
      </c>
      <c r="F132" s="181" t="s">
        <v>4078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16.5" customHeight="1">
      <c r="B133" s="136"/>
      <c r="C133" s="137" t="s">
        <v>266</v>
      </c>
      <c r="D133" s="137" t="s">
        <v>224</v>
      </c>
      <c r="E133" s="138" t="s">
        <v>4079</v>
      </c>
      <c r="F133" s="139" t="s">
        <v>4080</v>
      </c>
      <c r="G133" s="140" t="s">
        <v>983</v>
      </c>
      <c r="H133" s="141">
        <v>1</v>
      </c>
      <c r="I133" s="142"/>
      <c r="J133" s="143">
        <f>ROUND(I133*H133,2)</f>
        <v>0</v>
      </c>
      <c r="K133" s="139" t="s">
        <v>2442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270</v>
      </c>
    </row>
    <row r="134" spans="2:65" s="1" customFormat="1">
      <c r="B134" s="32"/>
      <c r="D134" s="151" t="s">
        <v>272</v>
      </c>
      <c r="F134" s="181" t="s">
        <v>2777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24.2" customHeight="1">
      <c r="B135" s="136"/>
      <c r="C135" s="137" t="s">
        <v>275</v>
      </c>
      <c r="D135" s="137" t="s">
        <v>224</v>
      </c>
      <c r="E135" s="138" t="s">
        <v>4081</v>
      </c>
      <c r="F135" s="139" t="s">
        <v>4008</v>
      </c>
      <c r="G135" s="140" t="s">
        <v>1624</v>
      </c>
      <c r="H135" s="141">
        <v>20</v>
      </c>
      <c r="I135" s="142"/>
      <c r="J135" s="143">
        <f>ROUND(I135*H135,2)</f>
        <v>0</v>
      </c>
      <c r="K135" s="139" t="s">
        <v>2442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304</v>
      </c>
    </row>
    <row r="136" spans="2:65" s="1" customFormat="1">
      <c r="B136" s="32"/>
      <c r="D136" s="151" t="s">
        <v>272</v>
      </c>
      <c r="F136" s="181" t="s">
        <v>2801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1" customFormat="1" ht="25.9" customHeight="1">
      <c r="B137" s="124"/>
      <c r="D137" s="125" t="s">
        <v>72</v>
      </c>
      <c r="E137" s="126" t="s">
        <v>82</v>
      </c>
      <c r="F137" s="126" t="s">
        <v>2781</v>
      </c>
      <c r="I137" s="127"/>
      <c r="J137" s="128">
        <f>BK137</f>
        <v>0</v>
      </c>
      <c r="L137" s="124"/>
      <c r="M137" s="129"/>
      <c r="P137" s="130">
        <f>SUM(P138:P157)</f>
        <v>0</v>
      </c>
      <c r="R137" s="130">
        <f>SUM(R138:R157)</f>
        <v>0</v>
      </c>
      <c r="T137" s="131">
        <f>SUM(T138:T157)</f>
        <v>0</v>
      </c>
      <c r="AR137" s="125" t="s">
        <v>80</v>
      </c>
      <c r="AT137" s="132" t="s">
        <v>72</v>
      </c>
      <c r="AU137" s="132" t="s">
        <v>73</v>
      </c>
      <c r="AY137" s="125" t="s">
        <v>221</v>
      </c>
      <c r="BK137" s="133">
        <f>SUM(BK138:BK157)</f>
        <v>0</v>
      </c>
    </row>
    <row r="138" spans="2:65" s="1" customFormat="1" ht="16.5" customHeight="1">
      <c r="B138" s="136"/>
      <c r="C138" s="137" t="s">
        <v>270</v>
      </c>
      <c r="D138" s="137" t="s">
        <v>224</v>
      </c>
      <c r="E138" s="138" t="s">
        <v>4082</v>
      </c>
      <c r="F138" s="139" t="s">
        <v>4083</v>
      </c>
      <c r="G138" s="140" t="s">
        <v>350</v>
      </c>
      <c r="H138" s="141">
        <v>740</v>
      </c>
      <c r="I138" s="142"/>
      <c r="J138" s="143">
        <f>ROUND(I138*H138,2)</f>
        <v>0</v>
      </c>
      <c r="K138" s="139" t="s">
        <v>2442</v>
      </c>
      <c r="L138" s="32"/>
      <c r="M138" s="144" t="s">
        <v>1</v>
      </c>
      <c r="N138" s="145" t="s">
        <v>38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229</v>
      </c>
      <c r="AT138" s="148" t="s">
        <v>224</v>
      </c>
      <c r="AU138" s="148" t="s">
        <v>80</v>
      </c>
      <c r="AY138" s="17" t="s">
        <v>221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80</v>
      </c>
      <c r="BK138" s="149">
        <f>ROUND(I138*H138,2)</f>
        <v>0</v>
      </c>
      <c r="BL138" s="17" t="s">
        <v>229</v>
      </c>
      <c r="BM138" s="148" t="s">
        <v>8</v>
      </c>
    </row>
    <row r="139" spans="2:65" s="1" customFormat="1">
      <c r="B139" s="32"/>
      <c r="D139" s="151" t="s">
        <v>272</v>
      </c>
      <c r="F139" s="181" t="s">
        <v>4084</v>
      </c>
      <c r="I139" s="182"/>
      <c r="L139" s="32"/>
      <c r="M139" s="183"/>
      <c r="T139" s="56"/>
      <c r="AT139" s="17" t="s">
        <v>272</v>
      </c>
      <c r="AU139" s="17" t="s">
        <v>80</v>
      </c>
    </row>
    <row r="140" spans="2:65" s="1" customFormat="1" ht="21.75" customHeight="1">
      <c r="B140" s="136"/>
      <c r="C140" s="137" t="s">
        <v>294</v>
      </c>
      <c r="D140" s="137" t="s">
        <v>224</v>
      </c>
      <c r="E140" s="138" t="s">
        <v>4085</v>
      </c>
      <c r="F140" s="139" t="s">
        <v>4031</v>
      </c>
      <c r="G140" s="140" t="s">
        <v>2137</v>
      </c>
      <c r="H140" s="141">
        <v>38</v>
      </c>
      <c r="I140" s="142"/>
      <c r="J140" s="143">
        <f>ROUND(I140*H140,2)</f>
        <v>0</v>
      </c>
      <c r="K140" s="139" t="s">
        <v>2442</v>
      </c>
      <c r="L140" s="32"/>
      <c r="M140" s="144" t="s">
        <v>1</v>
      </c>
      <c r="N140" s="145" t="s">
        <v>38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229</v>
      </c>
      <c r="AT140" s="148" t="s">
        <v>224</v>
      </c>
      <c r="AU140" s="148" t="s">
        <v>80</v>
      </c>
      <c r="AY140" s="17" t="s">
        <v>221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80</v>
      </c>
      <c r="BK140" s="149">
        <f>ROUND(I140*H140,2)</f>
        <v>0</v>
      </c>
      <c r="BL140" s="17" t="s">
        <v>229</v>
      </c>
      <c r="BM140" s="148" t="s">
        <v>322</v>
      </c>
    </row>
    <row r="141" spans="2:65" s="1" customFormat="1">
      <c r="B141" s="32"/>
      <c r="D141" s="151" t="s">
        <v>272</v>
      </c>
      <c r="F141" s="181" t="s">
        <v>4086</v>
      </c>
      <c r="I141" s="182"/>
      <c r="L141" s="32"/>
      <c r="M141" s="183"/>
      <c r="T141" s="56"/>
      <c r="AT141" s="17" t="s">
        <v>272</v>
      </c>
      <c r="AU141" s="17" t="s">
        <v>80</v>
      </c>
    </row>
    <row r="142" spans="2:65" s="1" customFormat="1" ht="24.2" customHeight="1">
      <c r="B142" s="136"/>
      <c r="C142" s="137" t="s">
        <v>304</v>
      </c>
      <c r="D142" s="137" t="s">
        <v>224</v>
      </c>
      <c r="E142" s="138" t="s">
        <v>4087</v>
      </c>
      <c r="F142" s="139" t="s">
        <v>4019</v>
      </c>
      <c r="G142" s="140" t="s">
        <v>2137</v>
      </c>
      <c r="H142" s="141">
        <v>2400</v>
      </c>
      <c r="I142" s="142"/>
      <c r="J142" s="143">
        <f>ROUND(I142*H142,2)</f>
        <v>0</v>
      </c>
      <c r="K142" s="139" t="s">
        <v>2442</v>
      </c>
      <c r="L142" s="32"/>
      <c r="M142" s="144" t="s">
        <v>1</v>
      </c>
      <c r="N142" s="145" t="s">
        <v>38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229</v>
      </c>
      <c r="AT142" s="148" t="s">
        <v>224</v>
      </c>
      <c r="AU142" s="148" t="s">
        <v>80</v>
      </c>
      <c r="AY142" s="17" t="s">
        <v>221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80</v>
      </c>
      <c r="BK142" s="149">
        <f>ROUND(I142*H142,2)</f>
        <v>0</v>
      </c>
      <c r="BL142" s="17" t="s">
        <v>229</v>
      </c>
      <c r="BM142" s="148" t="s">
        <v>332</v>
      </c>
    </row>
    <row r="143" spans="2:65" s="1" customFormat="1">
      <c r="B143" s="32"/>
      <c r="D143" s="151" t="s">
        <v>272</v>
      </c>
      <c r="F143" s="181" t="s">
        <v>4088</v>
      </c>
      <c r="I143" s="182"/>
      <c r="L143" s="32"/>
      <c r="M143" s="183"/>
      <c r="T143" s="56"/>
      <c r="AT143" s="17" t="s">
        <v>272</v>
      </c>
      <c r="AU143" s="17" t="s">
        <v>80</v>
      </c>
    </row>
    <row r="144" spans="2:65" s="1" customFormat="1" ht="16.5" customHeight="1">
      <c r="B144" s="136"/>
      <c r="C144" s="137" t="s">
        <v>310</v>
      </c>
      <c r="D144" s="137" t="s">
        <v>224</v>
      </c>
      <c r="E144" s="138" t="s">
        <v>4089</v>
      </c>
      <c r="F144" s="139" t="s">
        <v>4022</v>
      </c>
      <c r="G144" s="140" t="s">
        <v>2137</v>
      </c>
      <c r="H144" s="141">
        <v>2400</v>
      </c>
      <c r="I144" s="142"/>
      <c r="J144" s="143">
        <f>ROUND(I144*H144,2)</f>
        <v>0</v>
      </c>
      <c r="K144" s="139" t="s">
        <v>2442</v>
      </c>
      <c r="L144" s="32"/>
      <c r="M144" s="144" t="s">
        <v>1</v>
      </c>
      <c r="N144" s="145" t="s">
        <v>38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229</v>
      </c>
      <c r="AT144" s="148" t="s">
        <v>224</v>
      </c>
      <c r="AU144" s="148" t="s">
        <v>80</v>
      </c>
      <c r="AY144" s="17" t="s">
        <v>221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80</v>
      </c>
      <c r="BK144" s="149">
        <f>ROUND(I144*H144,2)</f>
        <v>0</v>
      </c>
      <c r="BL144" s="17" t="s">
        <v>229</v>
      </c>
      <c r="BM144" s="148" t="s">
        <v>340</v>
      </c>
    </row>
    <row r="145" spans="2:65" s="1" customFormat="1">
      <c r="B145" s="32"/>
      <c r="D145" s="151" t="s">
        <v>272</v>
      </c>
      <c r="F145" s="181" t="s">
        <v>4090</v>
      </c>
      <c r="I145" s="182"/>
      <c r="L145" s="32"/>
      <c r="M145" s="183"/>
      <c r="T145" s="56"/>
      <c r="AT145" s="17" t="s">
        <v>272</v>
      </c>
      <c r="AU145" s="17" t="s">
        <v>80</v>
      </c>
    </row>
    <row r="146" spans="2:65" s="1" customFormat="1" ht="16.5" customHeight="1">
      <c r="B146" s="136"/>
      <c r="C146" s="137" t="s">
        <v>8</v>
      </c>
      <c r="D146" s="137" t="s">
        <v>224</v>
      </c>
      <c r="E146" s="138" t="s">
        <v>4091</v>
      </c>
      <c r="F146" s="139" t="s">
        <v>4092</v>
      </c>
      <c r="G146" s="140" t="s">
        <v>350</v>
      </c>
      <c r="H146" s="141">
        <v>60</v>
      </c>
      <c r="I146" s="142"/>
      <c r="J146" s="143">
        <f>ROUND(I146*H146,2)</f>
        <v>0</v>
      </c>
      <c r="K146" s="139" t="s">
        <v>2442</v>
      </c>
      <c r="L146" s="32"/>
      <c r="M146" s="144" t="s">
        <v>1</v>
      </c>
      <c r="N146" s="145" t="s">
        <v>38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229</v>
      </c>
      <c r="AT146" s="148" t="s">
        <v>224</v>
      </c>
      <c r="AU146" s="148" t="s">
        <v>80</v>
      </c>
      <c r="AY146" s="17" t="s">
        <v>221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80</v>
      </c>
      <c r="BK146" s="149">
        <f>ROUND(I146*H146,2)</f>
        <v>0</v>
      </c>
      <c r="BL146" s="17" t="s">
        <v>229</v>
      </c>
      <c r="BM146" s="148" t="s">
        <v>353</v>
      </c>
    </row>
    <row r="147" spans="2:65" s="1" customFormat="1">
      <c r="B147" s="32"/>
      <c r="D147" s="151" t="s">
        <v>272</v>
      </c>
      <c r="F147" s="181" t="s">
        <v>3177</v>
      </c>
      <c r="I147" s="182"/>
      <c r="L147" s="32"/>
      <c r="M147" s="183"/>
      <c r="T147" s="56"/>
      <c r="AT147" s="17" t="s">
        <v>272</v>
      </c>
      <c r="AU147" s="17" t="s">
        <v>80</v>
      </c>
    </row>
    <row r="148" spans="2:65" s="1" customFormat="1" ht="16.5" customHeight="1">
      <c r="B148" s="136"/>
      <c r="C148" s="137" t="s">
        <v>318</v>
      </c>
      <c r="D148" s="137" t="s">
        <v>224</v>
      </c>
      <c r="E148" s="138" t="s">
        <v>4093</v>
      </c>
      <c r="F148" s="139" t="s">
        <v>4094</v>
      </c>
      <c r="G148" s="140" t="s">
        <v>350</v>
      </c>
      <c r="H148" s="141">
        <v>60</v>
      </c>
      <c r="I148" s="142"/>
      <c r="J148" s="143">
        <f>ROUND(I148*H148,2)</f>
        <v>0</v>
      </c>
      <c r="K148" s="139" t="s">
        <v>2442</v>
      </c>
      <c r="L148" s="32"/>
      <c r="M148" s="144" t="s">
        <v>1</v>
      </c>
      <c r="N148" s="145" t="s">
        <v>38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229</v>
      </c>
      <c r="AT148" s="148" t="s">
        <v>224</v>
      </c>
      <c r="AU148" s="148" t="s">
        <v>80</v>
      </c>
      <c r="AY148" s="17" t="s">
        <v>221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80</v>
      </c>
      <c r="BK148" s="149">
        <f>ROUND(I148*H148,2)</f>
        <v>0</v>
      </c>
      <c r="BL148" s="17" t="s">
        <v>229</v>
      </c>
      <c r="BM148" s="148" t="s">
        <v>369</v>
      </c>
    </row>
    <row r="149" spans="2:65" s="1" customFormat="1">
      <c r="B149" s="32"/>
      <c r="D149" s="151" t="s">
        <v>272</v>
      </c>
      <c r="F149" s="181" t="s">
        <v>3177</v>
      </c>
      <c r="I149" s="182"/>
      <c r="L149" s="32"/>
      <c r="M149" s="183"/>
      <c r="T149" s="56"/>
      <c r="AT149" s="17" t="s">
        <v>272</v>
      </c>
      <c r="AU149" s="17" t="s">
        <v>80</v>
      </c>
    </row>
    <row r="150" spans="2:65" s="1" customFormat="1" ht="16.5" customHeight="1">
      <c r="B150" s="136"/>
      <c r="C150" s="137" t="s">
        <v>322</v>
      </c>
      <c r="D150" s="137" t="s">
        <v>224</v>
      </c>
      <c r="E150" s="138" t="s">
        <v>4095</v>
      </c>
      <c r="F150" s="139" t="s">
        <v>4033</v>
      </c>
      <c r="G150" s="140" t="s">
        <v>2137</v>
      </c>
      <c r="H150" s="141">
        <v>34</v>
      </c>
      <c r="I150" s="142"/>
      <c r="J150" s="143">
        <f>ROUND(I150*H150,2)</f>
        <v>0</v>
      </c>
      <c r="K150" s="139" t="s">
        <v>2442</v>
      </c>
      <c r="L150" s="32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229</v>
      </c>
      <c r="AT150" s="148" t="s">
        <v>224</v>
      </c>
      <c r="AU150" s="148" t="s">
        <v>80</v>
      </c>
      <c r="AY150" s="17" t="s">
        <v>221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80</v>
      </c>
      <c r="BK150" s="149">
        <f>ROUND(I150*H150,2)</f>
        <v>0</v>
      </c>
      <c r="BL150" s="17" t="s">
        <v>229</v>
      </c>
      <c r="BM150" s="148" t="s">
        <v>379</v>
      </c>
    </row>
    <row r="151" spans="2:65" s="1" customFormat="1">
      <c r="B151" s="32"/>
      <c r="D151" s="151" t="s">
        <v>272</v>
      </c>
      <c r="F151" s="181" t="s">
        <v>3171</v>
      </c>
      <c r="I151" s="182"/>
      <c r="L151" s="32"/>
      <c r="M151" s="183"/>
      <c r="T151" s="56"/>
      <c r="AT151" s="17" t="s">
        <v>272</v>
      </c>
      <c r="AU151" s="17" t="s">
        <v>80</v>
      </c>
    </row>
    <row r="152" spans="2:65" s="1" customFormat="1" ht="24.2" customHeight="1">
      <c r="B152" s="136"/>
      <c r="C152" s="137" t="s">
        <v>328</v>
      </c>
      <c r="D152" s="137" t="s">
        <v>224</v>
      </c>
      <c r="E152" s="138" t="s">
        <v>4096</v>
      </c>
      <c r="F152" s="139" t="s">
        <v>4097</v>
      </c>
      <c r="G152" s="140" t="s">
        <v>2137</v>
      </c>
      <c r="H152" s="141">
        <v>12</v>
      </c>
      <c r="I152" s="142"/>
      <c r="J152" s="143">
        <f>ROUND(I152*H152,2)</f>
        <v>0</v>
      </c>
      <c r="K152" s="139" t="s">
        <v>2442</v>
      </c>
      <c r="L152" s="32"/>
      <c r="M152" s="144" t="s">
        <v>1</v>
      </c>
      <c r="N152" s="145" t="s">
        <v>38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229</v>
      </c>
      <c r="AT152" s="148" t="s">
        <v>224</v>
      </c>
      <c r="AU152" s="148" t="s">
        <v>80</v>
      </c>
      <c r="AY152" s="17" t="s">
        <v>221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80</v>
      </c>
      <c r="BK152" s="149">
        <f>ROUND(I152*H152,2)</f>
        <v>0</v>
      </c>
      <c r="BL152" s="17" t="s">
        <v>229</v>
      </c>
      <c r="BM152" s="148" t="s">
        <v>391</v>
      </c>
    </row>
    <row r="153" spans="2:65" s="1" customFormat="1">
      <c r="B153" s="32"/>
      <c r="D153" s="151" t="s">
        <v>272</v>
      </c>
      <c r="F153" s="181" t="s">
        <v>3050</v>
      </c>
      <c r="I153" s="182"/>
      <c r="L153" s="32"/>
      <c r="M153" s="183"/>
      <c r="T153" s="56"/>
      <c r="AT153" s="17" t="s">
        <v>272</v>
      </c>
      <c r="AU153" s="17" t="s">
        <v>80</v>
      </c>
    </row>
    <row r="154" spans="2:65" s="1" customFormat="1" ht="16.5" customHeight="1">
      <c r="B154" s="136"/>
      <c r="C154" s="137" t="s">
        <v>332</v>
      </c>
      <c r="D154" s="137" t="s">
        <v>224</v>
      </c>
      <c r="E154" s="138" t="s">
        <v>4098</v>
      </c>
      <c r="F154" s="139" t="s">
        <v>4080</v>
      </c>
      <c r="G154" s="140" t="s">
        <v>983</v>
      </c>
      <c r="H154" s="141">
        <v>1</v>
      </c>
      <c r="I154" s="142"/>
      <c r="J154" s="143">
        <f>ROUND(I154*H154,2)</f>
        <v>0</v>
      </c>
      <c r="K154" s="139" t="s">
        <v>2442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229</v>
      </c>
      <c r="AT154" s="148" t="s">
        <v>224</v>
      </c>
      <c r="AU154" s="148" t="s">
        <v>80</v>
      </c>
      <c r="AY154" s="17" t="s">
        <v>221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80</v>
      </c>
      <c r="BK154" s="149">
        <f>ROUND(I154*H154,2)</f>
        <v>0</v>
      </c>
      <c r="BL154" s="17" t="s">
        <v>229</v>
      </c>
      <c r="BM154" s="148" t="s">
        <v>404</v>
      </c>
    </row>
    <row r="155" spans="2:65" s="1" customFormat="1">
      <c r="B155" s="32"/>
      <c r="D155" s="151" t="s">
        <v>272</v>
      </c>
      <c r="F155" s="181" t="s">
        <v>2777</v>
      </c>
      <c r="I155" s="182"/>
      <c r="L155" s="32"/>
      <c r="M155" s="183"/>
      <c r="T155" s="56"/>
      <c r="AT155" s="17" t="s">
        <v>272</v>
      </c>
      <c r="AU155" s="17" t="s">
        <v>80</v>
      </c>
    </row>
    <row r="156" spans="2:65" s="1" customFormat="1" ht="24.2" customHeight="1">
      <c r="B156" s="136"/>
      <c r="C156" s="137" t="s">
        <v>336</v>
      </c>
      <c r="D156" s="137" t="s">
        <v>224</v>
      </c>
      <c r="E156" s="138" t="s">
        <v>4099</v>
      </c>
      <c r="F156" s="139" t="s">
        <v>2779</v>
      </c>
      <c r="G156" s="140" t="s">
        <v>1624</v>
      </c>
      <c r="H156" s="141">
        <v>20</v>
      </c>
      <c r="I156" s="142"/>
      <c r="J156" s="143">
        <f>ROUND(I156*H156,2)</f>
        <v>0</v>
      </c>
      <c r="K156" s="139" t="s">
        <v>2442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229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229</v>
      </c>
      <c r="BM156" s="148" t="s">
        <v>445</v>
      </c>
    </row>
    <row r="157" spans="2:65" s="1" customFormat="1">
      <c r="B157" s="32"/>
      <c r="D157" s="151" t="s">
        <v>272</v>
      </c>
      <c r="F157" s="181" t="s">
        <v>2801</v>
      </c>
      <c r="I157" s="182"/>
      <c r="L157" s="32"/>
      <c r="M157" s="183"/>
      <c r="T157" s="56"/>
      <c r="AT157" s="17" t="s">
        <v>272</v>
      </c>
      <c r="AU157" s="17" t="s">
        <v>80</v>
      </c>
    </row>
    <row r="158" spans="2:65" s="11" customFormat="1" ht="25.9" customHeight="1">
      <c r="B158" s="124"/>
      <c r="D158" s="125" t="s">
        <v>72</v>
      </c>
      <c r="E158" s="126" t="s">
        <v>222</v>
      </c>
      <c r="F158" s="126" t="s">
        <v>1319</v>
      </c>
      <c r="I158" s="127"/>
      <c r="J158" s="128">
        <f>BK158</f>
        <v>0</v>
      </c>
      <c r="L158" s="124"/>
      <c r="M158" s="129"/>
      <c r="P158" s="130">
        <f>SUM(P159:P163)</f>
        <v>0</v>
      </c>
      <c r="R158" s="130">
        <f>SUM(R159:R163)</f>
        <v>0</v>
      </c>
      <c r="T158" s="131">
        <f>SUM(T159:T163)</f>
        <v>0</v>
      </c>
      <c r="AR158" s="125" t="s">
        <v>80</v>
      </c>
      <c r="AT158" s="132" t="s">
        <v>72</v>
      </c>
      <c r="AU158" s="132" t="s">
        <v>73</v>
      </c>
      <c r="AY158" s="125" t="s">
        <v>221</v>
      </c>
      <c r="BK158" s="133">
        <f>SUM(BK159:BK163)</f>
        <v>0</v>
      </c>
    </row>
    <row r="159" spans="2:65" s="1" customFormat="1" ht="16.5" customHeight="1">
      <c r="B159" s="136"/>
      <c r="C159" s="137" t="s">
        <v>340</v>
      </c>
      <c r="D159" s="137" t="s">
        <v>224</v>
      </c>
      <c r="E159" s="138" t="s">
        <v>4100</v>
      </c>
      <c r="F159" s="139" t="s">
        <v>2866</v>
      </c>
      <c r="G159" s="140" t="s">
        <v>983</v>
      </c>
      <c r="H159" s="141">
        <v>1</v>
      </c>
      <c r="I159" s="142"/>
      <c r="J159" s="143">
        <f>ROUND(I159*H159,2)</f>
        <v>0</v>
      </c>
      <c r="K159" s="139" t="s">
        <v>2442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229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229</v>
      </c>
      <c r="BM159" s="148" t="s">
        <v>460</v>
      </c>
    </row>
    <row r="160" spans="2:65" s="1" customFormat="1" ht="16.5" customHeight="1">
      <c r="B160" s="136"/>
      <c r="C160" s="137" t="s">
        <v>347</v>
      </c>
      <c r="D160" s="137" t="s">
        <v>224</v>
      </c>
      <c r="E160" s="138" t="s">
        <v>4101</v>
      </c>
      <c r="F160" s="139" t="s">
        <v>4102</v>
      </c>
      <c r="G160" s="140" t="s">
        <v>983</v>
      </c>
      <c r="H160" s="141">
        <v>1</v>
      </c>
      <c r="I160" s="142"/>
      <c r="J160" s="143">
        <f>ROUND(I160*H160,2)</f>
        <v>0</v>
      </c>
      <c r="K160" s="139" t="s">
        <v>2442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229</v>
      </c>
      <c r="AT160" s="148" t="s">
        <v>224</v>
      </c>
      <c r="AU160" s="148" t="s">
        <v>80</v>
      </c>
      <c r="AY160" s="17" t="s">
        <v>221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80</v>
      </c>
      <c r="BK160" s="149">
        <f>ROUND(I160*H160,2)</f>
        <v>0</v>
      </c>
      <c r="BL160" s="17" t="s">
        <v>229</v>
      </c>
      <c r="BM160" s="148" t="s">
        <v>470</v>
      </c>
    </row>
    <row r="161" spans="2:65" s="1" customFormat="1" ht="24.2" customHeight="1">
      <c r="B161" s="136"/>
      <c r="C161" s="137" t="s">
        <v>353</v>
      </c>
      <c r="D161" s="137" t="s">
        <v>224</v>
      </c>
      <c r="E161" s="138" t="s">
        <v>4103</v>
      </c>
      <c r="F161" s="139" t="s">
        <v>4052</v>
      </c>
      <c r="G161" s="140" t="s">
        <v>983</v>
      </c>
      <c r="H161" s="141">
        <v>1</v>
      </c>
      <c r="I161" s="142"/>
      <c r="J161" s="143">
        <f>ROUND(I161*H161,2)</f>
        <v>0</v>
      </c>
      <c r="K161" s="139" t="s">
        <v>2442</v>
      </c>
      <c r="L161" s="32"/>
      <c r="M161" s="144" t="s">
        <v>1</v>
      </c>
      <c r="N161" s="145" t="s">
        <v>38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229</v>
      </c>
      <c r="AT161" s="148" t="s">
        <v>224</v>
      </c>
      <c r="AU161" s="148" t="s">
        <v>80</v>
      </c>
      <c r="AY161" s="17" t="s">
        <v>221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80</v>
      </c>
      <c r="BK161" s="149">
        <f>ROUND(I161*H161,2)</f>
        <v>0</v>
      </c>
      <c r="BL161" s="17" t="s">
        <v>229</v>
      </c>
      <c r="BM161" s="148" t="s">
        <v>512</v>
      </c>
    </row>
    <row r="162" spans="2:65" s="1" customFormat="1" ht="16.5" customHeight="1">
      <c r="B162" s="136"/>
      <c r="C162" s="137" t="s">
        <v>7</v>
      </c>
      <c r="D162" s="137" t="s">
        <v>224</v>
      </c>
      <c r="E162" s="138" t="s">
        <v>4104</v>
      </c>
      <c r="F162" s="139" t="s">
        <v>2820</v>
      </c>
      <c r="G162" s="140" t="s">
        <v>1624</v>
      </c>
      <c r="H162" s="141">
        <v>30</v>
      </c>
      <c r="I162" s="142"/>
      <c r="J162" s="143">
        <f>ROUND(I162*H162,2)</f>
        <v>0</v>
      </c>
      <c r="K162" s="139" t="s">
        <v>2442</v>
      </c>
      <c r="L162" s="32"/>
      <c r="M162" s="144" t="s">
        <v>1</v>
      </c>
      <c r="N162" s="145" t="s">
        <v>38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229</v>
      </c>
      <c r="AT162" s="148" t="s">
        <v>224</v>
      </c>
      <c r="AU162" s="148" t="s">
        <v>80</v>
      </c>
      <c r="AY162" s="17" t="s">
        <v>221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80</v>
      </c>
      <c r="BK162" s="149">
        <f>ROUND(I162*H162,2)</f>
        <v>0</v>
      </c>
      <c r="BL162" s="17" t="s">
        <v>229</v>
      </c>
      <c r="BM162" s="148" t="s">
        <v>523</v>
      </c>
    </row>
    <row r="163" spans="2:65" s="1" customFormat="1" ht="16.5" customHeight="1">
      <c r="B163" s="136"/>
      <c r="C163" s="137" t="s">
        <v>369</v>
      </c>
      <c r="D163" s="137" t="s">
        <v>224</v>
      </c>
      <c r="E163" s="138" t="s">
        <v>4105</v>
      </c>
      <c r="F163" s="139" t="s">
        <v>2822</v>
      </c>
      <c r="G163" s="140" t="s">
        <v>983</v>
      </c>
      <c r="H163" s="141">
        <v>1</v>
      </c>
      <c r="I163" s="142"/>
      <c r="J163" s="143">
        <f>ROUND(I163*H163,2)</f>
        <v>0</v>
      </c>
      <c r="K163" s="139" t="s">
        <v>2442</v>
      </c>
      <c r="L163" s="32"/>
      <c r="M163" s="197" t="s">
        <v>1</v>
      </c>
      <c r="N163" s="198" t="s">
        <v>38</v>
      </c>
      <c r="O163" s="195"/>
      <c r="P163" s="199">
        <f>O163*H163</f>
        <v>0</v>
      </c>
      <c r="Q163" s="199">
        <v>0</v>
      </c>
      <c r="R163" s="199">
        <f>Q163*H163</f>
        <v>0</v>
      </c>
      <c r="S163" s="199">
        <v>0</v>
      </c>
      <c r="T163" s="200">
        <f>S163*H163</f>
        <v>0</v>
      </c>
      <c r="AR163" s="148" t="s">
        <v>229</v>
      </c>
      <c r="AT163" s="148" t="s">
        <v>224</v>
      </c>
      <c r="AU163" s="148" t="s">
        <v>80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229</v>
      </c>
      <c r="BM163" s="148" t="s">
        <v>562</v>
      </c>
    </row>
    <row r="164" spans="2:65" s="1" customFormat="1" ht="6.95" customHeight="1">
      <c r="B164" s="44"/>
      <c r="C164" s="45"/>
      <c r="D164" s="45"/>
      <c r="E164" s="45"/>
      <c r="F164" s="45"/>
      <c r="G164" s="45"/>
      <c r="H164" s="45"/>
      <c r="I164" s="45"/>
      <c r="J164" s="45"/>
      <c r="K164" s="45"/>
      <c r="L164" s="32"/>
    </row>
  </sheetData>
  <autoFilter ref="C122:K163" xr:uid="{00000000-0009-0000-0000-000016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2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162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s="1" customFormat="1" ht="12" customHeight="1">
      <c r="B8" s="32"/>
      <c r="D8" s="27" t="s">
        <v>176</v>
      </c>
      <c r="L8" s="32"/>
    </row>
    <row r="9" spans="2:46" s="1" customFormat="1" ht="16.5" customHeight="1">
      <c r="B9" s="32"/>
      <c r="E9" s="240" t="s">
        <v>4106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15. 9. 2025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09"/>
      <c r="G18" s="209"/>
      <c r="H18" s="20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4"/>
      <c r="E27" s="213" t="s">
        <v>1</v>
      </c>
      <c r="F27" s="213"/>
      <c r="G27" s="213"/>
      <c r="H27" s="21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33</v>
      </c>
      <c r="J30" s="66">
        <f>ROUND(J124,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86">
        <f>ROUND((SUM(BE124:BE230)),  2)</f>
        <v>0</v>
      </c>
      <c r="I33" s="96">
        <v>0.21</v>
      </c>
      <c r="J33" s="86">
        <f>ROUND(((SUM(BE124:BE230))*I33),  2)</f>
        <v>0</v>
      </c>
      <c r="L33" s="32"/>
    </row>
    <row r="34" spans="2:12" s="1" customFormat="1" ht="14.45" customHeight="1">
      <c r="B34" s="32"/>
      <c r="E34" s="27" t="s">
        <v>39</v>
      </c>
      <c r="F34" s="86">
        <f>ROUND((SUM(BF124:BF230)),  2)</f>
        <v>0</v>
      </c>
      <c r="I34" s="96">
        <v>0.12</v>
      </c>
      <c r="J34" s="86">
        <f>ROUND(((SUM(BF124:BF230))*I34),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ROUND((SUM(BG124:BG230)),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ROUND((SUM(BH124:BH230)),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ROUND((SUM(BI124:BI230)),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176</v>
      </c>
      <c r="L86" s="32"/>
    </row>
    <row r="87" spans="2:47" s="1" customFormat="1" ht="16.5" customHeight="1">
      <c r="B87" s="32"/>
      <c r="E87" s="240" t="str">
        <f>E9</f>
        <v>D.1.01.4i - Potrubní pošta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15. 9. 2025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182</v>
      </c>
      <c r="D94" s="97"/>
      <c r="E94" s="97"/>
      <c r="F94" s="97"/>
      <c r="G94" s="97"/>
      <c r="H94" s="97"/>
      <c r="I94" s="97"/>
      <c r="J94" s="106" t="s">
        <v>183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184</v>
      </c>
      <c r="J96" s="66">
        <f>J124</f>
        <v>0</v>
      </c>
      <c r="L96" s="32"/>
      <c r="AU96" s="17" t="s">
        <v>185</v>
      </c>
    </row>
    <row r="97" spans="2:12" s="8" customFormat="1" ht="24.95" customHeight="1">
      <c r="B97" s="108"/>
      <c r="D97" s="109" t="s">
        <v>4107</v>
      </c>
      <c r="E97" s="110"/>
      <c r="F97" s="110"/>
      <c r="G97" s="110"/>
      <c r="H97" s="110"/>
      <c r="I97" s="110"/>
      <c r="J97" s="111">
        <f>J125</f>
        <v>0</v>
      </c>
      <c r="L97" s="108"/>
    </row>
    <row r="98" spans="2:12" s="8" customFormat="1" ht="24.95" customHeight="1">
      <c r="B98" s="108"/>
      <c r="D98" s="109" t="s">
        <v>4108</v>
      </c>
      <c r="E98" s="110"/>
      <c r="F98" s="110"/>
      <c r="G98" s="110"/>
      <c r="H98" s="110"/>
      <c r="I98" s="110"/>
      <c r="J98" s="111">
        <f>J130</f>
        <v>0</v>
      </c>
      <c r="L98" s="108"/>
    </row>
    <row r="99" spans="2:12" s="8" customFormat="1" ht="24.95" customHeight="1">
      <c r="B99" s="108"/>
      <c r="D99" s="109" t="s">
        <v>4109</v>
      </c>
      <c r="E99" s="110"/>
      <c r="F99" s="110"/>
      <c r="G99" s="110"/>
      <c r="H99" s="110"/>
      <c r="I99" s="110"/>
      <c r="J99" s="111">
        <f>J153</f>
        <v>0</v>
      </c>
      <c r="L99" s="108"/>
    </row>
    <row r="100" spans="2:12" s="8" customFormat="1" ht="24.95" customHeight="1">
      <c r="B100" s="108"/>
      <c r="D100" s="109" t="s">
        <v>4110</v>
      </c>
      <c r="E100" s="110"/>
      <c r="F100" s="110"/>
      <c r="G100" s="110"/>
      <c r="H100" s="110"/>
      <c r="I100" s="110"/>
      <c r="J100" s="111">
        <f>J162</f>
        <v>0</v>
      </c>
      <c r="L100" s="108"/>
    </row>
    <row r="101" spans="2:12" s="8" customFormat="1" ht="24.95" customHeight="1">
      <c r="B101" s="108"/>
      <c r="D101" s="109" t="s">
        <v>4111</v>
      </c>
      <c r="E101" s="110"/>
      <c r="F101" s="110"/>
      <c r="G101" s="110"/>
      <c r="H101" s="110"/>
      <c r="I101" s="110"/>
      <c r="J101" s="111">
        <f>J171</f>
        <v>0</v>
      </c>
      <c r="L101" s="108"/>
    </row>
    <row r="102" spans="2:12" s="8" customFormat="1" ht="24.95" customHeight="1">
      <c r="B102" s="108"/>
      <c r="D102" s="109" t="s">
        <v>4112</v>
      </c>
      <c r="E102" s="110"/>
      <c r="F102" s="110"/>
      <c r="G102" s="110"/>
      <c r="H102" s="110"/>
      <c r="I102" s="110"/>
      <c r="J102" s="111">
        <f>J198</f>
        <v>0</v>
      </c>
      <c r="L102" s="108"/>
    </row>
    <row r="103" spans="2:12" s="8" customFormat="1" ht="24.95" customHeight="1">
      <c r="B103" s="108"/>
      <c r="D103" s="109" t="s">
        <v>4113</v>
      </c>
      <c r="E103" s="110"/>
      <c r="F103" s="110"/>
      <c r="G103" s="110"/>
      <c r="H103" s="110"/>
      <c r="I103" s="110"/>
      <c r="J103" s="111">
        <f>J201</f>
        <v>0</v>
      </c>
      <c r="L103" s="108"/>
    </row>
    <row r="104" spans="2:12" s="8" customFormat="1" ht="24.95" customHeight="1">
      <c r="B104" s="108"/>
      <c r="D104" s="109" t="s">
        <v>4114</v>
      </c>
      <c r="E104" s="110"/>
      <c r="F104" s="110"/>
      <c r="G104" s="110"/>
      <c r="H104" s="110"/>
      <c r="I104" s="110"/>
      <c r="J104" s="111">
        <f>J218</f>
        <v>0</v>
      </c>
      <c r="L104" s="108"/>
    </row>
    <row r="105" spans="2:12" s="1" customFormat="1" ht="21.75" customHeight="1">
      <c r="B105" s="32"/>
      <c r="L105" s="32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206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26.25" customHeight="1">
      <c r="B114" s="32"/>
      <c r="E114" s="244" t="str">
        <f>E7</f>
        <v>REKONSTRUKCE KORONÁRNÍ JEDNOTKY IKK - Fakultní nemocnice Brno</v>
      </c>
      <c r="F114" s="245"/>
      <c r="G114" s="245"/>
      <c r="H114" s="245"/>
      <c r="L114" s="32"/>
    </row>
    <row r="115" spans="2:65" s="1" customFormat="1" ht="12" customHeight="1">
      <c r="B115" s="32"/>
      <c r="C115" s="27" t="s">
        <v>176</v>
      </c>
      <c r="L115" s="32"/>
    </row>
    <row r="116" spans="2:65" s="1" customFormat="1" ht="16.5" customHeight="1">
      <c r="B116" s="32"/>
      <c r="E116" s="240" t="str">
        <f>E9</f>
        <v>D.1.01.4i - Potrubní pošta</v>
      </c>
      <c r="F116" s="243"/>
      <c r="G116" s="243"/>
      <c r="H116" s="243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 xml:space="preserve"> </v>
      </c>
      <c r="I118" s="27" t="s">
        <v>22</v>
      </c>
      <c r="J118" s="52" t="str">
        <f>IF(J12="","",J12)</f>
        <v>15. 9. 2025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E15</f>
        <v xml:space="preserve"> </v>
      </c>
      <c r="I120" s="27" t="s">
        <v>29</v>
      </c>
      <c r="J120" s="30" t="str">
        <f>E21</f>
        <v xml:space="preserve"> </v>
      </c>
      <c r="L120" s="32"/>
    </row>
    <row r="121" spans="2:65" s="1" customFormat="1" ht="15.2" customHeight="1">
      <c r="B121" s="32"/>
      <c r="C121" s="27" t="s">
        <v>27</v>
      </c>
      <c r="F121" s="25" t="str">
        <f>IF(E18="","",E18)</f>
        <v>Vyplň údaj</v>
      </c>
      <c r="I121" s="27" t="s">
        <v>31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207</v>
      </c>
      <c r="D123" s="118" t="s">
        <v>58</v>
      </c>
      <c r="E123" s="118" t="s">
        <v>54</v>
      </c>
      <c r="F123" s="118" t="s">
        <v>55</v>
      </c>
      <c r="G123" s="118" t="s">
        <v>208</v>
      </c>
      <c r="H123" s="118" t="s">
        <v>209</v>
      </c>
      <c r="I123" s="118" t="s">
        <v>210</v>
      </c>
      <c r="J123" s="118" t="s">
        <v>183</v>
      </c>
      <c r="K123" s="119" t="s">
        <v>211</v>
      </c>
      <c r="L123" s="116"/>
      <c r="M123" s="59" t="s">
        <v>1</v>
      </c>
      <c r="N123" s="60" t="s">
        <v>37</v>
      </c>
      <c r="O123" s="60" t="s">
        <v>212</v>
      </c>
      <c r="P123" s="60" t="s">
        <v>213</v>
      </c>
      <c r="Q123" s="60" t="s">
        <v>214</v>
      </c>
      <c r="R123" s="60" t="s">
        <v>215</v>
      </c>
      <c r="S123" s="60" t="s">
        <v>216</v>
      </c>
      <c r="T123" s="61" t="s">
        <v>217</v>
      </c>
    </row>
    <row r="124" spans="2:65" s="1" customFormat="1" ht="22.9" customHeight="1">
      <c r="B124" s="32"/>
      <c r="C124" s="64" t="s">
        <v>218</v>
      </c>
      <c r="J124" s="120">
        <f>BK124</f>
        <v>0</v>
      </c>
      <c r="L124" s="32"/>
      <c r="M124" s="62"/>
      <c r="N124" s="53"/>
      <c r="O124" s="53"/>
      <c r="P124" s="121">
        <f>P125+P130+P153+P162+P171+P198+P201+P218</f>
        <v>0</v>
      </c>
      <c r="Q124" s="53"/>
      <c r="R124" s="121">
        <f>R125+R130+R153+R162+R171+R198+R201+R218</f>
        <v>0</v>
      </c>
      <c r="S124" s="53"/>
      <c r="T124" s="122">
        <f>T125+T130+T153+T162+T171+T198+T201+T218</f>
        <v>0</v>
      </c>
      <c r="AT124" s="17" t="s">
        <v>72</v>
      </c>
      <c r="AU124" s="17" t="s">
        <v>185</v>
      </c>
      <c r="BK124" s="123">
        <f>BK125+BK130+BK153+BK162+BK171+BK198+BK201+BK218</f>
        <v>0</v>
      </c>
    </row>
    <row r="125" spans="2:65" s="11" customFormat="1" ht="25.9" customHeight="1">
      <c r="B125" s="124"/>
      <c r="D125" s="125" t="s">
        <v>72</v>
      </c>
      <c r="E125" s="126" t="s">
        <v>3127</v>
      </c>
      <c r="F125" s="126" t="s">
        <v>4115</v>
      </c>
      <c r="I125" s="127"/>
      <c r="J125" s="128">
        <f>BK125</f>
        <v>0</v>
      </c>
      <c r="L125" s="124"/>
      <c r="M125" s="129"/>
      <c r="P125" s="130">
        <f>SUM(P126:P129)</f>
        <v>0</v>
      </c>
      <c r="R125" s="130">
        <f>SUM(R126:R129)</f>
        <v>0</v>
      </c>
      <c r="T125" s="131">
        <f>SUM(T126:T129)</f>
        <v>0</v>
      </c>
      <c r="AR125" s="125" t="s">
        <v>80</v>
      </c>
      <c r="AT125" s="132" t="s">
        <v>72</v>
      </c>
      <c r="AU125" s="132" t="s">
        <v>73</v>
      </c>
      <c r="AY125" s="125" t="s">
        <v>221</v>
      </c>
      <c r="BK125" s="133">
        <f>SUM(BK126:BK129)</f>
        <v>0</v>
      </c>
    </row>
    <row r="126" spans="2:65" s="1" customFormat="1" ht="24.2" customHeight="1">
      <c r="B126" s="136"/>
      <c r="C126" s="137" t="s">
        <v>73</v>
      </c>
      <c r="D126" s="137" t="s">
        <v>224</v>
      </c>
      <c r="E126" s="138" t="s">
        <v>4116</v>
      </c>
      <c r="F126" s="139" t="s">
        <v>4117</v>
      </c>
      <c r="G126" s="140" t="s">
        <v>285</v>
      </c>
      <c r="H126" s="141">
        <v>1</v>
      </c>
      <c r="I126" s="142"/>
      <c r="J126" s="143">
        <f>ROUND(I126*H126,2)</f>
        <v>0</v>
      </c>
      <c r="K126" s="139" t="s">
        <v>4118</v>
      </c>
      <c r="L126" s="32"/>
      <c r="M126" s="144" t="s">
        <v>1</v>
      </c>
      <c r="N126" s="145" t="s">
        <v>38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229</v>
      </c>
      <c r="AT126" s="148" t="s">
        <v>224</v>
      </c>
      <c r="AU126" s="148" t="s">
        <v>80</v>
      </c>
      <c r="AY126" s="17" t="s">
        <v>221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80</v>
      </c>
      <c r="BK126" s="149">
        <f>ROUND(I126*H126,2)</f>
        <v>0</v>
      </c>
      <c r="BL126" s="17" t="s">
        <v>229</v>
      </c>
      <c r="BM126" s="148" t="s">
        <v>82</v>
      </c>
    </row>
    <row r="127" spans="2:65" s="1" customFormat="1">
      <c r="B127" s="32"/>
      <c r="D127" s="151" t="s">
        <v>272</v>
      </c>
      <c r="F127" s="181" t="s">
        <v>4119</v>
      </c>
      <c r="I127" s="182"/>
      <c r="L127" s="32"/>
      <c r="M127" s="183"/>
      <c r="T127" s="56"/>
      <c r="AT127" s="17" t="s">
        <v>272</v>
      </c>
      <c r="AU127" s="17" t="s">
        <v>80</v>
      </c>
    </row>
    <row r="128" spans="2:65" s="1" customFormat="1" ht="24.2" customHeight="1">
      <c r="B128" s="136"/>
      <c r="C128" s="137" t="s">
        <v>73</v>
      </c>
      <c r="D128" s="137" t="s">
        <v>224</v>
      </c>
      <c r="E128" s="138" t="s">
        <v>4120</v>
      </c>
      <c r="F128" s="139" t="s">
        <v>4121</v>
      </c>
      <c r="G128" s="140" t="s">
        <v>350</v>
      </c>
      <c r="H128" s="141">
        <v>6</v>
      </c>
      <c r="I128" s="142"/>
      <c r="J128" s="143">
        <f>ROUND(I128*H128,2)</f>
        <v>0</v>
      </c>
      <c r="K128" s="139" t="s">
        <v>4118</v>
      </c>
      <c r="L128" s="32"/>
      <c r="M128" s="144" t="s">
        <v>1</v>
      </c>
      <c r="N128" s="145" t="s">
        <v>38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229</v>
      </c>
      <c r="AT128" s="148" t="s">
        <v>224</v>
      </c>
      <c r="AU128" s="148" t="s">
        <v>80</v>
      </c>
      <c r="AY128" s="17" t="s">
        <v>221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80</v>
      </c>
      <c r="BK128" s="149">
        <f>ROUND(I128*H128,2)</f>
        <v>0</v>
      </c>
      <c r="BL128" s="17" t="s">
        <v>229</v>
      </c>
      <c r="BM128" s="148" t="s">
        <v>229</v>
      </c>
    </row>
    <row r="129" spans="2:65" s="1" customFormat="1">
      <c r="B129" s="32"/>
      <c r="D129" s="151" t="s">
        <v>272</v>
      </c>
      <c r="F129" s="181" t="s">
        <v>4122</v>
      </c>
      <c r="I129" s="182"/>
      <c r="L129" s="32"/>
      <c r="M129" s="183"/>
      <c r="T129" s="56"/>
      <c r="AT129" s="17" t="s">
        <v>272</v>
      </c>
      <c r="AU129" s="17" t="s">
        <v>80</v>
      </c>
    </row>
    <row r="130" spans="2:65" s="11" customFormat="1" ht="25.9" customHeight="1">
      <c r="B130" s="124"/>
      <c r="D130" s="125" t="s">
        <v>72</v>
      </c>
      <c r="E130" s="126" t="s">
        <v>3655</v>
      </c>
      <c r="F130" s="126" t="s">
        <v>4123</v>
      </c>
      <c r="I130" s="127"/>
      <c r="J130" s="128">
        <f>BK130</f>
        <v>0</v>
      </c>
      <c r="L130" s="124"/>
      <c r="M130" s="129"/>
      <c r="P130" s="130">
        <f>SUM(P131:P152)</f>
        <v>0</v>
      </c>
      <c r="R130" s="130">
        <f>SUM(R131:R152)</f>
        <v>0</v>
      </c>
      <c r="T130" s="131">
        <f>SUM(T131:T152)</f>
        <v>0</v>
      </c>
      <c r="AR130" s="125" t="s">
        <v>80</v>
      </c>
      <c r="AT130" s="132" t="s">
        <v>72</v>
      </c>
      <c r="AU130" s="132" t="s">
        <v>73</v>
      </c>
      <c r="AY130" s="125" t="s">
        <v>221</v>
      </c>
      <c r="BK130" s="133">
        <f>SUM(BK131:BK152)</f>
        <v>0</v>
      </c>
    </row>
    <row r="131" spans="2:65" s="1" customFormat="1" ht="21.75" customHeight="1">
      <c r="B131" s="136"/>
      <c r="C131" s="137" t="s">
        <v>73</v>
      </c>
      <c r="D131" s="137" t="s">
        <v>224</v>
      </c>
      <c r="E131" s="138" t="s">
        <v>4124</v>
      </c>
      <c r="F131" s="139" t="s">
        <v>4125</v>
      </c>
      <c r="G131" s="140" t="s">
        <v>285</v>
      </c>
      <c r="H131" s="141">
        <v>1</v>
      </c>
      <c r="I131" s="142"/>
      <c r="J131" s="143">
        <f>ROUND(I131*H131,2)</f>
        <v>0</v>
      </c>
      <c r="K131" s="139" t="s">
        <v>4118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266</v>
      </c>
    </row>
    <row r="132" spans="2:65" s="1" customFormat="1">
      <c r="B132" s="32"/>
      <c r="D132" s="151" t="s">
        <v>272</v>
      </c>
      <c r="F132" s="181" t="s">
        <v>4126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16.5" customHeight="1">
      <c r="B133" s="136"/>
      <c r="C133" s="137" t="s">
        <v>73</v>
      </c>
      <c r="D133" s="137" t="s">
        <v>224</v>
      </c>
      <c r="E133" s="138" t="s">
        <v>4127</v>
      </c>
      <c r="F133" s="139" t="s">
        <v>4128</v>
      </c>
      <c r="G133" s="140" t="s">
        <v>285</v>
      </c>
      <c r="H133" s="141">
        <v>2</v>
      </c>
      <c r="I133" s="142"/>
      <c r="J133" s="143">
        <f>ROUND(I133*H133,2)</f>
        <v>0</v>
      </c>
      <c r="K133" s="139" t="s">
        <v>4118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270</v>
      </c>
    </row>
    <row r="134" spans="2:65" s="1" customFormat="1">
      <c r="B134" s="32"/>
      <c r="D134" s="151" t="s">
        <v>272</v>
      </c>
      <c r="F134" s="181" t="s">
        <v>4129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16.5" customHeight="1">
      <c r="B135" s="136"/>
      <c r="C135" s="137" t="s">
        <v>73</v>
      </c>
      <c r="D135" s="137" t="s">
        <v>224</v>
      </c>
      <c r="E135" s="138" t="s">
        <v>4130</v>
      </c>
      <c r="F135" s="139" t="s">
        <v>4131</v>
      </c>
      <c r="G135" s="140" t="s">
        <v>285</v>
      </c>
      <c r="H135" s="141">
        <v>1</v>
      </c>
      <c r="I135" s="142"/>
      <c r="J135" s="143">
        <f>ROUND(I135*H135,2)</f>
        <v>0</v>
      </c>
      <c r="K135" s="139" t="s">
        <v>4118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304</v>
      </c>
    </row>
    <row r="136" spans="2:65" s="1" customFormat="1">
      <c r="B136" s="32"/>
      <c r="D136" s="151" t="s">
        <v>272</v>
      </c>
      <c r="F136" s="181" t="s">
        <v>4132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" customFormat="1" ht="16.5" customHeight="1">
      <c r="B137" s="136"/>
      <c r="C137" s="137" t="s">
        <v>73</v>
      </c>
      <c r="D137" s="137" t="s">
        <v>224</v>
      </c>
      <c r="E137" s="138" t="s">
        <v>4133</v>
      </c>
      <c r="F137" s="139" t="s">
        <v>4134</v>
      </c>
      <c r="G137" s="140" t="s">
        <v>285</v>
      </c>
      <c r="H137" s="141">
        <v>1</v>
      </c>
      <c r="I137" s="142"/>
      <c r="J137" s="143">
        <f>ROUND(I137*H137,2)</f>
        <v>0</v>
      </c>
      <c r="K137" s="139" t="s">
        <v>4118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229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229</v>
      </c>
      <c r="BM137" s="148" t="s">
        <v>8</v>
      </c>
    </row>
    <row r="138" spans="2:65" s="1" customFormat="1">
      <c r="B138" s="32"/>
      <c r="D138" s="151" t="s">
        <v>272</v>
      </c>
      <c r="F138" s="181" t="s">
        <v>4135</v>
      </c>
      <c r="I138" s="182"/>
      <c r="L138" s="32"/>
      <c r="M138" s="183"/>
      <c r="T138" s="56"/>
      <c r="AT138" s="17" t="s">
        <v>272</v>
      </c>
      <c r="AU138" s="17" t="s">
        <v>80</v>
      </c>
    </row>
    <row r="139" spans="2:65" s="1" customFormat="1" ht="24.2" customHeight="1">
      <c r="B139" s="136"/>
      <c r="C139" s="137" t="s">
        <v>73</v>
      </c>
      <c r="D139" s="137" t="s">
        <v>224</v>
      </c>
      <c r="E139" s="138" t="s">
        <v>4136</v>
      </c>
      <c r="F139" s="139" t="s">
        <v>4137</v>
      </c>
      <c r="G139" s="140" t="s">
        <v>285</v>
      </c>
      <c r="H139" s="141">
        <v>1</v>
      </c>
      <c r="I139" s="142"/>
      <c r="J139" s="143">
        <f>ROUND(I139*H139,2)</f>
        <v>0</v>
      </c>
      <c r="K139" s="139" t="s">
        <v>4118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229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229</v>
      </c>
      <c r="BM139" s="148" t="s">
        <v>322</v>
      </c>
    </row>
    <row r="140" spans="2:65" s="1" customFormat="1">
      <c r="B140" s="32"/>
      <c r="D140" s="151" t="s">
        <v>272</v>
      </c>
      <c r="F140" s="181" t="s">
        <v>4135</v>
      </c>
      <c r="I140" s="182"/>
      <c r="L140" s="32"/>
      <c r="M140" s="183"/>
      <c r="T140" s="56"/>
      <c r="AT140" s="17" t="s">
        <v>272</v>
      </c>
      <c r="AU140" s="17" t="s">
        <v>80</v>
      </c>
    </row>
    <row r="141" spans="2:65" s="1" customFormat="1" ht="21.75" customHeight="1">
      <c r="B141" s="136"/>
      <c r="C141" s="137" t="s">
        <v>73</v>
      </c>
      <c r="D141" s="137" t="s">
        <v>224</v>
      </c>
      <c r="E141" s="138" t="s">
        <v>4138</v>
      </c>
      <c r="F141" s="139" t="s">
        <v>4139</v>
      </c>
      <c r="G141" s="140" t="s">
        <v>285</v>
      </c>
      <c r="H141" s="141">
        <v>1</v>
      </c>
      <c r="I141" s="142"/>
      <c r="J141" s="143">
        <f>ROUND(I141*H141,2)</f>
        <v>0</v>
      </c>
      <c r="K141" s="139" t="s">
        <v>4118</v>
      </c>
      <c r="L141" s="32"/>
      <c r="M141" s="144" t="s">
        <v>1</v>
      </c>
      <c r="N141" s="145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229</v>
      </c>
      <c r="AT141" s="148" t="s">
        <v>224</v>
      </c>
      <c r="AU141" s="148" t="s">
        <v>80</v>
      </c>
      <c r="AY141" s="17" t="s">
        <v>221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80</v>
      </c>
      <c r="BK141" s="149">
        <f>ROUND(I141*H141,2)</f>
        <v>0</v>
      </c>
      <c r="BL141" s="17" t="s">
        <v>229</v>
      </c>
      <c r="BM141" s="148" t="s">
        <v>332</v>
      </c>
    </row>
    <row r="142" spans="2:65" s="1" customFormat="1">
      <c r="B142" s="32"/>
      <c r="D142" s="151" t="s">
        <v>272</v>
      </c>
      <c r="F142" s="181" t="s">
        <v>4129</v>
      </c>
      <c r="I142" s="182"/>
      <c r="L142" s="32"/>
      <c r="M142" s="183"/>
      <c r="T142" s="56"/>
      <c r="AT142" s="17" t="s">
        <v>272</v>
      </c>
      <c r="AU142" s="17" t="s">
        <v>80</v>
      </c>
    </row>
    <row r="143" spans="2:65" s="1" customFormat="1" ht="21.75" customHeight="1">
      <c r="B143" s="136"/>
      <c r="C143" s="137" t="s">
        <v>73</v>
      </c>
      <c r="D143" s="137" t="s">
        <v>224</v>
      </c>
      <c r="E143" s="138" t="s">
        <v>4140</v>
      </c>
      <c r="F143" s="139" t="s">
        <v>4141</v>
      </c>
      <c r="G143" s="140" t="s">
        <v>285</v>
      </c>
      <c r="H143" s="141">
        <v>1</v>
      </c>
      <c r="I143" s="142"/>
      <c r="J143" s="143">
        <f>ROUND(I143*H143,2)</f>
        <v>0</v>
      </c>
      <c r="K143" s="139" t="s">
        <v>4118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229</v>
      </c>
      <c r="AT143" s="148" t="s">
        <v>224</v>
      </c>
      <c r="AU143" s="148" t="s">
        <v>80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229</v>
      </c>
      <c r="BM143" s="148" t="s">
        <v>340</v>
      </c>
    </row>
    <row r="144" spans="2:65" s="1" customFormat="1">
      <c r="B144" s="32"/>
      <c r="D144" s="151" t="s">
        <v>272</v>
      </c>
      <c r="F144" s="181" t="s">
        <v>4129</v>
      </c>
      <c r="I144" s="182"/>
      <c r="L144" s="32"/>
      <c r="M144" s="183"/>
      <c r="T144" s="56"/>
      <c r="AT144" s="17" t="s">
        <v>272</v>
      </c>
      <c r="AU144" s="17" t="s">
        <v>80</v>
      </c>
    </row>
    <row r="145" spans="2:65" s="1" customFormat="1" ht="37.9" customHeight="1">
      <c r="B145" s="136"/>
      <c r="C145" s="137" t="s">
        <v>73</v>
      </c>
      <c r="D145" s="137" t="s">
        <v>224</v>
      </c>
      <c r="E145" s="138" t="s">
        <v>4142</v>
      </c>
      <c r="F145" s="139" t="s">
        <v>4143</v>
      </c>
      <c r="G145" s="140" t="s">
        <v>285</v>
      </c>
      <c r="H145" s="141">
        <v>1</v>
      </c>
      <c r="I145" s="142"/>
      <c r="J145" s="143">
        <f>ROUND(I145*H145,2)</f>
        <v>0</v>
      </c>
      <c r="K145" s="139" t="s">
        <v>4118</v>
      </c>
      <c r="L145" s="32"/>
      <c r="M145" s="144" t="s">
        <v>1</v>
      </c>
      <c r="N145" s="145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229</v>
      </c>
      <c r="AT145" s="148" t="s">
        <v>224</v>
      </c>
      <c r="AU145" s="148" t="s">
        <v>80</v>
      </c>
      <c r="AY145" s="17" t="s">
        <v>221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80</v>
      </c>
      <c r="BK145" s="149">
        <f>ROUND(I145*H145,2)</f>
        <v>0</v>
      </c>
      <c r="BL145" s="17" t="s">
        <v>229</v>
      </c>
      <c r="BM145" s="148" t="s">
        <v>353</v>
      </c>
    </row>
    <row r="146" spans="2:65" s="1" customFormat="1">
      <c r="B146" s="32"/>
      <c r="D146" s="151" t="s">
        <v>272</v>
      </c>
      <c r="F146" s="181" t="s">
        <v>4129</v>
      </c>
      <c r="I146" s="182"/>
      <c r="L146" s="32"/>
      <c r="M146" s="183"/>
      <c r="T146" s="56"/>
      <c r="AT146" s="17" t="s">
        <v>272</v>
      </c>
      <c r="AU146" s="17" t="s">
        <v>80</v>
      </c>
    </row>
    <row r="147" spans="2:65" s="1" customFormat="1" ht="24.2" customHeight="1">
      <c r="B147" s="136"/>
      <c r="C147" s="137" t="s">
        <v>73</v>
      </c>
      <c r="D147" s="137" t="s">
        <v>224</v>
      </c>
      <c r="E147" s="138" t="s">
        <v>4144</v>
      </c>
      <c r="F147" s="139" t="s">
        <v>4145</v>
      </c>
      <c r="G147" s="140" t="s">
        <v>285</v>
      </c>
      <c r="H147" s="141">
        <v>1</v>
      </c>
      <c r="I147" s="142"/>
      <c r="J147" s="143">
        <f>ROUND(I147*H147,2)</f>
        <v>0</v>
      </c>
      <c r="K147" s="139" t="s">
        <v>4118</v>
      </c>
      <c r="L147" s="32"/>
      <c r="M147" s="144" t="s">
        <v>1</v>
      </c>
      <c r="N147" s="145" t="s">
        <v>38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229</v>
      </c>
      <c r="AT147" s="148" t="s">
        <v>224</v>
      </c>
      <c r="AU147" s="148" t="s">
        <v>80</v>
      </c>
      <c r="AY147" s="17" t="s">
        <v>221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80</v>
      </c>
      <c r="BK147" s="149">
        <f>ROUND(I147*H147,2)</f>
        <v>0</v>
      </c>
      <c r="BL147" s="17" t="s">
        <v>229</v>
      </c>
      <c r="BM147" s="148" t="s">
        <v>369</v>
      </c>
    </row>
    <row r="148" spans="2:65" s="1" customFormat="1">
      <c r="B148" s="32"/>
      <c r="D148" s="151" t="s">
        <v>272</v>
      </c>
      <c r="F148" s="181" t="s">
        <v>4146</v>
      </c>
      <c r="I148" s="182"/>
      <c r="L148" s="32"/>
      <c r="M148" s="183"/>
      <c r="T148" s="56"/>
      <c r="AT148" s="17" t="s">
        <v>272</v>
      </c>
      <c r="AU148" s="17" t="s">
        <v>80</v>
      </c>
    </row>
    <row r="149" spans="2:65" s="1" customFormat="1" ht="16.5" customHeight="1">
      <c r="B149" s="136"/>
      <c r="C149" s="137" t="s">
        <v>73</v>
      </c>
      <c r="D149" s="137" t="s">
        <v>224</v>
      </c>
      <c r="E149" s="138" t="s">
        <v>4147</v>
      </c>
      <c r="F149" s="139" t="s">
        <v>4148</v>
      </c>
      <c r="G149" s="140" t="s">
        <v>285</v>
      </c>
      <c r="H149" s="141">
        <v>1</v>
      </c>
      <c r="I149" s="142"/>
      <c r="J149" s="143">
        <f>ROUND(I149*H149,2)</f>
        <v>0</v>
      </c>
      <c r="K149" s="139" t="s">
        <v>4118</v>
      </c>
      <c r="L149" s="32"/>
      <c r="M149" s="144" t="s">
        <v>1</v>
      </c>
      <c r="N149" s="145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229</v>
      </c>
      <c r="AT149" s="148" t="s">
        <v>224</v>
      </c>
      <c r="AU149" s="148" t="s">
        <v>80</v>
      </c>
      <c r="AY149" s="17" t="s">
        <v>221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80</v>
      </c>
      <c r="BK149" s="149">
        <f>ROUND(I149*H149,2)</f>
        <v>0</v>
      </c>
      <c r="BL149" s="17" t="s">
        <v>229</v>
      </c>
      <c r="BM149" s="148" t="s">
        <v>379</v>
      </c>
    </row>
    <row r="150" spans="2:65" s="1" customFormat="1">
      <c r="B150" s="32"/>
      <c r="D150" s="151" t="s">
        <v>272</v>
      </c>
      <c r="F150" s="181" t="s">
        <v>4129</v>
      </c>
      <c r="I150" s="182"/>
      <c r="L150" s="32"/>
      <c r="M150" s="183"/>
      <c r="T150" s="56"/>
      <c r="AT150" s="17" t="s">
        <v>272</v>
      </c>
      <c r="AU150" s="17" t="s">
        <v>80</v>
      </c>
    </row>
    <row r="151" spans="2:65" s="1" customFormat="1" ht="24.2" customHeight="1">
      <c r="B151" s="136"/>
      <c r="C151" s="137" t="s">
        <v>73</v>
      </c>
      <c r="D151" s="137" t="s">
        <v>224</v>
      </c>
      <c r="E151" s="138" t="s">
        <v>4149</v>
      </c>
      <c r="F151" s="139" t="s">
        <v>4150</v>
      </c>
      <c r="G151" s="140" t="s">
        <v>983</v>
      </c>
      <c r="H151" s="141">
        <v>1</v>
      </c>
      <c r="I151" s="142"/>
      <c r="J151" s="143">
        <f>ROUND(I151*H151,2)</f>
        <v>0</v>
      </c>
      <c r="K151" s="139" t="s">
        <v>4118</v>
      </c>
      <c r="L151" s="32"/>
      <c r="M151" s="144" t="s">
        <v>1</v>
      </c>
      <c r="N151" s="145" t="s">
        <v>38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229</v>
      </c>
      <c r="AT151" s="148" t="s">
        <v>224</v>
      </c>
      <c r="AU151" s="148" t="s">
        <v>80</v>
      </c>
      <c r="AY151" s="17" t="s">
        <v>221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80</v>
      </c>
      <c r="BK151" s="149">
        <f>ROUND(I151*H151,2)</f>
        <v>0</v>
      </c>
      <c r="BL151" s="17" t="s">
        <v>229</v>
      </c>
      <c r="BM151" s="148" t="s">
        <v>391</v>
      </c>
    </row>
    <row r="152" spans="2:65" s="1" customFormat="1">
      <c r="B152" s="32"/>
      <c r="D152" s="151" t="s">
        <v>272</v>
      </c>
      <c r="F152" s="181" t="s">
        <v>4129</v>
      </c>
      <c r="I152" s="182"/>
      <c r="L152" s="32"/>
      <c r="M152" s="183"/>
      <c r="T152" s="56"/>
      <c r="AT152" s="17" t="s">
        <v>272</v>
      </c>
      <c r="AU152" s="17" t="s">
        <v>80</v>
      </c>
    </row>
    <row r="153" spans="2:65" s="11" customFormat="1" ht="25.9" customHeight="1">
      <c r="B153" s="124"/>
      <c r="D153" s="125" t="s">
        <v>72</v>
      </c>
      <c r="E153" s="126" t="s">
        <v>3660</v>
      </c>
      <c r="F153" s="126" t="s">
        <v>4151</v>
      </c>
      <c r="I153" s="127"/>
      <c r="J153" s="128">
        <f>BK153</f>
        <v>0</v>
      </c>
      <c r="L153" s="124"/>
      <c r="M153" s="129"/>
      <c r="P153" s="130">
        <f>SUM(P154:P161)</f>
        <v>0</v>
      </c>
      <c r="R153" s="130">
        <f>SUM(R154:R161)</f>
        <v>0</v>
      </c>
      <c r="T153" s="131">
        <f>SUM(T154:T161)</f>
        <v>0</v>
      </c>
      <c r="AR153" s="125" t="s">
        <v>80</v>
      </c>
      <c r="AT153" s="132" t="s">
        <v>72</v>
      </c>
      <c r="AU153" s="132" t="s">
        <v>73</v>
      </c>
      <c r="AY153" s="125" t="s">
        <v>221</v>
      </c>
      <c r="BK153" s="133">
        <f>SUM(BK154:BK161)</f>
        <v>0</v>
      </c>
    </row>
    <row r="154" spans="2:65" s="1" customFormat="1" ht="24.2" customHeight="1">
      <c r="B154" s="136"/>
      <c r="C154" s="137" t="s">
        <v>73</v>
      </c>
      <c r="D154" s="137" t="s">
        <v>224</v>
      </c>
      <c r="E154" s="138" t="s">
        <v>4152</v>
      </c>
      <c r="F154" s="139" t="s">
        <v>4153</v>
      </c>
      <c r="G154" s="140" t="s">
        <v>285</v>
      </c>
      <c r="H154" s="141">
        <v>5</v>
      </c>
      <c r="I154" s="142"/>
      <c r="J154" s="143">
        <f>ROUND(I154*H154,2)</f>
        <v>0</v>
      </c>
      <c r="K154" s="139" t="s">
        <v>4118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229</v>
      </c>
      <c r="AT154" s="148" t="s">
        <v>224</v>
      </c>
      <c r="AU154" s="148" t="s">
        <v>80</v>
      </c>
      <c r="AY154" s="17" t="s">
        <v>221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80</v>
      </c>
      <c r="BK154" s="149">
        <f>ROUND(I154*H154,2)</f>
        <v>0</v>
      </c>
      <c r="BL154" s="17" t="s">
        <v>229</v>
      </c>
      <c r="BM154" s="148" t="s">
        <v>404</v>
      </c>
    </row>
    <row r="155" spans="2:65" s="1" customFormat="1">
      <c r="B155" s="32"/>
      <c r="D155" s="151" t="s">
        <v>272</v>
      </c>
      <c r="F155" s="181" t="s">
        <v>4154</v>
      </c>
      <c r="I155" s="182"/>
      <c r="L155" s="32"/>
      <c r="M155" s="183"/>
      <c r="T155" s="56"/>
      <c r="AT155" s="17" t="s">
        <v>272</v>
      </c>
      <c r="AU155" s="17" t="s">
        <v>80</v>
      </c>
    </row>
    <row r="156" spans="2:65" s="1" customFormat="1" ht="37.9" customHeight="1">
      <c r="B156" s="136"/>
      <c r="C156" s="137" t="s">
        <v>73</v>
      </c>
      <c r="D156" s="137" t="s">
        <v>224</v>
      </c>
      <c r="E156" s="138" t="s">
        <v>4155</v>
      </c>
      <c r="F156" s="139" t="s">
        <v>4156</v>
      </c>
      <c r="G156" s="140" t="s">
        <v>285</v>
      </c>
      <c r="H156" s="141">
        <v>3</v>
      </c>
      <c r="I156" s="142"/>
      <c r="J156" s="143">
        <f>ROUND(I156*H156,2)</f>
        <v>0</v>
      </c>
      <c r="K156" s="139" t="s">
        <v>4118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229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229</v>
      </c>
      <c r="BM156" s="148" t="s">
        <v>445</v>
      </c>
    </row>
    <row r="157" spans="2:65" s="1" customFormat="1">
      <c r="B157" s="32"/>
      <c r="D157" s="151" t="s">
        <v>272</v>
      </c>
      <c r="F157" s="181" t="s">
        <v>4157</v>
      </c>
      <c r="I157" s="182"/>
      <c r="L157" s="32"/>
      <c r="M157" s="183"/>
      <c r="T157" s="56"/>
      <c r="AT157" s="17" t="s">
        <v>272</v>
      </c>
      <c r="AU157" s="17" t="s">
        <v>80</v>
      </c>
    </row>
    <row r="158" spans="2:65" s="1" customFormat="1" ht="33" customHeight="1">
      <c r="B158" s="136"/>
      <c r="C158" s="137" t="s">
        <v>73</v>
      </c>
      <c r="D158" s="137" t="s">
        <v>224</v>
      </c>
      <c r="E158" s="138" t="s">
        <v>4158</v>
      </c>
      <c r="F158" s="139" t="s">
        <v>4159</v>
      </c>
      <c r="G158" s="140" t="s">
        <v>285</v>
      </c>
      <c r="H158" s="141">
        <v>8</v>
      </c>
      <c r="I158" s="142"/>
      <c r="J158" s="143">
        <f>ROUND(I158*H158,2)</f>
        <v>0</v>
      </c>
      <c r="K158" s="139" t="s">
        <v>4118</v>
      </c>
      <c r="L158" s="32"/>
      <c r="M158" s="144" t="s">
        <v>1</v>
      </c>
      <c r="N158" s="145" t="s">
        <v>38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229</v>
      </c>
      <c r="AT158" s="148" t="s">
        <v>224</v>
      </c>
      <c r="AU158" s="148" t="s">
        <v>80</v>
      </c>
      <c r="AY158" s="17" t="s">
        <v>221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80</v>
      </c>
      <c r="BK158" s="149">
        <f>ROUND(I158*H158,2)</f>
        <v>0</v>
      </c>
      <c r="BL158" s="17" t="s">
        <v>229</v>
      </c>
      <c r="BM158" s="148" t="s">
        <v>460</v>
      </c>
    </row>
    <row r="159" spans="2:65" s="1" customFormat="1">
      <c r="B159" s="32"/>
      <c r="D159" s="151" t="s">
        <v>272</v>
      </c>
      <c r="F159" s="181" t="s">
        <v>4129</v>
      </c>
      <c r="I159" s="182"/>
      <c r="L159" s="32"/>
      <c r="M159" s="183"/>
      <c r="T159" s="56"/>
      <c r="AT159" s="17" t="s">
        <v>272</v>
      </c>
      <c r="AU159" s="17" t="s">
        <v>80</v>
      </c>
    </row>
    <row r="160" spans="2:65" s="1" customFormat="1" ht="21.75" customHeight="1">
      <c r="B160" s="136"/>
      <c r="C160" s="137" t="s">
        <v>73</v>
      </c>
      <c r="D160" s="137" t="s">
        <v>224</v>
      </c>
      <c r="E160" s="138" t="s">
        <v>4160</v>
      </c>
      <c r="F160" s="139" t="s">
        <v>4161</v>
      </c>
      <c r="G160" s="140" t="s">
        <v>285</v>
      </c>
      <c r="H160" s="141">
        <v>4000</v>
      </c>
      <c r="I160" s="142"/>
      <c r="J160" s="143">
        <f>ROUND(I160*H160,2)</f>
        <v>0</v>
      </c>
      <c r="K160" s="139" t="s">
        <v>4118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229</v>
      </c>
      <c r="AT160" s="148" t="s">
        <v>224</v>
      </c>
      <c r="AU160" s="148" t="s">
        <v>80</v>
      </c>
      <c r="AY160" s="17" t="s">
        <v>221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80</v>
      </c>
      <c r="BK160" s="149">
        <f>ROUND(I160*H160,2)</f>
        <v>0</v>
      </c>
      <c r="BL160" s="17" t="s">
        <v>229</v>
      </c>
      <c r="BM160" s="148" t="s">
        <v>470</v>
      </c>
    </row>
    <row r="161" spans="2:65" s="1" customFormat="1">
      <c r="B161" s="32"/>
      <c r="D161" s="151" t="s">
        <v>272</v>
      </c>
      <c r="F161" s="181" t="s">
        <v>4129</v>
      </c>
      <c r="I161" s="182"/>
      <c r="L161" s="32"/>
      <c r="M161" s="183"/>
      <c r="T161" s="56"/>
      <c r="AT161" s="17" t="s">
        <v>272</v>
      </c>
      <c r="AU161" s="17" t="s">
        <v>80</v>
      </c>
    </row>
    <row r="162" spans="2:65" s="11" customFormat="1" ht="25.9" customHeight="1">
      <c r="B162" s="124"/>
      <c r="D162" s="125" t="s">
        <v>72</v>
      </c>
      <c r="E162" s="126" t="s">
        <v>3664</v>
      </c>
      <c r="F162" s="126" t="s">
        <v>4162</v>
      </c>
      <c r="I162" s="127"/>
      <c r="J162" s="128">
        <f>BK162</f>
        <v>0</v>
      </c>
      <c r="L162" s="124"/>
      <c r="M162" s="129"/>
      <c r="P162" s="130">
        <f>SUM(P163:P170)</f>
        <v>0</v>
      </c>
      <c r="R162" s="130">
        <f>SUM(R163:R170)</f>
        <v>0</v>
      </c>
      <c r="T162" s="131">
        <f>SUM(T163:T170)</f>
        <v>0</v>
      </c>
      <c r="AR162" s="125" t="s">
        <v>80</v>
      </c>
      <c r="AT162" s="132" t="s">
        <v>72</v>
      </c>
      <c r="AU162" s="132" t="s">
        <v>73</v>
      </c>
      <c r="AY162" s="125" t="s">
        <v>221</v>
      </c>
      <c r="BK162" s="133">
        <f>SUM(BK163:BK170)</f>
        <v>0</v>
      </c>
    </row>
    <row r="163" spans="2:65" s="1" customFormat="1" ht="16.5" customHeight="1">
      <c r="B163" s="136"/>
      <c r="C163" s="137" t="s">
        <v>73</v>
      </c>
      <c r="D163" s="137" t="s">
        <v>224</v>
      </c>
      <c r="E163" s="138" t="s">
        <v>4163</v>
      </c>
      <c r="F163" s="139" t="s">
        <v>4164</v>
      </c>
      <c r="G163" s="140" t="s">
        <v>350</v>
      </c>
      <c r="H163" s="141">
        <v>8</v>
      </c>
      <c r="I163" s="142"/>
      <c r="J163" s="143">
        <f>ROUND(I163*H163,2)</f>
        <v>0</v>
      </c>
      <c r="K163" s="139" t="s">
        <v>4118</v>
      </c>
      <c r="L163" s="32"/>
      <c r="M163" s="144" t="s">
        <v>1</v>
      </c>
      <c r="N163" s="145" t="s">
        <v>38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229</v>
      </c>
      <c r="AT163" s="148" t="s">
        <v>224</v>
      </c>
      <c r="AU163" s="148" t="s">
        <v>80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229</v>
      </c>
      <c r="BM163" s="148" t="s">
        <v>512</v>
      </c>
    </row>
    <row r="164" spans="2:65" s="1" customFormat="1">
      <c r="B164" s="32"/>
      <c r="D164" s="151" t="s">
        <v>272</v>
      </c>
      <c r="F164" s="181" t="s">
        <v>4129</v>
      </c>
      <c r="I164" s="182"/>
      <c r="L164" s="32"/>
      <c r="M164" s="183"/>
      <c r="T164" s="56"/>
      <c r="AT164" s="17" t="s">
        <v>272</v>
      </c>
      <c r="AU164" s="17" t="s">
        <v>80</v>
      </c>
    </row>
    <row r="165" spans="2:65" s="1" customFormat="1" ht="24.2" customHeight="1">
      <c r="B165" s="136"/>
      <c r="C165" s="137" t="s">
        <v>73</v>
      </c>
      <c r="D165" s="137" t="s">
        <v>224</v>
      </c>
      <c r="E165" s="138" t="s">
        <v>4165</v>
      </c>
      <c r="F165" s="139" t="s">
        <v>4166</v>
      </c>
      <c r="G165" s="140" t="s">
        <v>350</v>
      </c>
      <c r="H165" s="141">
        <v>5</v>
      </c>
      <c r="I165" s="142"/>
      <c r="J165" s="143">
        <f>ROUND(I165*H165,2)</f>
        <v>0</v>
      </c>
      <c r="K165" s="139" t="s">
        <v>4118</v>
      </c>
      <c r="L165" s="32"/>
      <c r="M165" s="144" t="s">
        <v>1</v>
      </c>
      <c r="N165" s="145" t="s">
        <v>38</v>
      </c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AR165" s="148" t="s">
        <v>229</v>
      </c>
      <c r="AT165" s="148" t="s">
        <v>224</v>
      </c>
      <c r="AU165" s="148" t="s">
        <v>80</v>
      </c>
      <c r="AY165" s="17" t="s">
        <v>221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80</v>
      </c>
      <c r="BK165" s="149">
        <f>ROUND(I165*H165,2)</f>
        <v>0</v>
      </c>
      <c r="BL165" s="17" t="s">
        <v>229</v>
      </c>
      <c r="BM165" s="148" t="s">
        <v>523</v>
      </c>
    </row>
    <row r="166" spans="2:65" s="1" customFormat="1">
      <c r="B166" s="32"/>
      <c r="D166" s="151" t="s">
        <v>272</v>
      </c>
      <c r="F166" s="181" t="s">
        <v>4129</v>
      </c>
      <c r="I166" s="182"/>
      <c r="L166" s="32"/>
      <c r="M166" s="183"/>
      <c r="T166" s="56"/>
      <c r="AT166" s="17" t="s">
        <v>272</v>
      </c>
      <c r="AU166" s="17" t="s">
        <v>80</v>
      </c>
    </row>
    <row r="167" spans="2:65" s="1" customFormat="1" ht="16.5" customHeight="1">
      <c r="B167" s="136"/>
      <c r="C167" s="137" t="s">
        <v>73</v>
      </c>
      <c r="D167" s="137" t="s">
        <v>224</v>
      </c>
      <c r="E167" s="138" t="s">
        <v>4167</v>
      </c>
      <c r="F167" s="139" t="s">
        <v>4168</v>
      </c>
      <c r="G167" s="140" t="s">
        <v>350</v>
      </c>
      <c r="H167" s="141">
        <v>5</v>
      </c>
      <c r="I167" s="142"/>
      <c r="J167" s="143">
        <f>ROUND(I167*H167,2)</f>
        <v>0</v>
      </c>
      <c r="K167" s="139" t="s">
        <v>4118</v>
      </c>
      <c r="L167" s="32"/>
      <c r="M167" s="144" t="s">
        <v>1</v>
      </c>
      <c r="N167" s="145" t="s">
        <v>38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229</v>
      </c>
      <c r="AT167" s="148" t="s">
        <v>224</v>
      </c>
      <c r="AU167" s="148" t="s">
        <v>80</v>
      </c>
      <c r="AY167" s="17" t="s">
        <v>221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80</v>
      </c>
      <c r="BK167" s="149">
        <f>ROUND(I167*H167,2)</f>
        <v>0</v>
      </c>
      <c r="BL167" s="17" t="s">
        <v>229</v>
      </c>
      <c r="BM167" s="148" t="s">
        <v>562</v>
      </c>
    </row>
    <row r="168" spans="2:65" s="1" customFormat="1">
      <c r="B168" s="32"/>
      <c r="D168" s="151" t="s">
        <v>272</v>
      </c>
      <c r="F168" s="181" t="s">
        <v>4129</v>
      </c>
      <c r="I168" s="182"/>
      <c r="L168" s="32"/>
      <c r="M168" s="183"/>
      <c r="T168" s="56"/>
      <c r="AT168" s="17" t="s">
        <v>272</v>
      </c>
      <c r="AU168" s="17" t="s">
        <v>80</v>
      </c>
    </row>
    <row r="169" spans="2:65" s="1" customFormat="1" ht="24.2" customHeight="1">
      <c r="B169" s="136"/>
      <c r="C169" s="137" t="s">
        <v>73</v>
      </c>
      <c r="D169" s="137" t="s">
        <v>224</v>
      </c>
      <c r="E169" s="138" t="s">
        <v>4169</v>
      </c>
      <c r="F169" s="139" t="s">
        <v>4170</v>
      </c>
      <c r="G169" s="140" t="s">
        <v>983</v>
      </c>
      <c r="H169" s="141">
        <v>1</v>
      </c>
      <c r="I169" s="142"/>
      <c r="J169" s="143">
        <f>ROUND(I169*H169,2)</f>
        <v>0</v>
      </c>
      <c r="K169" s="139" t="s">
        <v>4118</v>
      </c>
      <c r="L169" s="32"/>
      <c r="M169" s="144" t="s">
        <v>1</v>
      </c>
      <c r="N169" s="145" t="s">
        <v>38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229</v>
      </c>
      <c r="AT169" s="148" t="s">
        <v>224</v>
      </c>
      <c r="AU169" s="148" t="s">
        <v>80</v>
      </c>
      <c r="AY169" s="17" t="s">
        <v>221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80</v>
      </c>
      <c r="BK169" s="149">
        <f>ROUND(I169*H169,2)</f>
        <v>0</v>
      </c>
      <c r="BL169" s="17" t="s">
        <v>229</v>
      </c>
      <c r="BM169" s="148" t="s">
        <v>573</v>
      </c>
    </row>
    <row r="170" spans="2:65" s="1" customFormat="1">
      <c r="B170" s="32"/>
      <c r="D170" s="151" t="s">
        <v>272</v>
      </c>
      <c r="F170" s="181" t="s">
        <v>4129</v>
      </c>
      <c r="I170" s="182"/>
      <c r="L170" s="32"/>
      <c r="M170" s="183"/>
      <c r="T170" s="56"/>
      <c r="AT170" s="17" t="s">
        <v>272</v>
      </c>
      <c r="AU170" s="17" t="s">
        <v>80</v>
      </c>
    </row>
    <row r="171" spans="2:65" s="11" customFormat="1" ht="25.9" customHeight="1">
      <c r="B171" s="124"/>
      <c r="D171" s="125" t="s">
        <v>72</v>
      </c>
      <c r="E171" s="126" t="s">
        <v>3668</v>
      </c>
      <c r="F171" s="126" t="s">
        <v>4171</v>
      </c>
      <c r="I171" s="127"/>
      <c r="J171" s="128">
        <f>BK171</f>
        <v>0</v>
      </c>
      <c r="L171" s="124"/>
      <c r="M171" s="129"/>
      <c r="P171" s="130">
        <f>SUM(P172:P197)</f>
        <v>0</v>
      </c>
      <c r="R171" s="130">
        <f>SUM(R172:R197)</f>
        <v>0</v>
      </c>
      <c r="T171" s="131">
        <f>SUM(T172:T197)</f>
        <v>0</v>
      </c>
      <c r="AR171" s="125" t="s">
        <v>80</v>
      </c>
      <c r="AT171" s="132" t="s">
        <v>72</v>
      </c>
      <c r="AU171" s="132" t="s">
        <v>73</v>
      </c>
      <c r="AY171" s="125" t="s">
        <v>221</v>
      </c>
      <c r="BK171" s="133">
        <f>SUM(BK172:BK197)</f>
        <v>0</v>
      </c>
    </row>
    <row r="172" spans="2:65" s="1" customFormat="1" ht="24.2" customHeight="1">
      <c r="B172" s="136"/>
      <c r="C172" s="137" t="s">
        <v>73</v>
      </c>
      <c r="D172" s="137" t="s">
        <v>224</v>
      </c>
      <c r="E172" s="138" t="s">
        <v>4172</v>
      </c>
      <c r="F172" s="139" t="s">
        <v>4173</v>
      </c>
      <c r="G172" s="140" t="s">
        <v>350</v>
      </c>
      <c r="H172" s="141">
        <v>4</v>
      </c>
      <c r="I172" s="142"/>
      <c r="J172" s="143">
        <f>ROUND(I172*H172,2)</f>
        <v>0</v>
      </c>
      <c r="K172" s="139" t="s">
        <v>4118</v>
      </c>
      <c r="L172" s="32"/>
      <c r="M172" s="144" t="s">
        <v>1</v>
      </c>
      <c r="N172" s="145" t="s">
        <v>38</v>
      </c>
      <c r="P172" s="146">
        <f>O172*H172</f>
        <v>0</v>
      </c>
      <c r="Q172" s="146">
        <v>0</v>
      </c>
      <c r="R172" s="146">
        <f>Q172*H172</f>
        <v>0</v>
      </c>
      <c r="S172" s="146">
        <v>0</v>
      </c>
      <c r="T172" s="147">
        <f>S172*H172</f>
        <v>0</v>
      </c>
      <c r="AR172" s="148" t="s">
        <v>229</v>
      </c>
      <c r="AT172" s="148" t="s">
        <v>224</v>
      </c>
      <c r="AU172" s="148" t="s">
        <v>80</v>
      </c>
      <c r="AY172" s="17" t="s">
        <v>221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80</v>
      </c>
      <c r="BK172" s="149">
        <f>ROUND(I172*H172,2)</f>
        <v>0</v>
      </c>
      <c r="BL172" s="17" t="s">
        <v>229</v>
      </c>
      <c r="BM172" s="148" t="s">
        <v>605</v>
      </c>
    </row>
    <row r="173" spans="2:65" s="1" customFormat="1">
      <c r="B173" s="32"/>
      <c r="D173" s="151" t="s">
        <v>272</v>
      </c>
      <c r="F173" s="181" t="s">
        <v>4129</v>
      </c>
      <c r="I173" s="182"/>
      <c r="L173" s="32"/>
      <c r="M173" s="183"/>
      <c r="T173" s="56"/>
      <c r="AT173" s="17" t="s">
        <v>272</v>
      </c>
      <c r="AU173" s="17" t="s">
        <v>80</v>
      </c>
    </row>
    <row r="174" spans="2:65" s="1" customFormat="1" ht="37.9" customHeight="1">
      <c r="B174" s="136"/>
      <c r="C174" s="137" t="s">
        <v>73</v>
      </c>
      <c r="D174" s="137" t="s">
        <v>224</v>
      </c>
      <c r="E174" s="138" t="s">
        <v>4174</v>
      </c>
      <c r="F174" s="139" t="s">
        <v>4175</v>
      </c>
      <c r="G174" s="140" t="s">
        <v>285</v>
      </c>
      <c r="H174" s="141">
        <v>3</v>
      </c>
      <c r="I174" s="142"/>
      <c r="J174" s="143">
        <f>ROUND(I174*H174,2)</f>
        <v>0</v>
      </c>
      <c r="K174" s="139" t="s">
        <v>4118</v>
      </c>
      <c r="L174" s="32"/>
      <c r="M174" s="144" t="s">
        <v>1</v>
      </c>
      <c r="N174" s="145" t="s">
        <v>38</v>
      </c>
      <c r="P174" s="146">
        <f>O174*H174</f>
        <v>0</v>
      </c>
      <c r="Q174" s="146">
        <v>0</v>
      </c>
      <c r="R174" s="146">
        <f>Q174*H174</f>
        <v>0</v>
      </c>
      <c r="S174" s="146">
        <v>0</v>
      </c>
      <c r="T174" s="147">
        <f>S174*H174</f>
        <v>0</v>
      </c>
      <c r="AR174" s="148" t="s">
        <v>229</v>
      </c>
      <c r="AT174" s="148" t="s">
        <v>224</v>
      </c>
      <c r="AU174" s="148" t="s">
        <v>80</v>
      </c>
      <c r="AY174" s="17" t="s">
        <v>221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7" t="s">
        <v>80</v>
      </c>
      <c r="BK174" s="149">
        <f>ROUND(I174*H174,2)</f>
        <v>0</v>
      </c>
      <c r="BL174" s="17" t="s">
        <v>229</v>
      </c>
      <c r="BM174" s="148" t="s">
        <v>632</v>
      </c>
    </row>
    <row r="175" spans="2:65" s="1" customFormat="1">
      <c r="B175" s="32"/>
      <c r="D175" s="151" t="s">
        <v>272</v>
      </c>
      <c r="F175" s="181" t="s">
        <v>4129</v>
      </c>
      <c r="I175" s="182"/>
      <c r="L175" s="32"/>
      <c r="M175" s="183"/>
      <c r="T175" s="56"/>
      <c r="AT175" s="17" t="s">
        <v>272</v>
      </c>
      <c r="AU175" s="17" t="s">
        <v>80</v>
      </c>
    </row>
    <row r="176" spans="2:65" s="1" customFormat="1" ht="24.2" customHeight="1">
      <c r="B176" s="136"/>
      <c r="C176" s="137" t="s">
        <v>73</v>
      </c>
      <c r="D176" s="137" t="s">
        <v>224</v>
      </c>
      <c r="E176" s="138" t="s">
        <v>4176</v>
      </c>
      <c r="F176" s="139" t="s">
        <v>4177</v>
      </c>
      <c r="G176" s="140" t="s">
        <v>350</v>
      </c>
      <c r="H176" s="141">
        <v>1</v>
      </c>
      <c r="I176" s="142"/>
      <c r="J176" s="143">
        <f>ROUND(I176*H176,2)</f>
        <v>0</v>
      </c>
      <c r="K176" s="139" t="s">
        <v>4118</v>
      </c>
      <c r="L176" s="32"/>
      <c r="M176" s="144" t="s">
        <v>1</v>
      </c>
      <c r="N176" s="145" t="s">
        <v>38</v>
      </c>
      <c r="P176" s="146">
        <f>O176*H176</f>
        <v>0</v>
      </c>
      <c r="Q176" s="146">
        <v>0</v>
      </c>
      <c r="R176" s="146">
        <f>Q176*H176</f>
        <v>0</v>
      </c>
      <c r="S176" s="146">
        <v>0</v>
      </c>
      <c r="T176" s="147">
        <f>S176*H176</f>
        <v>0</v>
      </c>
      <c r="AR176" s="148" t="s">
        <v>229</v>
      </c>
      <c r="AT176" s="148" t="s">
        <v>224</v>
      </c>
      <c r="AU176" s="148" t="s">
        <v>80</v>
      </c>
      <c r="AY176" s="17" t="s">
        <v>221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80</v>
      </c>
      <c r="BK176" s="149">
        <f>ROUND(I176*H176,2)</f>
        <v>0</v>
      </c>
      <c r="BL176" s="17" t="s">
        <v>229</v>
      </c>
      <c r="BM176" s="148" t="s">
        <v>658</v>
      </c>
    </row>
    <row r="177" spans="2:65" s="1" customFormat="1">
      <c r="B177" s="32"/>
      <c r="D177" s="151" t="s">
        <v>272</v>
      </c>
      <c r="F177" s="181" t="s">
        <v>4129</v>
      </c>
      <c r="I177" s="182"/>
      <c r="L177" s="32"/>
      <c r="M177" s="183"/>
      <c r="T177" s="56"/>
      <c r="AT177" s="17" t="s">
        <v>272</v>
      </c>
      <c r="AU177" s="17" t="s">
        <v>80</v>
      </c>
    </row>
    <row r="178" spans="2:65" s="1" customFormat="1" ht="21.75" customHeight="1">
      <c r="B178" s="136"/>
      <c r="C178" s="137" t="s">
        <v>73</v>
      </c>
      <c r="D178" s="137" t="s">
        <v>224</v>
      </c>
      <c r="E178" s="138" t="s">
        <v>4178</v>
      </c>
      <c r="F178" s="139" t="s">
        <v>4179</v>
      </c>
      <c r="G178" s="140" t="s">
        <v>2137</v>
      </c>
      <c r="H178" s="141">
        <v>2</v>
      </c>
      <c r="I178" s="142"/>
      <c r="J178" s="143">
        <f>ROUND(I178*H178,2)</f>
        <v>0</v>
      </c>
      <c r="K178" s="139" t="s">
        <v>4118</v>
      </c>
      <c r="L178" s="32"/>
      <c r="M178" s="144" t="s">
        <v>1</v>
      </c>
      <c r="N178" s="145" t="s">
        <v>38</v>
      </c>
      <c r="P178" s="146">
        <f>O178*H178</f>
        <v>0</v>
      </c>
      <c r="Q178" s="146">
        <v>0</v>
      </c>
      <c r="R178" s="146">
        <f>Q178*H178</f>
        <v>0</v>
      </c>
      <c r="S178" s="146">
        <v>0</v>
      </c>
      <c r="T178" s="147">
        <f>S178*H178</f>
        <v>0</v>
      </c>
      <c r="AR178" s="148" t="s">
        <v>229</v>
      </c>
      <c r="AT178" s="148" t="s">
        <v>224</v>
      </c>
      <c r="AU178" s="148" t="s">
        <v>80</v>
      </c>
      <c r="AY178" s="17" t="s">
        <v>221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80</v>
      </c>
      <c r="BK178" s="149">
        <f>ROUND(I178*H178,2)</f>
        <v>0</v>
      </c>
      <c r="BL178" s="17" t="s">
        <v>229</v>
      </c>
      <c r="BM178" s="148" t="s">
        <v>680</v>
      </c>
    </row>
    <row r="179" spans="2:65" s="1" customFormat="1">
      <c r="B179" s="32"/>
      <c r="D179" s="151" t="s">
        <v>272</v>
      </c>
      <c r="F179" s="181" t="s">
        <v>4129</v>
      </c>
      <c r="I179" s="182"/>
      <c r="L179" s="32"/>
      <c r="M179" s="183"/>
      <c r="T179" s="56"/>
      <c r="AT179" s="17" t="s">
        <v>272</v>
      </c>
      <c r="AU179" s="17" t="s">
        <v>80</v>
      </c>
    </row>
    <row r="180" spans="2:65" s="1" customFormat="1" ht="37.9" customHeight="1">
      <c r="B180" s="136"/>
      <c r="C180" s="137" t="s">
        <v>73</v>
      </c>
      <c r="D180" s="137" t="s">
        <v>224</v>
      </c>
      <c r="E180" s="138" t="s">
        <v>4180</v>
      </c>
      <c r="F180" s="139" t="s">
        <v>4181</v>
      </c>
      <c r="G180" s="140" t="s">
        <v>350</v>
      </c>
      <c r="H180" s="141">
        <v>2</v>
      </c>
      <c r="I180" s="142"/>
      <c r="J180" s="143">
        <f>ROUND(I180*H180,2)</f>
        <v>0</v>
      </c>
      <c r="K180" s="139" t="s">
        <v>4118</v>
      </c>
      <c r="L180" s="32"/>
      <c r="M180" s="144" t="s">
        <v>1</v>
      </c>
      <c r="N180" s="145" t="s">
        <v>38</v>
      </c>
      <c r="P180" s="146">
        <f>O180*H180</f>
        <v>0</v>
      </c>
      <c r="Q180" s="146">
        <v>0</v>
      </c>
      <c r="R180" s="146">
        <f>Q180*H180</f>
        <v>0</v>
      </c>
      <c r="S180" s="146">
        <v>0</v>
      </c>
      <c r="T180" s="147">
        <f>S180*H180</f>
        <v>0</v>
      </c>
      <c r="AR180" s="148" t="s">
        <v>229</v>
      </c>
      <c r="AT180" s="148" t="s">
        <v>224</v>
      </c>
      <c r="AU180" s="148" t="s">
        <v>80</v>
      </c>
      <c r="AY180" s="17" t="s">
        <v>221</v>
      </c>
      <c r="BE180" s="149">
        <f>IF(N180="základní",J180,0)</f>
        <v>0</v>
      </c>
      <c r="BF180" s="149">
        <f>IF(N180="snížená",J180,0)</f>
        <v>0</v>
      </c>
      <c r="BG180" s="149">
        <f>IF(N180="zákl. přenesená",J180,0)</f>
        <v>0</v>
      </c>
      <c r="BH180" s="149">
        <f>IF(N180="sníž. přenesená",J180,0)</f>
        <v>0</v>
      </c>
      <c r="BI180" s="149">
        <f>IF(N180="nulová",J180,0)</f>
        <v>0</v>
      </c>
      <c r="BJ180" s="17" t="s">
        <v>80</v>
      </c>
      <c r="BK180" s="149">
        <f>ROUND(I180*H180,2)</f>
        <v>0</v>
      </c>
      <c r="BL180" s="17" t="s">
        <v>229</v>
      </c>
      <c r="BM180" s="148" t="s">
        <v>714</v>
      </c>
    </row>
    <row r="181" spans="2:65" s="1" customFormat="1">
      <c r="B181" s="32"/>
      <c r="D181" s="151" t="s">
        <v>272</v>
      </c>
      <c r="F181" s="181" t="s">
        <v>4129</v>
      </c>
      <c r="I181" s="182"/>
      <c r="L181" s="32"/>
      <c r="M181" s="183"/>
      <c r="T181" s="56"/>
      <c r="AT181" s="17" t="s">
        <v>272</v>
      </c>
      <c r="AU181" s="17" t="s">
        <v>80</v>
      </c>
    </row>
    <row r="182" spans="2:65" s="1" customFormat="1" ht="44.25" customHeight="1">
      <c r="B182" s="136"/>
      <c r="C182" s="137" t="s">
        <v>73</v>
      </c>
      <c r="D182" s="137" t="s">
        <v>224</v>
      </c>
      <c r="E182" s="138" t="s">
        <v>4182</v>
      </c>
      <c r="F182" s="139" t="s">
        <v>4183</v>
      </c>
      <c r="G182" s="140" t="s">
        <v>285</v>
      </c>
      <c r="H182" s="141">
        <v>1</v>
      </c>
      <c r="I182" s="142"/>
      <c r="J182" s="143">
        <f>ROUND(I182*H182,2)</f>
        <v>0</v>
      </c>
      <c r="K182" s="139" t="s">
        <v>4118</v>
      </c>
      <c r="L182" s="32"/>
      <c r="M182" s="144" t="s">
        <v>1</v>
      </c>
      <c r="N182" s="145" t="s">
        <v>38</v>
      </c>
      <c r="P182" s="146">
        <f>O182*H182</f>
        <v>0</v>
      </c>
      <c r="Q182" s="146">
        <v>0</v>
      </c>
      <c r="R182" s="146">
        <f>Q182*H182</f>
        <v>0</v>
      </c>
      <c r="S182" s="146">
        <v>0</v>
      </c>
      <c r="T182" s="147">
        <f>S182*H182</f>
        <v>0</v>
      </c>
      <c r="AR182" s="148" t="s">
        <v>229</v>
      </c>
      <c r="AT182" s="148" t="s">
        <v>224</v>
      </c>
      <c r="AU182" s="148" t="s">
        <v>80</v>
      </c>
      <c r="AY182" s="17" t="s">
        <v>221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7" t="s">
        <v>80</v>
      </c>
      <c r="BK182" s="149">
        <f>ROUND(I182*H182,2)</f>
        <v>0</v>
      </c>
      <c r="BL182" s="17" t="s">
        <v>229</v>
      </c>
      <c r="BM182" s="148" t="s">
        <v>727</v>
      </c>
    </row>
    <row r="183" spans="2:65" s="1" customFormat="1">
      <c r="B183" s="32"/>
      <c r="D183" s="151" t="s">
        <v>272</v>
      </c>
      <c r="F183" s="181" t="s">
        <v>4129</v>
      </c>
      <c r="I183" s="182"/>
      <c r="L183" s="32"/>
      <c r="M183" s="183"/>
      <c r="T183" s="56"/>
      <c r="AT183" s="17" t="s">
        <v>272</v>
      </c>
      <c r="AU183" s="17" t="s">
        <v>80</v>
      </c>
    </row>
    <row r="184" spans="2:65" s="1" customFormat="1" ht="24.2" customHeight="1">
      <c r="B184" s="136"/>
      <c r="C184" s="137" t="s">
        <v>73</v>
      </c>
      <c r="D184" s="137" t="s">
        <v>224</v>
      </c>
      <c r="E184" s="138" t="s">
        <v>4184</v>
      </c>
      <c r="F184" s="139" t="s">
        <v>4185</v>
      </c>
      <c r="G184" s="140" t="s">
        <v>350</v>
      </c>
      <c r="H184" s="141">
        <v>4</v>
      </c>
      <c r="I184" s="142"/>
      <c r="J184" s="143">
        <f>ROUND(I184*H184,2)</f>
        <v>0</v>
      </c>
      <c r="K184" s="139" t="s">
        <v>4118</v>
      </c>
      <c r="L184" s="32"/>
      <c r="M184" s="144" t="s">
        <v>1</v>
      </c>
      <c r="N184" s="145" t="s">
        <v>38</v>
      </c>
      <c r="P184" s="146">
        <f>O184*H184</f>
        <v>0</v>
      </c>
      <c r="Q184" s="146">
        <v>0</v>
      </c>
      <c r="R184" s="146">
        <f>Q184*H184</f>
        <v>0</v>
      </c>
      <c r="S184" s="146">
        <v>0</v>
      </c>
      <c r="T184" s="147">
        <f>S184*H184</f>
        <v>0</v>
      </c>
      <c r="AR184" s="148" t="s">
        <v>229</v>
      </c>
      <c r="AT184" s="148" t="s">
        <v>224</v>
      </c>
      <c r="AU184" s="148" t="s">
        <v>80</v>
      </c>
      <c r="AY184" s="17" t="s">
        <v>221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80</v>
      </c>
      <c r="BK184" s="149">
        <f>ROUND(I184*H184,2)</f>
        <v>0</v>
      </c>
      <c r="BL184" s="17" t="s">
        <v>229</v>
      </c>
      <c r="BM184" s="148" t="s">
        <v>738</v>
      </c>
    </row>
    <row r="185" spans="2:65" s="1" customFormat="1">
      <c r="B185" s="32"/>
      <c r="D185" s="151" t="s">
        <v>272</v>
      </c>
      <c r="F185" s="181" t="s">
        <v>4129</v>
      </c>
      <c r="I185" s="182"/>
      <c r="L185" s="32"/>
      <c r="M185" s="183"/>
      <c r="T185" s="56"/>
      <c r="AT185" s="17" t="s">
        <v>272</v>
      </c>
      <c r="AU185" s="17" t="s">
        <v>80</v>
      </c>
    </row>
    <row r="186" spans="2:65" s="1" customFormat="1" ht="21.75" customHeight="1">
      <c r="B186" s="136"/>
      <c r="C186" s="137" t="s">
        <v>73</v>
      </c>
      <c r="D186" s="137" t="s">
        <v>224</v>
      </c>
      <c r="E186" s="138" t="s">
        <v>4186</v>
      </c>
      <c r="F186" s="139" t="s">
        <v>4187</v>
      </c>
      <c r="G186" s="140" t="s">
        <v>285</v>
      </c>
      <c r="H186" s="141">
        <v>2</v>
      </c>
      <c r="I186" s="142"/>
      <c r="J186" s="143">
        <f>ROUND(I186*H186,2)</f>
        <v>0</v>
      </c>
      <c r="K186" s="139" t="s">
        <v>4118</v>
      </c>
      <c r="L186" s="32"/>
      <c r="M186" s="144" t="s">
        <v>1</v>
      </c>
      <c r="N186" s="145" t="s">
        <v>38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AR186" s="148" t="s">
        <v>229</v>
      </c>
      <c r="AT186" s="148" t="s">
        <v>224</v>
      </c>
      <c r="AU186" s="148" t="s">
        <v>80</v>
      </c>
      <c r="AY186" s="17" t="s">
        <v>221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80</v>
      </c>
      <c r="BK186" s="149">
        <f>ROUND(I186*H186,2)</f>
        <v>0</v>
      </c>
      <c r="BL186" s="17" t="s">
        <v>229</v>
      </c>
      <c r="BM186" s="148" t="s">
        <v>746</v>
      </c>
    </row>
    <row r="187" spans="2:65" s="1" customFormat="1">
      <c r="B187" s="32"/>
      <c r="D187" s="151" t="s">
        <v>272</v>
      </c>
      <c r="F187" s="181" t="s">
        <v>4129</v>
      </c>
      <c r="I187" s="182"/>
      <c r="L187" s="32"/>
      <c r="M187" s="183"/>
      <c r="T187" s="56"/>
      <c r="AT187" s="17" t="s">
        <v>272</v>
      </c>
      <c r="AU187" s="17" t="s">
        <v>80</v>
      </c>
    </row>
    <row r="188" spans="2:65" s="1" customFormat="1" ht="16.5" customHeight="1">
      <c r="B188" s="136"/>
      <c r="C188" s="137" t="s">
        <v>73</v>
      </c>
      <c r="D188" s="137" t="s">
        <v>224</v>
      </c>
      <c r="E188" s="138" t="s">
        <v>4188</v>
      </c>
      <c r="F188" s="139" t="s">
        <v>4189</v>
      </c>
      <c r="G188" s="140" t="s">
        <v>285</v>
      </c>
      <c r="H188" s="141">
        <v>1</v>
      </c>
      <c r="I188" s="142"/>
      <c r="J188" s="143">
        <f>ROUND(I188*H188,2)</f>
        <v>0</v>
      </c>
      <c r="K188" s="139" t="s">
        <v>4118</v>
      </c>
      <c r="L188" s="32"/>
      <c r="M188" s="144" t="s">
        <v>1</v>
      </c>
      <c r="N188" s="145" t="s">
        <v>38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229</v>
      </c>
      <c r="AT188" s="148" t="s">
        <v>224</v>
      </c>
      <c r="AU188" s="148" t="s">
        <v>80</v>
      </c>
      <c r="AY188" s="17" t="s">
        <v>221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80</v>
      </c>
      <c r="BK188" s="149">
        <f>ROUND(I188*H188,2)</f>
        <v>0</v>
      </c>
      <c r="BL188" s="17" t="s">
        <v>229</v>
      </c>
      <c r="BM188" s="148" t="s">
        <v>754</v>
      </c>
    </row>
    <row r="189" spans="2:65" s="1" customFormat="1">
      <c r="B189" s="32"/>
      <c r="D189" s="151" t="s">
        <v>272</v>
      </c>
      <c r="F189" s="181" t="s">
        <v>4129</v>
      </c>
      <c r="I189" s="182"/>
      <c r="L189" s="32"/>
      <c r="M189" s="183"/>
      <c r="T189" s="56"/>
      <c r="AT189" s="17" t="s">
        <v>272</v>
      </c>
      <c r="AU189" s="17" t="s">
        <v>80</v>
      </c>
    </row>
    <row r="190" spans="2:65" s="1" customFormat="1" ht="44.25" customHeight="1">
      <c r="B190" s="136"/>
      <c r="C190" s="137" t="s">
        <v>73</v>
      </c>
      <c r="D190" s="137" t="s">
        <v>224</v>
      </c>
      <c r="E190" s="138" t="s">
        <v>4190</v>
      </c>
      <c r="F190" s="139" t="s">
        <v>4191</v>
      </c>
      <c r="G190" s="140" t="s">
        <v>285</v>
      </c>
      <c r="H190" s="141">
        <v>3</v>
      </c>
      <c r="I190" s="142"/>
      <c r="J190" s="143">
        <f>ROUND(I190*H190,2)</f>
        <v>0</v>
      </c>
      <c r="K190" s="139" t="s">
        <v>4118</v>
      </c>
      <c r="L190" s="32"/>
      <c r="M190" s="144" t="s">
        <v>1</v>
      </c>
      <c r="N190" s="145" t="s">
        <v>38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229</v>
      </c>
      <c r="AT190" s="148" t="s">
        <v>224</v>
      </c>
      <c r="AU190" s="148" t="s">
        <v>80</v>
      </c>
      <c r="AY190" s="17" t="s">
        <v>221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7" t="s">
        <v>80</v>
      </c>
      <c r="BK190" s="149">
        <f>ROUND(I190*H190,2)</f>
        <v>0</v>
      </c>
      <c r="BL190" s="17" t="s">
        <v>229</v>
      </c>
      <c r="BM190" s="148" t="s">
        <v>358</v>
      </c>
    </row>
    <row r="191" spans="2:65" s="1" customFormat="1">
      <c r="B191" s="32"/>
      <c r="D191" s="151" t="s">
        <v>272</v>
      </c>
      <c r="F191" s="181" t="s">
        <v>4129</v>
      </c>
      <c r="I191" s="182"/>
      <c r="L191" s="32"/>
      <c r="M191" s="183"/>
      <c r="T191" s="56"/>
      <c r="AT191" s="17" t="s">
        <v>272</v>
      </c>
      <c r="AU191" s="17" t="s">
        <v>80</v>
      </c>
    </row>
    <row r="192" spans="2:65" s="1" customFormat="1" ht="44.25" customHeight="1">
      <c r="B192" s="136"/>
      <c r="C192" s="137" t="s">
        <v>73</v>
      </c>
      <c r="D192" s="137" t="s">
        <v>224</v>
      </c>
      <c r="E192" s="138" t="s">
        <v>4192</v>
      </c>
      <c r="F192" s="139" t="s">
        <v>4193</v>
      </c>
      <c r="G192" s="140" t="s">
        <v>983</v>
      </c>
      <c r="H192" s="141">
        <v>1</v>
      </c>
      <c r="I192" s="142"/>
      <c r="J192" s="143">
        <f>ROUND(I192*H192,2)</f>
        <v>0</v>
      </c>
      <c r="K192" s="139" t="s">
        <v>4118</v>
      </c>
      <c r="L192" s="32"/>
      <c r="M192" s="144" t="s">
        <v>1</v>
      </c>
      <c r="N192" s="145" t="s">
        <v>38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229</v>
      </c>
      <c r="AT192" s="148" t="s">
        <v>224</v>
      </c>
      <c r="AU192" s="148" t="s">
        <v>80</v>
      </c>
      <c r="AY192" s="17" t="s">
        <v>221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80</v>
      </c>
      <c r="BK192" s="149">
        <f>ROUND(I192*H192,2)</f>
        <v>0</v>
      </c>
      <c r="BL192" s="17" t="s">
        <v>229</v>
      </c>
      <c r="BM192" s="148" t="s">
        <v>767</v>
      </c>
    </row>
    <row r="193" spans="2:65" s="1" customFormat="1">
      <c r="B193" s="32"/>
      <c r="D193" s="151" t="s">
        <v>272</v>
      </c>
      <c r="F193" s="181" t="s">
        <v>4129</v>
      </c>
      <c r="I193" s="182"/>
      <c r="L193" s="32"/>
      <c r="M193" s="183"/>
      <c r="T193" s="56"/>
      <c r="AT193" s="17" t="s">
        <v>272</v>
      </c>
      <c r="AU193" s="17" t="s">
        <v>80</v>
      </c>
    </row>
    <row r="194" spans="2:65" s="1" customFormat="1" ht="24.2" customHeight="1">
      <c r="B194" s="136"/>
      <c r="C194" s="137" t="s">
        <v>73</v>
      </c>
      <c r="D194" s="137" t="s">
        <v>224</v>
      </c>
      <c r="E194" s="138" t="s">
        <v>4194</v>
      </c>
      <c r="F194" s="139" t="s">
        <v>4195</v>
      </c>
      <c r="G194" s="140" t="s">
        <v>285</v>
      </c>
      <c r="H194" s="141">
        <v>3</v>
      </c>
      <c r="I194" s="142"/>
      <c r="J194" s="143">
        <f>ROUND(I194*H194,2)</f>
        <v>0</v>
      </c>
      <c r="K194" s="139" t="s">
        <v>4118</v>
      </c>
      <c r="L194" s="32"/>
      <c r="M194" s="144" t="s">
        <v>1</v>
      </c>
      <c r="N194" s="145" t="s">
        <v>38</v>
      </c>
      <c r="P194" s="146">
        <f>O194*H194</f>
        <v>0</v>
      </c>
      <c r="Q194" s="146">
        <v>0</v>
      </c>
      <c r="R194" s="146">
        <f>Q194*H194</f>
        <v>0</v>
      </c>
      <c r="S194" s="146">
        <v>0</v>
      </c>
      <c r="T194" s="147">
        <f>S194*H194</f>
        <v>0</v>
      </c>
      <c r="AR194" s="148" t="s">
        <v>229</v>
      </c>
      <c r="AT194" s="148" t="s">
        <v>224</v>
      </c>
      <c r="AU194" s="148" t="s">
        <v>80</v>
      </c>
      <c r="AY194" s="17" t="s">
        <v>221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80</v>
      </c>
      <c r="BK194" s="149">
        <f>ROUND(I194*H194,2)</f>
        <v>0</v>
      </c>
      <c r="BL194" s="17" t="s">
        <v>229</v>
      </c>
      <c r="BM194" s="148" t="s">
        <v>775</v>
      </c>
    </row>
    <row r="195" spans="2:65" s="1" customFormat="1">
      <c r="B195" s="32"/>
      <c r="D195" s="151" t="s">
        <v>272</v>
      </c>
      <c r="F195" s="181" t="s">
        <v>4129</v>
      </c>
      <c r="I195" s="182"/>
      <c r="L195" s="32"/>
      <c r="M195" s="183"/>
      <c r="T195" s="56"/>
      <c r="AT195" s="17" t="s">
        <v>272</v>
      </c>
      <c r="AU195" s="17" t="s">
        <v>80</v>
      </c>
    </row>
    <row r="196" spans="2:65" s="1" customFormat="1" ht="16.5" customHeight="1">
      <c r="B196" s="136"/>
      <c r="C196" s="137" t="s">
        <v>73</v>
      </c>
      <c r="D196" s="137" t="s">
        <v>224</v>
      </c>
      <c r="E196" s="138" t="s">
        <v>4196</v>
      </c>
      <c r="F196" s="139" t="s">
        <v>4197</v>
      </c>
      <c r="G196" s="140" t="s">
        <v>350</v>
      </c>
      <c r="H196" s="141">
        <v>15</v>
      </c>
      <c r="I196" s="142"/>
      <c r="J196" s="143">
        <f>ROUND(I196*H196,2)</f>
        <v>0</v>
      </c>
      <c r="K196" s="139" t="s">
        <v>4118</v>
      </c>
      <c r="L196" s="32"/>
      <c r="M196" s="144" t="s">
        <v>1</v>
      </c>
      <c r="N196" s="145" t="s">
        <v>38</v>
      </c>
      <c r="P196" s="146">
        <f>O196*H196</f>
        <v>0</v>
      </c>
      <c r="Q196" s="146">
        <v>0</v>
      </c>
      <c r="R196" s="146">
        <f>Q196*H196</f>
        <v>0</v>
      </c>
      <c r="S196" s="146">
        <v>0</v>
      </c>
      <c r="T196" s="147">
        <f>S196*H196</f>
        <v>0</v>
      </c>
      <c r="AR196" s="148" t="s">
        <v>229</v>
      </c>
      <c r="AT196" s="148" t="s">
        <v>224</v>
      </c>
      <c r="AU196" s="148" t="s">
        <v>80</v>
      </c>
      <c r="AY196" s="17" t="s">
        <v>221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80</v>
      </c>
      <c r="BK196" s="149">
        <f>ROUND(I196*H196,2)</f>
        <v>0</v>
      </c>
      <c r="BL196" s="17" t="s">
        <v>229</v>
      </c>
      <c r="BM196" s="148" t="s">
        <v>783</v>
      </c>
    </row>
    <row r="197" spans="2:65" s="1" customFormat="1">
      <c r="B197" s="32"/>
      <c r="D197" s="151" t="s">
        <v>272</v>
      </c>
      <c r="F197" s="181" t="s">
        <v>4129</v>
      </c>
      <c r="I197" s="182"/>
      <c r="L197" s="32"/>
      <c r="M197" s="183"/>
      <c r="T197" s="56"/>
      <c r="AT197" s="17" t="s">
        <v>272</v>
      </c>
      <c r="AU197" s="17" t="s">
        <v>80</v>
      </c>
    </row>
    <row r="198" spans="2:65" s="11" customFormat="1" ht="25.9" customHeight="1">
      <c r="B198" s="124"/>
      <c r="D198" s="125" t="s">
        <v>72</v>
      </c>
      <c r="E198" s="126" t="s">
        <v>3671</v>
      </c>
      <c r="F198" s="126" t="s">
        <v>4198</v>
      </c>
      <c r="I198" s="127"/>
      <c r="J198" s="128">
        <f>BK198</f>
        <v>0</v>
      </c>
      <c r="L198" s="124"/>
      <c r="M198" s="129"/>
      <c r="P198" s="130">
        <f>SUM(P199:P200)</f>
        <v>0</v>
      </c>
      <c r="R198" s="130">
        <f>SUM(R199:R200)</f>
        <v>0</v>
      </c>
      <c r="T198" s="131">
        <f>SUM(T199:T200)</f>
        <v>0</v>
      </c>
      <c r="AR198" s="125" t="s">
        <v>80</v>
      </c>
      <c r="AT198" s="132" t="s">
        <v>72</v>
      </c>
      <c r="AU198" s="132" t="s">
        <v>73</v>
      </c>
      <c r="AY198" s="125" t="s">
        <v>221</v>
      </c>
      <c r="BK198" s="133">
        <f>SUM(BK199:BK200)</f>
        <v>0</v>
      </c>
    </row>
    <row r="199" spans="2:65" s="1" customFormat="1" ht="33" customHeight="1">
      <c r="B199" s="136"/>
      <c r="C199" s="137" t="s">
        <v>73</v>
      </c>
      <c r="D199" s="137" t="s">
        <v>224</v>
      </c>
      <c r="E199" s="138" t="s">
        <v>4199</v>
      </c>
      <c r="F199" s="139" t="s">
        <v>4200</v>
      </c>
      <c r="G199" s="140" t="s">
        <v>983</v>
      </c>
      <c r="H199" s="141">
        <v>1</v>
      </c>
      <c r="I199" s="142"/>
      <c r="J199" s="143">
        <f>ROUND(I199*H199,2)</f>
        <v>0</v>
      </c>
      <c r="K199" s="139" t="s">
        <v>4118</v>
      </c>
      <c r="L199" s="32"/>
      <c r="M199" s="144" t="s">
        <v>1</v>
      </c>
      <c r="N199" s="145" t="s">
        <v>38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AR199" s="148" t="s">
        <v>229</v>
      </c>
      <c r="AT199" s="148" t="s">
        <v>224</v>
      </c>
      <c r="AU199" s="148" t="s">
        <v>80</v>
      </c>
      <c r="AY199" s="17" t="s">
        <v>221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80</v>
      </c>
      <c r="BK199" s="149">
        <f>ROUND(I199*H199,2)</f>
        <v>0</v>
      </c>
      <c r="BL199" s="17" t="s">
        <v>229</v>
      </c>
      <c r="BM199" s="148" t="s">
        <v>791</v>
      </c>
    </row>
    <row r="200" spans="2:65" s="1" customFormat="1">
      <c r="B200" s="32"/>
      <c r="D200" s="151" t="s">
        <v>272</v>
      </c>
      <c r="F200" s="181" t="s">
        <v>4201</v>
      </c>
      <c r="I200" s="182"/>
      <c r="L200" s="32"/>
      <c r="M200" s="183"/>
      <c r="T200" s="56"/>
      <c r="AT200" s="17" t="s">
        <v>272</v>
      </c>
      <c r="AU200" s="17" t="s">
        <v>80</v>
      </c>
    </row>
    <row r="201" spans="2:65" s="11" customFormat="1" ht="25.9" customHeight="1">
      <c r="B201" s="124"/>
      <c r="D201" s="125" t="s">
        <v>72</v>
      </c>
      <c r="E201" s="126" t="s">
        <v>3675</v>
      </c>
      <c r="F201" s="126" t="s">
        <v>4202</v>
      </c>
      <c r="I201" s="127"/>
      <c r="J201" s="128">
        <f>BK201</f>
        <v>0</v>
      </c>
      <c r="L201" s="124"/>
      <c r="M201" s="129"/>
      <c r="P201" s="130">
        <f>SUM(P202:P217)</f>
        <v>0</v>
      </c>
      <c r="R201" s="130">
        <f>SUM(R202:R217)</f>
        <v>0</v>
      </c>
      <c r="T201" s="131">
        <f>SUM(T202:T217)</f>
        <v>0</v>
      </c>
      <c r="AR201" s="125" t="s">
        <v>80</v>
      </c>
      <c r="AT201" s="132" t="s">
        <v>72</v>
      </c>
      <c r="AU201" s="132" t="s">
        <v>73</v>
      </c>
      <c r="AY201" s="125" t="s">
        <v>221</v>
      </c>
      <c r="BK201" s="133">
        <f>SUM(BK202:BK217)</f>
        <v>0</v>
      </c>
    </row>
    <row r="202" spans="2:65" s="1" customFormat="1" ht="24.2" customHeight="1">
      <c r="B202" s="136"/>
      <c r="C202" s="137" t="s">
        <v>73</v>
      </c>
      <c r="D202" s="137" t="s">
        <v>224</v>
      </c>
      <c r="E202" s="138" t="s">
        <v>4203</v>
      </c>
      <c r="F202" s="139" t="s">
        <v>4204</v>
      </c>
      <c r="G202" s="140" t="s">
        <v>285</v>
      </c>
      <c r="H202" s="141">
        <v>1</v>
      </c>
      <c r="I202" s="142"/>
      <c r="J202" s="143">
        <f>ROUND(I202*H202,2)</f>
        <v>0</v>
      </c>
      <c r="K202" s="139" t="s">
        <v>4118</v>
      </c>
      <c r="L202" s="32"/>
      <c r="M202" s="144" t="s">
        <v>1</v>
      </c>
      <c r="N202" s="145" t="s">
        <v>38</v>
      </c>
      <c r="P202" s="146">
        <f>O202*H202</f>
        <v>0</v>
      </c>
      <c r="Q202" s="146">
        <v>0</v>
      </c>
      <c r="R202" s="146">
        <f>Q202*H202</f>
        <v>0</v>
      </c>
      <c r="S202" s="146">
        <v>0</v>
      </c>
      <c r="T202" s="147">
        <f>S202*H202</f>
        <v>0</v>
      </c>
      <c r="AR202" s="148" t="s">
        <v>229</v>
      </c>
      <c r="AT202" s="148" t="s">
        <v>224</v>
      </c>
      <c r="AU202" s="148" t="s">
        <v>80</v>
      </c>
      <c r="AY202" s="17" t="s">
        <v>221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80</v>
      </c>
      <c r="BK202" s="149">
        <f>ROUND(I202*H202,2)</f>
        <v>0</v>
      </c>
      <c r="BL202" s="17" t="s">
        <v>229</v>
      </c>
      <c r="BM202" s="148" t="s">
        <v>799</v>
      </c>
    </row>
    <row r="203" spans="2:65" s="1" customFormat="1">
      <c r="B203" s="32"/>
      <c r="D203" s="151" t="s">
        <v>272</v>
      </c>
      <c r="F203" s="181" t="s">
        <v>4205</v>
      </c>
      <c r="I203" s="182"/>
      <c r="L203" s="32"/>
      <c r="M203" s="183"/>
      <c r="T203" s="56"/>
      <c r="AT203" s="17" t="s">
        <v>272</v>
      </c>
      <c r="AU203" s="17" t="s">
        <v>80</v>
      </c>
    </row>
    <row r="204" spans="2:65" s="1" customFormat="1" ht="24.2" customHeight="1">
      <c r="B204" s="136"/>
      <c r="C204" s="137" t="s">
        <v>73</v>
      </c>
      <c r="D204" s="137" t="s">
        <v>224</v>
      </c>
      <c r="E204" s="138" t="s">
        <v>4206</v>
      </c>
      <c r="F204" s="139" t="s">
        <v>4207</v>
      </c>
      <c r="G204" s="140" t="s">
        <v>285</v>
      </c>
      <c r="H204" s="141">
        <v>1</v>
      </c>
      <c r="I204" s="142"/>
      <c r="J204" s="143">
        <f>ROUND(I204*H204,2)</f>
        <v>0</v>
      </c>
      <c r="K204" s="139" t="s">
        <v>4118</v>
      </c>
      <c r="L204" s="32"/>
      <c r="M204" s="144" t="s">
        <v>1</v>
      </c>
      <c r="N204" s="145" t="s">
        <v>38</v>
      </c>
      <c r="P204" s="146">
        <f>O204*H204</f>
        <v>0</v>
      </c>
      <c r="Q204" s="146">
        <v>0</v>
      </c>
      <c r="R204" s="146">
        <f>Q204*H204</f>
        <v>0</v>
      </c>
      <c r="S204" s="146">
        <v>0</v>
      </c>
      <c r="T204" s="147">
        <f>S204*H204</f>
        <v>0</v>
      </c>
      <c r="AR204" s="148" t="s">
        <v>229</v>
      </c>
      <c r="AT204" s="148" t="s">
        <v>224</v>
      </c>
      <c r="AU204" s="148" t="s">
        <v>80</v>
      </c>
      <c r="AY204" s="17" t="s">
        <v>221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80</v>
      </c>
      <c r="BK204" s="149">
        <f>ROUND(I204*H204,2)</f>
        <v>0</v>
      </c>
      <c r="BL204" s="17" t="s">
        <v>229</v>
      </c>
      <c r="BM204" s="148" t="s">
        <v>807</v>
      </c>
    </row>
    <row r="205" spans="2:65" s="1" customFormat="1">
      <c r="B205" s="32"/>
      <c r="D205" s="151" t="s">
        <v>272</v>
      </c>
      <c r="F205" s="181" t="s">
        <v>4208</v>
      </c>
      <c r="I205" s="182"/>
      <c r="L205" s="32"/>
      <c r="M205" s="183"/>
      <c r="T205" s="56"/>
      <c r="AT205" s="17" t="s">
        <v>272</v>
      </c>
      <c r="AU205" s="17" t="s">
        <v>80</v>
      </c>
    </row>
    <row r="206" spans="2:65" s="1" customFormat="1" ht="24.2" customHeight="1">
      <c r="B206" s="136"/>
      <c r="C206" s="137" t="s">
        <v>73</v>
      </c>
      <c r="D206" s="137" t="s">
        <v>224</v>
      </c>
      <c r="E206" s="138" t="s">
        <v>4209</v>
      </c>
      <c r="F206" s="139" t="s">
        <v>4210</v>
      </c>
      <c r="G206" s="140" t="s">
        <v>285</v>
      </c>
      <c r="H206" s="141">
        <v>1</v>
      </c>
      <c r="I206" s="142"/>
      <c r="J206" s="143">
        <f>ROUND(I206*H206,2)</f>
        <v>0</v>
      </c>
      <c r="K206" s="139" t="s">
        <v>4118</v>
      </c>
      <c r="L206" s="32"/>
      <c r="M206" s="144" t="s">
        <v>1</v>
      </c>
      <c r="N206" s="145" t="s">
        <v>38</v>
      </c>
      <c r="P206" s="146">
        <f>O206*H206</f>
        <v>0</v>
      </c>
      <c r="Q206" s="146">
        <v>0</v>
      </c>
      <c r="R206" s="146">
        <f>Q206*H206</f>
        <v>0</v>
      </c>
      <c r="S206" s="146">
        <v>0</v>
      </c>
      <c r="T206" s="147">
        <f>S206*H206</f>
        <v>0</v>
      </c>
      <c r="AR206" s="148" t="s">
        <v>229</v>
      </c>
      <c r="AT206" s="148" t="s">
        <v>224</v>
      </c>
      <c r="AU206" s="148" t="s">
        <v>80</v>
      </c>
      <c r="AY206" s="17" t="s">
        <v>221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80</v>
      </c>
      <c r="BK206" s="149">
        <f>ROUND(I206*H206,2)</f>
        <v>0</v>
      </c>
      <c r="BL206" s="17" t="s">
        <v>229</v>
      </c>
      <c r="BM206" s="148" t="s">
        <v>815</v>
      </c>
    </row>
    <row r="207" spans="2:65" s="1" customFormat="1">
      <c r="B207" s="32"/>
      <c r="D207" s="151" t="s">
        <v>272</v>
      </c>
      <c r="F207" s="181" t="s">
        <v>4211</v>
      </c>
      <c r="I207" s="182"/>
      <c r="L207" s="32"/>
      <c r="M207" s="183"/>
      <c r="T207" s="56"/>
      <c r="AT207" s="17" t="s">
        <v>272</v>
      </c>
      <c r="AU207" s="17" t="s">
        <v>80</v>
      </c>
    </row>
    <row r="208" spans="2:65" s="1" customFormat="1" ht="37.9" customHeight="1">
      <c r="B208" s="136"/>
      <c r="C208" s="137" t="s">
        <v>73</v>
      </c>
      <c r="D208" s="137" t="s">
        <v>224</v>
      </c>
      <c r="E208" s="138" t="s">
        <v>4212</v>
      </c>
      <c r="F208" s="139" t="s">
        <v>4213</v>
      </c>
      <c r="G208" s="140" t="s">
        <v>285</v>
      </c>
      <c r="H208" s="141">
        <v>1</v>
      </c>
      <c r="I208" s="142"/>
      <c r="J208" s="143">
        <f>ROUND(I208*H208,2)</f>
        <v>0</v>
      </c>
      <c r="K208" s="139" t="s">
        <v>4118</v>
      </c>
      <c r="L208" s="32"/>
      <c r="M208" s="144" t="s">
        <v>1</v>
      </c>
      <c r="N208" s="145" t="s">
        <v>38</v>
      </c>
      <c r="P208" s="146">
        <f>O208*H208</f>
        <v>0</v>
      </c>
      <c r="Q208" s="146">
        <v>0</v>
      </c>
      <c r="R208" s="146">
        <f>Q208*H208</f>
        <v>0</v>
      </c>
      <c r="S208" s="146">
        <v>0</v>
      </c>
      <c r="T208" s="147">
        <f>S208*H208</f>
        <v>0</v>
      </c>
      <c r="AR208" s="148" t="s">
        <v>229</v>
      </c>
      <c r="AT208" s="148" t="s">
        <v>224</v>
      </c>
      <c r="AU208" s="148" t="s">
        <v>80</v>
      </c>
      <c r="AY208" s="17" t="s">
        <v>221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7" t="s">
        <v>80</v>
      </c>
      <c r="BK208" s="149">
        <f>ROUND(I208*H208,2)</f>
        <v>0</v>
      </c>
      <c r="BL208" s="17" t="s">
        <v>229</v>
      </c>
      <c r="BM208" s="148" t="s">
        <v>823</v>
      </c>
    </row>
    <row r="209" spans="2:65" s="1" customFormat="1">
      <c r="B209" s="32"/>
      <c r="D209" s="151" t="s">
        <v>272</v>
      </c>
      <c r="F209" s="181" t="s">
        <v>4214</v>
      </c>
      <c r="I209" s="182"/>
      <c r="L209" s="32"/>
      <c r="M209" s="183"/>
      <c r="T209" s="56"/>
      <c r="AT209" s="17" t="s">
        <v>272</v>
      </c>
      <c r="AU209" s="17" t="s">
        <v>80</v>
      </c>
    </row>
    <row r="210" spans="2:65" s="1" customFormat="1" ht="33" customHeight="1">
      <c r="B210" s="136"/>
      <c r="C210" s="137" t="s">
        <v>73</v>
      </c>
      <c r="D210" s="137" t="s">
        <v>224</v>
      </c>
      <c r="E210" s="138" t="s">
        <v>4215</v>
      </c>
      <c r="F210" s="139" t="s">
        <v>4216</v>
      </c>
      <c r="G210" s="140" t="s">
        <v>285</v>
      </c>
      <c r="H210" s="141">
        <v>1</v>
      </c>
      <c r="I210" s="142"/>
      <c r="J210" s="143">
        <f>ROUND(I210*H210,2)</f>
        <v>0</v>
      </c>
      <c r="K210" s="139" t="s">
        <v>4118</v>
      </c>
      <c r="L210" s="32"/>
      <c r="M210" s="144" t="s">
        <v>1</v>
      </c>
      <c r="N210" s="145" t="s">
        <v>38</v>
      </c>
      <c r="P210" s="146">
        <f>O210*H210</f>
        <v>0</v>
      </c>
      <c r="Q210" s="146">
        <v>0</v>
      </c>
      <c r="R210" s="146">
        <f>Q210*H210</f>
        <v>0</v>
      </c>
      <c r="S210" s="146">
        <v>0</v>
      </c>
      <c r="T210" s="147">
        <f>S210*H210</f>
        <v>0</v>
      </c>
      <c r="AR210" s="148" t="s">
        <v>229</v>
      </c>
      <c r="AT210" s="148" t="s">
        <v>224</v>
      </c>
      <c r="AU210" s="148" t="s">
        <v>80</v>
      </c>
      <c r="AY210" s="17" t="s">
        <v>221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80</v>
      </c>
      <c r="BK210" s="149">
        <f>ROUND(I210*H210,2)</f>
        <v>0</v>
      </c>
      <c r="BL210" s="17" t="s">
        <v>229</v>
      </c>
      <c r="BM210" s="148" t="s">
        <v>831</v>
      </c>
    </row>
    <row r="211" spans="2:65" s="1" customFormat="1">
      <c r="B211" s="32"/>
      <c r="D211" s="151" t="s">
        <v>272</v>
      </c>
      <c r="F211" s="181" t="s">
        <v>4205</v>
      </c>
      <c r="I211" s="182"/>
      <c r="L211" s="32"/>
      <c r="M211" s="183"/>
      <c r="T211" s="56"/>
      <c r="AT211" s="17" t="s">
        <v>272</v>
      </c>
      <c r="AU211" s="17" t="s">
        <v>80</v>
      </c>
    </row>
    <row r="212" spans="2:65" s="1" customFormat="1" ht="33" customHeight="1">
      <c r="B212" s="136"/>
      <c r="C212" s="137" t="s">
        <v>73</v>
      </c>
      <c r="D212" s="137" t="s">
        <v>224</v>
      </c>
      <c r="E212" s="138" t="s">
        <v>4217</v>
      </c>
      <c r="F212" s="139" t="s">
        <v>4218</v>
      </c>
      <c r="G212" s="140" t="s">
        <v>285</v>
      </c>
      <c r="H212" s="141">
        <v>1</v>
      </c>
      <c r="I212" s="142"/>
      <c r="J212" s="143">
        <f>ROUND(I212*H212,2)</f>
        <v>0</v>
      </c>
      <c r="K212" s="139" t="s">
        <v>4118</v>
      </c>
      <c r="L212" s="32"/>
      <c r="M212" s="144" t="s">
        <v>1</v>
      </c>
      <c r="N212" s="145" t="s">
        <v>38</v>
      </c>
      <c r="P212" s="146">
        <f>O212*H212</f>
        <v>0</v>
      </c>
      <c r="Q212" s="146">
        <v>0</v>
      </c>
      <c r="R212" s="146">
        <f>Q212*H212</f>
        <v>0</v>
      </c>
      <c r="S212" s="146">
        <v>0</v>
      </c>
      <c r="T212" s="147">
        <f>S212*H212</f>
        <v>0</v>
      </c>
      <c r="AR212" s="148" t="s">
        <v>229</v>
      </c>
      <c r="AT212" s="148" t="s">
        <v>224</v>
      </c>
      <c r="AU212" s="148" t="s">
        <v>80</v>
      </c>
      <c r="AY212" s="17" t="s">
        <v>221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7" t="s">
        <v>80</v>
      </c>
      <c r="BK212" s="149">
        <f>ROUND(I212*H212,2)</f>
        <v>0</v>
      </c>
      <c r="BL212" s="17" t="s">
        <v>229</v>
      </c>
      <c r="BM212" s="148" t="s">
        <v>839</v>
      </c>
    </row>
    <row r="213" spans="2:65" s="1" customFormat="1">
      <c r="B213" s="32"/>
      <c r="D213" s="151" t="s">
        <v>272</v>
      </c>
      <c r="F213" s="181" t="s">
        <v>4208</v>
      </c>
      <c r="I213" s="182"/>
      <c r="L213" s="32"/>
      <c r="M213" s="183"/>
      <c r="T213" s="56"/>
      <c r="AT213" s="17" t="s">
        <v>272</v>
      </c>
      <c r="AU213" s="17" t="s">
        <v>80</v>
      </c>
    </row>
    <row r="214" spans="2:65" s="1" customFormat="1" ht="24.2" customHeight="1">
      <c r="B214" s="136"/>
      <c r="C214" s="137" t="s">
        <v>73</v>
      </c>
      <c r="D214" s="137" t="s">
        <v>224</v>
      </c>
      <c r="E214" s="138" t="s">
        <v>4219</v>
      </c>
      <c r="F214" s="139" t="s">
        <v>4220</v>
      </c>
      <c r="G214" s="140" t="s">
        <v>285</v>
      </c>
      <c r="H214" s="141">
        <v>1</v>
      </c>
      <c r="I214" s="142"/>
      <c r="J214" s="143">
        <f>ROUND(I214*H214,2)</f>
        <v>0</v>
      </c>
      <c r="K214" s="139" t="s">
        <v>4118</v>
      </c>
      <c r="L214" s="32"/>
      <c r="M214" s="144" t="s">
        <v>1</v>
      </c>
      <c r="N214" s="145" t="s">
        <v>38</v>
      </c>
      <c r="P214" s="146">
        <f>O214*H214</f>
        <v>0</v>
      </c>
      <c r="Q214" s="146">
        <v>0</v>
      </c>
      <c r="R214" s="146">
        <f>Q214*H214</f>
        <v>0</v>
      </c>
      <c r="S214" s="146">
        <v>0</v>
      </c>
      <c r="T214" s="147">
        <f>S214*H214</f>
        <v>0</v>
      </c>
      <c r="AR214" s="148" t="s">
        <v>229</v>
      </c>
      <c r="AT214" s="148" t="s">
        <v>224</v>
      </c>
      <c r="AU214" s="148" t="s">
        <v>80</v>
      </c>
      <c r="AY214" s="17" t="s">
        <v>221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7" t="s">
        <v>80</v>
      </c>
      <c r="BK214" s="149">
        <f>ROUND(I214*H214,2)</f>
        <v>0</v>
      </c>
      <c r="BL214" s="17" t="s">
        <v>229</v>
      </c>
      <c r="BM214" s="148" t="s">
        <v>847</v>
      </c>
    </row>
    <row r="215" spans="2:65" s="1" customFormat="1">
      <c r="B215" s="32"/>
      <c r="D215" s="151" t="s">
        <v>272</v>
      </c>
      <c r="F215" s="181" t="s">
        <v>4129</v>
      </c>
      <c r="I215" s="182"/>
      <c r="L215" s="32"/>
      <c r="M215" s="183"/>
      <c r="T215" s="56"/>
      <c r="AT215" s="17" t="s">
        <v>272</v>
      </c>
      <c r="AU215" s="17" t="s">
        <v>80</v>
      </c>
    </row>
    <row r="216" spans="2:65" s="1" customFormat="1" ht="24.2" customHeight="1">
      <c r="B216" s="136"/>
      <c r="C216" s="137" t="s">
        <v>73</v>
      </c>
      <c r="D216" s="137" t="s">
        <v>224</v>
      </c>
      <c r="E216" s="138" t="s">
        <v>4221</v>
      </c>
      <c r="F216" s="139" t="s">
        <v>4222</v>
      </c>
      <c r="G216" s="140" t="s">
        <v>983</v>
      </c>
      <c r="H216" s="141">
        <v>1</v>
      </c>
      <c r="I216" s="142"/>
      <c r="J216" s="143">
        <f>ROUND(I216*H216,2)</f>
        <v>0</v>
      </c>
      <c r="K216" s="139" t="s">
        <v>4118</v>
      </c>
      <c r="L216" s="32"/>
      <c r="M216" s="144" t="s">
        <v>1</v>
      </c>
      <c r="N216" s="145" t="s">
        <v>38</v>
      </c>
      <c r="P216" s="146">
        <f>O216*H216</f>
        <v>0</v>
      </c>
      <c r="Q216" s="146">
        <v>0</v>
      </c>
      <c r="R216" s="146">
        <f>Q216*H216</f>
        <v>0</v>
      </c>
      <c r="S216" s="146">
        <v>0</v>
      </c>
      <c r="T216" s="147">
        <f>S216*H216</f>
        <v>0</v>
      </c>
      <c r="AR216" s="148" t="s">
        <v>229</v>
      </c>
      <c r="AT216" s="148" t="s">
        <v>224</v>
      </c>
      <c r="AU216" s="148" t="s">
        <v>80</v>
      </c>
      <c r="AY216" s="17" t="s">
        <v>221</v>
      </c>
      <c r="BE216" s="149">
        <f>IF(N216="základní",J216,0)</f>
        <v>0</v>
      </c>
      <c r="BF216" s="149">
        <f>IF(N216="snížená",J216,0)</f>
        <v>0</v>
      </c>
      <c r="BG216" s="149">
        <f>IF(N216="zákl. přenesená",J216,0)</f>
        <v>0</v>
      </c>
      <c r="BH216" s="149">
        <f>IF(N216="sníž. přenesená",J216,0)</f>
        <v>0</v>
      </c>
      <c r="BI216" s="149">
        <f>IF(N216="nulová",J216,0)</f>
        <v>0</v>
      </c>
      <c r="BJ216" s="17" t="s">
        <v>80</v>
      </c>
      <c r="BK216" s="149">
        <f>ROUND(I216*H216,2)</f>
        <v>0</v>
      </c>
      <c r="BL216" s="17" t="s">
        <v>229</v>
      </c>
      <c r="BM216" s="148" t="s">
        <v>855</v>
      </c>
    </row>
    <row r="217" spans="2:65" s="1" customFormat="1">
      <c r="B217" s="32"/>
      <c r="D217" s="151" t="s">
        <v>272</v>
      </c>
      <c r="F217" s="181" t="s">
        <v>4129</v>
      </c>
      <c r="I217" s="182"/>
      <c r="L217" s="32"/>
      <c r="M217" s="183"/>
      <c r="T217" s="56"/>
      <c r="AT217" s="17" t="s">
        <v>272</v>
      </c>
      <c r="AU217" s="17" t="s">
        <v>80</v>
      </c>
    </row>
    <row r="218" spans="2:65" s="11" customFormat="1" ht="25.9" customHeight="1">
      <c r="B218" s="124"/>
      <c r="D218" s="125" t="s">
        <v>72</v>
      </c>
      <c r="E218" s="126" t="s">
        <v>3679</v>
      </c>
      <c r="F218" s="126" t="s">
        <v>4223</v>
      </c>
      <c r="I218" s="127"/>
      <c r="J218" s="128">
        <f>BK218</f>
        <v>0</v>
      </c>
      <c r="L218" s="124"/>
      <c r="M218" s="129"/>
      <c r="P218" s="130">
        <f>SUM(P219:P230)</f>
        <v>0</v>
      </c>
      <c r="R218" s="130">
        <f>SUM(R219:R230)</f>
        <v>0</v>
      </c>
      <c r="T218" s="131">
        <f>SUM(T219:T230)</f>
        <v>0</v>
      </c>
      <c r="AR218" s="125" t="s">
        <v>80</v>
      </c>
      <c r="AT218" s="132" t="s">
        <v>72</v>
      </c>
      <c r="AU218" s="132" t="s">
        <v>73</v>
      </c>
      <c r="AY218" s="125" t="s">
        <v>221</v>
      </c>
      <c r="BK218" s="133">
        <f>SUM(BK219:BK230)</f>
        <v>0</v>
      </c>
    </row>
    <row r="219" spans="2:65" s="1" customFormat="1" ht="37.9" customHeight="1">
      <c r="B219" s="136"/>
      <c r="C219" s="137" t="s">
        <v>73</v>
      </c>
      <c r="D219" s="137" t="s">
        <v>224</v>
      </c>
      <c r="E219" s="138" t="s">
        <v>4224</v>
      </c>
      <c r="F219" s="139" t="s">
        <v>4225</v>
      </c>
      <c r="G219" s="140" t="s">
        <v>285</v>
      </c>
      <c r="H219" s="141">
        <v>1</v>
      </c>
      <c r="I219" s="142"/>
      <c r="J219" s="143">
        <f>ROUND(I219*H219,2)</f>
        <v>0</v>
      </c>
      <c r="K219" s="139" t="s">
        <v>4118</v>
      </c>
      <c r="L219" s="32"/>
      <c r="M219" s="144" t="s">
        <v>1</v>
      </c>
      <c r="N219" s="145" t="s">
        <v>38</v>
      </c>
      <c r="P219" s="146">
        <f>O219*H219</f>
        <v>0</v>
      </c>
      <c r="Q219" s="146">
        <v>0</v>
      </c>
      <c r="R219" s="146">
        <f>Q219*H219</f>
        <v>0</v>
      </c>
      <c r="S219" s="146">
        <v>0</v>
      </c>
      <c r="T219" s="147">
        <f>S219*H219</f>
        <v>0</v>
      </c>
      <c r="AR219" s="148" t="s">
        <v>229</v>
      </c>
      <c r="AT219" s="148" t="s">
        <v>224</v>
      </c>
      <c r="AU219" s="148" t="s">
        <v>80</v>
      </c>
      <c r="AY219" s="17" t="s">
        <v>221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80</v>
      </c>
      <c r="BK219" s="149">
        <f>ROUND(I219*H219,2)</f>
        <v>0</v>
      </c>
      <c r="BL219" s="17" t="s">
        <v>229</v>
      </c>
      <c r="BM219" s="148" t="s">
        <v>863</v>
      </c>
    </row>
    <row r="220" spans="2:65" s="1" customFormat="1">
      <c r="B220" s="32"/>
      <c r="D220" s="151" t="s">
        <v>272</v>
      </c>
      <c r="F220" s="181" t="s">
        <v>4129</v>
      </c>
      <c r="I220" s="182"/>
      <c r="L220" s="32"/>
      <c r="M220" s="183"/>
      <c r="T220" s="56"/>
      <c r="AT220" s="17" t="s">
        <v>272</v>
      </c>
      <c r="AU220" s="17" t="s">
        <v>80</v>
      </c>
    </row>
    <row r="221" spans="2:65" s="1" customFormat="1" ht="44.25" customHeight="1">
      <c r="B221" s="136"/>
      <c r="C221" s="137" t="s">
        <v>73</v>
      </c>
      <c r="D221" s="137" t="s">
        <v>224</v>
      </c>
      <c r="E221" s="138" t="s">
        <v>4226</v>
      </c>
      <c r="F221" s="139" t="s">
        <v>4227</v>
      </c>
      <c r="G221" s="140" t="s">
        <v>285</v>
      </c>
      <c r="H221" s="141">
        <v>1</v>
      </c>
      <c r="I221" s="142"/>
      <c r="J221" s="143">
        <f>ROUND(I221*H221,2)</f>
        <v>0</v>
      </c>
      <c r="K221" s="139" t="s">
        <v>4118</v>
      </c>
      <c r="L221" s="32"/>
      <c r="M221" s="144" t="s">
        <v>1</v>
      </c>
      <c r="N221" s="145" t="s">
        <v>38</v>
      </c>
      <c r="P221" s="146">
        <f>O221*H221</f>
        <v>0</v>
      </c>
      <c r="Q221" s="146">
        <v>0</v>
      </c>
      <c r="R221" s="146">
        <f>Q221*H221</f>
        <v>0</v>
      </c>
      <c r="S221" s="146">
        <v>0</v>
      </c>
      <c r="T221" s="147">
        <f>S221*H221</f>
        <v>0</v>
      </c>
      <c r="AR221" s="148" t="s">
        <v>229</v>
      </c>
      <c r="AT221" s="148" t="s">
        <v>224</v>
      </c>
      <c r="AU221" s="148" t="s">
        <v>80</v>
      </c>
      <c r="AY221" s="17" t="s">
        <v>221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7" t="s">
        <v>80</v>
      </c>
      <c r="BK221" s="149">
        <f>ROUND(I221*H221,2)</f>
        <v>0</v>
      </c>
      <c r="BL221" s="17" t="s">
        <v>229</v>
      </c>
      <c r="BM221" s="148" t="s">
        <v>873</v>
      </c>
    </row>
    <row r="222" spans="2:65" s="1" customFormat="1">
      <c r="B222" s="32"/>
      <c r="D222" s="151" t="s">
        <v>272</v>
      </c>
      <c r="F222" s="181" t="s">
        <v>4129</v>
      </c>
      <c r="I222" s="182"/>
      <c r="L222" s="32"/>
      <c r="M222" s="183"/>
      <c r="T222" s="56"/>
      <c r="AT222" s="17" t="s">
        <v>272</v>
      </c>
      <c r="AU222" s="17" t="s">
        <v>80</v>
      </c>
    </row>
    <row r="223" spans="2:65" s="1" customFormat="1" ht="24.2" customHeight="1">
      <c r="B223" s="136"/>
      <c r="C223" s="137" t="s">
        <v>73</v>
      </c>
      <c r="D223" s="137" t="s">
        <v>224</v>
      </c>
      <c r="E223" s="138" t="s">
        <v>4228</v>
      </c>
      <c r="F223" s="139" t="s">
        <v>4229</v>
      </c>
      <c r="G223" s="140" t="s">
        <v>285</v>
      </c>
      <c r="H223" s="141">
        <v>1</v>
      </c>
      <c r="I223" s="142"/>
      <c r="J223" s="143">
        <f>ROUND(I223*H223,2)</f>
        <v>0</v>
      </c>
      <c r="K223" s="139" t="s">
        <v>4118</v>
      </c>
      <c r="L223" s="32"/>
      <c r="M223" s="144" t="s">
        <v>1</v>
      </c>
      <c r="N223" s="145" t="s">
        <v>38</v>
      </c>
      <c r="P223" s="146">
        <f>O223*H223</f>
        <v>0</v>
      </c>
      <c r="Q223" s="146">
        <v>0</v>
      </c>
      <c r="R223" s="146">
        <f>Q223*H223</f>
        <v>0</v>
      </c>
      <c r="S223" s="146">
        <v>0</v>
      </c>
      <c r="T223" s="147">
        <f>S223*H223</f>
        <v>0</v>
      </c>
      <c r="AR223" s="148" t="s">
        <v>229</v>
      </c>
      <c r="AT223" s="148" t="s">
        <v>224</v>
      </c>
      <c r="AU223" s="148" t="s">
        <v>80</v>
      </c>
      <c r="AY223" s="17" t="s">
        <v>221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80</v>
      </c>
      <c r="BK223" s="149">
        <f>ROUND(I223*H223,2)</f>
        <v>0</v>
      </c>
      <c r="BL223" s="17" t="s">
        <v>229</v>
      </c>
      <c r="BM223" s="148" t="s">
        <v>881</v>
      </c>
    </row>
    <row r="224" spans="2:65" s="1" customFormat="1">
      <c r="B224" s="32"/>
      <c r="D224" s="151" t="s">
        <v>272</v>
      </c>
      <c r="F224" s="181" t="s">
        <v>4129</v>
      </c>
      <c r="I224" s="182"/>
      <c r="L224" s="32"/>
      <c r="M224" s="183"/>
      <c r="T224" s="56"/>
      <c r="AT224" s="17" t="s">
        <v>272</v>
      </c>
      <c r="AU224" s="17" t="s">
        <v>80</v>
      </c>
    </row>
    <row r="225" spans="2:65" s="1" customFormat="1" ht="33" customHeight="1">
      <c r="B225" s="136"/>
      <c r="C225" s="137" t="s">
        <v>73</v>
      </c>
      <c r="D225" s="137" t="s">
        <v>224</v>
      </c>
      <c r="E225" s="138" t="s">
        <v>4230</v>
      </c>
      <c r="F225" s="139" t="s">
        <v>4231</v>
      </c>
      <c r="G225" s="140" t="s">
        <v>285</v>
      </c>
      <c r="H225" s="141">
        <v>1</v>
      </c>
      <c r="I225" s="142"/>
      <c r="J225" s="143">
        <f>ROUND(I225*H225,2)</f>
        <v>0</v>
      </c>
      <c r="K225" s="139" t="s">
        <v>4118</v>
      </c>
      <c r="L225" s="32"/>
      <c r="M225" s="144" t="s">
        <v>1</v>
      </c>
      <c r="N225" s="145" t="s">
        <v>38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229</v>
      </c>
      <c r="AT225" s="148" t="s">
        <v>224</v>
      </c>
      <c r="AU225" s="148" t="s">
        <v>80</v>
      </c>
      <c r="AY225" s="17" t="s">
        <v>221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80</v>
      </c>
      <c r="BK225" s="149">
        <f>ROUND(I225*H225,2)</f>
        <v>0</v>
      </c>
      <c r="BL225" s="17" t="s">
        <v>229</v>
      </c>
      <c r="BM225" s="148" t="s">
        <v>889</v>
      </c>
    </row>
    <row r="226" spans="2:65" s="1" customFormat="1">
      <c r="B226" s="32"/>
      <c r="D226" s="151" t="s">
        <v>272</v>
      </c>
      <c r="F226" s="181" t="s">
        <v>4129</v>
      </c>
      <c r="I226" s="182"/>
      <c r="L226" s="32"/>
      <c r="M226" s="183"/>
      <c r="T226" s="56"/>
      <c r="AT226" s="17" t="s">
        <v>272</v>
      </c>
      <c r="AU226" s="17" t="s">
        <v>80</v>
      </c>
    </row>
    <row r="227" spans="2:65" s="1" customFormat="1" ht="16.5" customHeight="1">
      <c r="B227" s="136"/>
      <c r="C227" s="137" t="s">
        <v>73</v>
      </c>
      <c r="D227" s="137" t="s">
        <v>224</v>
      </c>
      <c r="E227" s="138" t="s">
        <v>4232</v>
      </c>
      <c r="F227" s="139" t="s">
        <v>4233</v>
      </c>
      <c r="G227" s="140" t="s">
        <v>285</v>
      </c>
      <c r="H227" s="141">
        <v>1</v>
      </c>
      <c r="I227" s="142"/>
      <c r="J227" s="143">
        <f>ROUND(I227*H227,2)</f>
        <v>0</v>
      </c>
      <c r="K227" s="139" t="s">
        <v>4118</v>
      </c>
      <c r="L227" s="32"/>
      <c r="M227" s="144" t="s">
        <v>1</v>
      </c>
      <c r="N227" s="145" t="s">
        <v>38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229</v>
      </c>
      <c r="AT227" s="148" t="s">
        <v>224</v>
      </c>
      <c r="AU227" s="148" t="s">
        <v>80</v>
      </c>
      <c r="AY227" s="17" t="s">
        <v>221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7" t="s">
        <v>80</v>
      </c>
      <c r="BK227" s="149">
        <f>ROUND(I227*H227,2)</f>
        <v>0</v>
      </c>
      <c r="BL227" s="17" t="s">
        <v>229</v>
      </c>
      <c r="BM227" s="148" t="s">
        <v>897</v>
      </c>
    </row>
    <row r="228" spans="2:65" s="1" customFormat="1">
      <c r="B228" s="32"/>
      <c r="D228" s="151" t="s">
        <v>272</v>
      </c>
      <c r="F228" s="181" t="s">
        <v>4129</v>
      </c>
      <c r="I228" s="182"/>
      <c r="L228" s="32"/>
      <c r="M228" s="183"/>
      <c r="T228" s="56"/>
      <c r="AT228" s="17" t="s">
        <v>272</v>
      </c>
      <c r="AU228" s="17" t="s">
        <v>80</v>
      </c>
    </row>
    <row r="229" spans="2:65" s="1" customFormat="1" ht="24.2" customHeight="1">
      <c r="B229" s="136"/>
      <c r="C229" s="137" t="s">
        <v>73</v>
      </c>
      <c r="D229" s="137" t="s">
        <v>224</v>
      </c>
      <c r="E229" s="138" t="s">
        <v>4234</v>
      </c>
      <c r="F229" s="139" t="s">
        <v>4235</v>
      </c>
      <c r="G229" s="140" t="s">
        <v>285</v>
      </c>
      <c r="H229" s="141">
        <v>1</v>
      </c>
      <c r="I229" s="142"/>
      <c r="J229" s="143">
        <f>ROUND(I229*H229,2)</f>
        <v>0</v>
      </c>
      <c r="K229" s="139" t="s">
        <v>4118</v>
      </c>
      <c r="L229" s="32"/>
      <c r="M229" s="144" t="s">
        <v>1</v>
      </c>
      <c r="N229" s="145" t="s">
        <v>38</v>
      </c>
      <c r="P229" s="146">
        <f>O229*H229</f>
        <v>0</v>
      </c>
      <c r="Q229" s="146">
        <v>0</v>
      </c>
      <c r="R229" s="146">
        <f>Q229*H229</f>
        <v>0</v>
      </c>
      <c r="S229" s="146">
        <v>0</v>
      </c>
      <c r="T229" s="147">
        <f>S229*H229</f>
        <v>0</v>
      </c>
      <c r="AR229" s="148" t="s">
        <v>229</v>
      </c>
      <c r="AT229" s="148" t="s">
        <v>224</v>
      </c>
      <c r="AU229" s="148" t="s">
        <v>80</v>
      </c>
      <c r="AY229" s="17" t="s">
        <v>221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7" t="s">
        <v>80</v>
      </c>
      <c r="BK229" s="149">
        <f>ROUND(I229*H229,2)</f>
        <v>0</v>
      </c>
      <c r="BL229" s="17" t="s">
        <v>229</v>
      </c>
      <c r="BM229" s="148" t="s">
        <v>905</v>
      </c>
    </row>
    <row r="230" spans="2:65" s="1" customFormat="1">
      <c r="B230" s="32"/>
      <c r="D230" s="151" t="s">
        <v>272</v>
      </c>
      <c r="F230" s="181" t="s">
        <v>4129</v>
      </c>
      <c r="I230" s="182"/>
      <c r="L230" s="32"/>
      <c r="M230" s="194"/>
      <c r="N230" s="195"/>
      <c r="O230" s="195"/>
      <c r="P230" s="195"/>
      <c r="Q230" s="195"/>
      <c r="R230" s="195"/>
      <c r="S230" s="195"/>
      <c r="T230" s="196"/>
      <c r="AT230" s="17" t="s">
        <v>272</v>
      </c>
      <c r="AU230" s="17" t="s">
        <v>80</v>
      </c>
    </row>
    <row r="231" spans="2:65" s="1" customFormat="1" ht="6.95" customHeight="1">
      <c r="B231" s="44"/>
      <c r="C231" s="45"/>
      <c r="D231" s="45"/>
      <c r="E231" s="45"/>
      <c r="F231" s="45"/>
      <c r="G231" s="45"/>
      <c r="H231" s="45"/>
      <c r="I231" s="45"/>
      <c r="J231" s="45"/>
      <c r="K231" s="45"/>
      <c r="L231" s="32"/>
    </row>
  </sheetData>
  <autoFilter ref="C123:K230" xr:uid="{00000000-0009-0000-0000-000017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BM1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165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s="1" customFormat="1" ht="12" customHeight="1">
      <c r="B8" s="32"/>
      <c r="D8" s="27" t="s">
        <v>176</v>
      </c>
      <c r="L8" s="32"/>
    </row>
    <row r="9" spans="2:46" s="1" customFormat="1" ht="16.5" customHeight="1">
      <c r="B9" s="32"/>
      <c r="E9" s="240" t="s">
        <v>4236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15. 9. 2025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09"/>
      <c r="G18" s="209"/>
      <c r="H18" s="20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4"/>
      <c r="E27" s="213" t="s">
        <v>1</v>
      </c>
      <c r="F27" s="213"/>
      <c r="G27" s="213"/>
      <c r="H27" s="21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33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86">
        <f>ROUND((SUM(BE117:BE128)),  2)</f>
        <v>0</v>
      </c>
      <c r="I33" s="96">
        <v>0.21</v>
      </c>
      <c r="J33" s="86">
        <f>ROUND(((SUM(BE117:BE128))*I33),  2)</f>
        <v>0</v>
      </c>
      <c r="L33" s="32"/>
    </row>
    <row r="34" spans="2:12" s="1" customFormat="1" ht="14.45" customHeight="1">
      <c r="B34" s="32"/>
      <c r="E34" s="27" t="s">
        <v>39</v>
      </c>
      <c r="F34" s="86">
        <f>ROUND((SUM(BF117:BF128)),  2)</f>
        <v>0</v>
      </c>
      <c r="I34" s="96">
        <v>0.12</v>
      </c>
      <c r="J34" s="86">
        <f>ROUND(((SUM(BF117:BF128))*I34),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ROUND((SUM(BG117:BG128)),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ROUND((SUM(BH117:BH128)),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ROUND((SUM(BI117:BI128)),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176</v>
      </c>
      <c r="L86" s="32"/>
    </row>
    <row r="87" spans="2:47" s="1" customFormat="1" ht="16.5" customHeight="1">
      <c r="B87" s="32"/>
      <c r="E87" s="240" t="str">
        <f>E9</f>
        <v>D.1.01.5_R1 - Technologie pevně spojená se stavbou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15. 9. 2025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182</v>
      </c>
      <c r="D94" s="97"/>
      <c r="E94" s="97"/>
      <c r="F94" s="97"/>
      <c r="G94" s="97"/>
      <c r="H94" s="97"/>
      <c r="I94" s="97"/>
      <c r="J94" s="106" t="s">
        <v>183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184</v>
      </c>
      <c r="J96" s="66">
        <f>J117</f>
        <v>0</v>
      </c>
      <c r="L96" s="32"/>
      <c r="AU96" s="17" t="s">
        <v>185</v>
      </c>
    </row>
    <row r="97" spans="2:12" s="8" customFormat="1" ht="24.95" customHeight="1">
      <c r="B97" s="108"/>
      <c r="D97" s="109" t="s">
        <v>4237</v>
      </c>
      <c r="E97" s="110"/>
      <c r="F97" s="110"/>
      <c r="G97" s="110"/>
      <c r="H97" s="110"/>
      <c r="I97" s="110"/>
      <c r="J97" s="111">
        <f>J118</f>
        <v>0</v>
      </c>
      <c r="L97" s="108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206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44" t="str">
        <f>E7</f>
        <v>REKONSTRUKCE KORONÁRNÍ JEDNOTKY IKK - Fakultní nemocnice Brno</v>
      </c>
      <c r="F107" s="245"/>
      <c r="G107" s="245"/>
      <c r="H107" s="245"/>
      <c r="L107" s="32"/>
    </row>
    <row r="108" spans="2:12" s="1" customFormat="1" ht="12" customHeight="1">
      <c r="B108" s="32"/>
      <c r="C108" s="27" t="s">
        <v>176</v>
      </c>
      <c r="L108" s="32"/>
    </row>
    <row r="109" spans="2:12" s="1" customFormat="1" ht="16.5" customHeight="1">
      <c r="B109" s="32"/>
      <c r="E109" s="240" t="str">
        <f>E9</f>
        <v>D.1.01.5_R1 - Technologie pevně spojená se stavbou</v>
      </c>
      <c r="F109" s="243"/>
      <c r="G109" s="243"/>
      <c r="H109" s="243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15. 9. 2025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 xml:space="preserve"> </v>
      </c>
      <c r="I113" s="27" t="s">
        <v>29</v>
      </c>
      <c r="J113" s="30" t="str">
        <f>E21</f>
        <v xml:space="preserve"> </v>
      </c>
      <c r="L113" s="32"/>
    </row>
    <row r="114" spans="2:65" s="1" customFormat="1" ht="15.2" customHeight="1">
      <c r="B114" s="32"/>
      <c r="C114" s="27" t="s">
        <v>27</v>
      </c>
      <c r="F114" s="25" t="str">
        <f>IF(E18="","",E18)</f>
        <v>Vyplň údaj</v>
      </c>
      <c r="I114" s="27" t="s">
        <v>31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6"/>
      <c r="C116" s="117" t="s">
        <v>207</v>
      </c>
      <c r="D116" s="118" t="s">
        <v>58</v>
      </c>
      <c r="E116" s="118" t="s">
        <v>54</v>
      </c>
      <c r="F116" s="118" t="s">
        <v>55</v>
      </c>
      <c r="G116" s="118" t="s">
        <v>208</v>
      </c>
      <c r="H116" s="118" t="s">
        <v>209</v>
      </c>
      <c r="I116" s="118" t="s">
        <v>210</v>
      </c>
      <c r="J116" s="118" t="s">
        <v>183</v>
      </c>
      <c r="K116" s="119" t="s">
        <v>211</v>
      </c>
      <c r="L116" s="116"/>
      <c r="M116" s="59" t="s">
        <v>1</v>
      </c>
      <c r="N116" s="60" t="s">
        <v>37</v>
      </c>
      <c r="O116" s="60" t="s">
        <v>212</v>
      </c>
      <c r="P116" s="60" t="s">
        <v>213</v>
      </c>
      <c r="Q116" s="60" t="s">
        <v>214</v>
      </c>
      <c r="R116" s="60" t="s">
        <v>215</v>
      </c>
      <c r="S116" s="60" t="s">
        <v>216</v>
      </c>
      <c r="T116" s="61" t="s">
        <v>217</v>
      </c>
    </row>
    <row r="117" spans="2:65" s="1" customFormat="1" ht="22.9" customHeight="1">
      <c r="B117" s="32"/>
      <c r="C117" s="64" t="s">
        <v>218</v>
      </c>
      <c r="J117" s="120">
        <f>BK117</f>
        <v>0</v>
      </c>
      <c r="L117" s="32"/>
      <c r="M117" s="62"/>
      <c r="N117" s="53"/>
      <c r="O117" s="53"/>
      <c r="P117" s="121">
        <f>P118</f>
        <v>0</v>
      </c>
      <c r="Q117" s="53"/>
      <c r="R117" s="121">
        <f>R118</f>
        <v>0</v>
      </c>
      <c r="S117" s="53"/>
      <c r="T117" s="122">
        <f>T118</f>
        <v>0</v>
      </c>
      <c r="AT117" s="17" t="s">
        <v>72</v>
      </c>
      <c r="AU117" s="17" t="s">
        <v>185</v>
      </c>
      <c r="BK117" s="123">
        <f>BK118</f>
        <v>0</v>
      </c>
    </row>
    <row r="118" spans="2:65" s="11" customFormat="1" ht="25.9" customHeight="1">
      <c r="B118" s="124"/>
      <c r="D118" s="125" t="s">
        <v>72</v>
      </c>
      <c r="E118" s="126" t="s">
        <v>3127</v>
      </c>
      <c r="F118" s="126" t="s">
        <v>164</v>
      </c>
      <c r="I118" s="127"/>
      <c r="J118" s="128">
        <f>BK118</f>
        <v>0</v>
      </c>
      <c r="L118" s="124"/>
      <c r="M118" s="129"/>
      <c r="P118" s="130">
        <f>SUM(P119:P128)</f>
        <v>0</v>
      </c>
      <c r="R118" s="130">
        <f>SUM(R119:R128)</f>
        <v>0</v>
      </c>
      <c r="T118" s="131">
        <f>SUM(T119:T128)</f>
        <v>0</v>
      </c>
      <c r="AR118" s="125" t="s">
        <v>80</v>
      </c>
      <c r="AT118" s="132" t="s">
        <v>72</v>
      </c>
      <c r="AU118" s="132" t="s">
        <v>73</v>
      </c>
      <c r="AY118" s="125" t="s">
        <v>221</v>
      </c>
      <c r="BK118" s="133">
        <f>SUM(BK119:BK128)</f>
        <v>0</v>
      </c>
    </row>
    <row r="119" spans="2:65" s="1" customFormat="1" ht="24.2" customHeight="1">
      <c r="B119" s="136"/>
      <c r="C119" s="137" t="s">
        <v>73</v>
      </c>
      <c r="D119" s="137" t="s">
        <v>224</v>
      </c>
      <c r="E119" s="138" t="s">
        <v>4238</v>
      </c>
      <c r="F119" s="139" t="s">
        <v>4239</v>
      </c>
      <c r="G119" s="140" t="s">
        <v>285</v>
      </c>
      <c r="H119" s="141">
        <v>1</v>
      </c>
      <c r="I119" s="142"/>
      <c r="J119" s="143">
        <f>ROUND(I119*H119,2)</f>
        <v>0</v>
      </c>
      <c r="K119" s="139" t="s">
        <v>1</v>
      </c>
      <c r="L119" s="32"/>
      <c r="M119" s="144" t="s">
        <v>1</v>
      </c>
      <c r="N119" s="145" t="s">
        <v>38</v>
      </c>
      <c r="P119" s="146">
        <f>O119*H119</f>
        <v>0</v>
      </c>
      <c r="Q119" s="146">
        <v>0</v>
      </c>
      <c r="R119" s="146">
        <f>Q119*H119</f>
        <v>0</v>
      </c>
      <c r="S119" s="146">
        <v>0</v>
      </c>
      <c r="T119" s="147">
        <f>S119*H119</f>
        <v>0</v>
      </c>
      <c r="AR119" s="148" t="s">
        <v>229</v>
      </c>
      <c r="AT119" s="148" t="s">
        <v>224</v>
      </c>
      <c r="AU119" s="148" t="s">
        <v>80</v>
      </c>
      <c r="AY119" s="17" t="s">
        <v>221</v>
      </c>
      <c r="BE119" s="149">
        <f>IF(N119="základní",J119,0)</f>
        <v>0</v>
      </c>
      <c r="BF119" s="149">
        <f>IF(N119="snížená",J119,0)</f>
        <v>0</v>
      </c>
      <c r="BG119" s="149">
        <f>IF(N119="zákl. přenesená",J119,0)</f>
        <v>0</v>
      </c>
      <c r="BH119" s="149">
        <f>IF(N119="sníž. přenesená",J119,0)</f>
        <v>0</v>
      </c>
      <c r="BI119" s="149">
        <f>IF(N119="nulová",J119,0)</f>
        <v>0</v>
      </c>
      <c r="BJ119" s="17" t="s">
        <v>80</v>
      </c>
      <c r="BK119" s="149">
        <f>ROUND(I119*H119,2)</f>
        <v>0</v>
      </c>
      <c r="BL119" s="17" t="s">
        <v>229</v>
      </c>
      <c r="BM119" s="148" t="s">
        <v>82</v>
      </c>
    </row>
    <row r="120" spans="2:65" s="1" customFormat="1">
      <c r="B120" s="32"/>
      <c r="D120" s="151" t="s">
        <v>272</v>
      </c>
      <c r="F120" s="181" t="s">
        <v>4240</v>
      </c>
      <c r="I120" s="182"/>
      <c r="L120" s="32"/>
      <c r="M120" s="183"/>
      <c r="T120" s="56"/>
      <c r="AT120" s="17" t="s">
        <v>272</v>
      </c>
      <c r="AU120" s="17" t="s">
        <v>80</v>
      </c>
    </row>
    <row r="121" spans="2:65" s="1" customFormat="1" ht="24.2" customHeight="1">
      <c r="B121" s="136"/>
      <c r="C121" s="137" t="s">
        <v>73</v>
      </c>
      <c r="D121" s="137" t="s">
        <v>224</v>
      </c>
      <c r="E121" s="138" t="s">
        <v>4241</v>
      </c>
      <c r="F121" s="139" t="s">
        <v>4242</v>
      </c>
      <c r="G121" s="140" t="s">
        <v>285</v>
      </c>
      <c r="H121" s="141">
        <v>1</v>
      </c>
      <c r="I121" s="142"/>
      <c r="J121" s="143">
        <f>ROUND(I121*H121,2)</f>
        <v>0</v>
      </c>
      <c r="K121" s="139" t="s">
        <v>1</v>
      </c>
      <c r="L121" s="32"/>
      <c r="M121" s="144" t="s">
        <v>1</v>
      </c>
      <c r="N121" s="145" t="s">
        <v>38</v>
      </c>
      <c r="P121" s="146">
        <f>O121*H121</f>
        <v>0</v>
      </c>
      <c r="Q121" s="146">
        <v>0</v>
      </c>
      <c r="R121" s="146">
        <f>Q121*H121</f>
        <v>0</v>
      </c>
      <c r="S121" s="146">
        <v>0</v>
      </c>
      <c r="T121" s="147">
        <f>S121*H121</f>
        <v>0</v>
      </c>
      <c r="AR121" s="148" t="s">
        <v>229</v>
      </c>
      <c r="AT121" s="148" t="s">
        <v>224</v>
      </c>
      <c r="AU121" s="148" t="s">
        <v>80</v>
      </c>
      <c r="AY121" s="17" t="s">
        <v>221</v>
      </c>
      <c r="BE121" s="149">
        <f>IF(N121="základní",J121,0)</f>
        <v>0</v>
      </c>
      <c r="BF121" s="149">
        <f>IF(N121="snížená",J121,0)</f>
        <v>0</v>
      </c>
      <c r="BG121" s="149">
        <f>IF(N121="zákl. přenesená",J121,0)</f>
        <v>0</v>
      </c>
      <c r="BH121" s="149">
        <f>IF(N121="sníž. přenesená",J121,0)</f>
        <v>0</v>
      </c>
      <c r="BI121" s="149">
        <f>IF(N121="nulová",J121,0)</f>
        <v>0</v>
      </c>
      <c r="BJ121" s="17" t="s">
        <v>80</v>
      </c>
      <c r="BK121" s="149">
        <f>ROUND(I121*H121,2)</f>
        <v>0</v>
      </c>
      <c r="BL121" s="17" t="s">
        <v>229</v>
      </c>
      <c r="BM121" s="148" t="s">
        <v>229</v>
      </c>
    </row>
    <row r="122" spans="2:65" s="1" customFormat="1">
      <c r="B122" s="32"/>
      <c r="D122" s="151" t="s">
        <v>272</v>
      </c>
      <c r="F122" s="181" t="s">
        <v>4243</v>
      </c>
      <c r="I122" s="182"/>
      <c r="L122" s="32"/>
      <c r="M122" s="183"/>
      <c r="T122" s="56"/>
      <c r="AT122" s="17" t="s">
        <v>272</v>
      </c>
      <c r="AU122" s="17" t="s">
        <v>80</v>
      </c>
    </row>
    <row r="123" spans="2:65" s="1" customFormat="1" ht="16.5" customHeight="1">
      <c r="B123" s="136"/>
      <c r="C123" s="137" t="s">
        <v>73</v>
      </c>
      <c r="D123" s="137" t="s">
        <v>224</v>
      </c>
      <c r="E123" s="138" t="s">
        <v>4244</v>
      </c>
      <c r="F123" s="139" t="s">
        <v>4245</v>
      </c>
      <c r="G123" s="140" t="s">
        <v>285</v>
      </c>
      <c r="H123" s="141">
        <v>5</v>
      </c>
      <c r="I123" s="142"/>
      <c r="J123" s="143">
        <f>ROUND(I123*H123,2)</f>
        <v>0</v>
      </c>
      <c r="K123" s="139" t="s">
        <v>1</v>
      </c>
      <c r="L123" s="32"/>
      <c r="M123" s="144" t="s">
        <v>1</v>
      </c>
      <c r="N123" s="145" t="s">
        <v>38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229</v>
      </c>
      <c r="AT123" s="148" t="s">
        <v>224</v>
      </c>
      <c r="AU123" s="148" t="s">
        <v>80</v>
      </c>
      <c r="AY123" s="17" t="s">
        <v>221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80</v>
      </c>
      <c r="BK123" s="149">
        <f>ROUND(I123*H123,2)</f>
        <v>0</v>
      </c>
      <c r="BL123" s="17" t="s">
        <v>229</v>
      </c>
      <c r="BM123" s="148" t="s">
        <v>266</v>
      </c>
    </row>
    <row r="124" spans="2:65" s="1" customFormat="1">
      <c r="B124" s="32"/>
      <c r="D124" s="151" t="s">
        <v>272</v>
      </c>
      <c r="F124" s="181" t="s">
        <v>4246</v>
      </c>
      <c r="I124" s="182"/>
      <c r="L124" s="32"/>
      <c r="M124" s="183"/>
      <c r="T124" s="56"/>
      <c r="AT124" s="17" t="s">
        <v>272</v>
      </c>
      <c r="AU124" s="17" t="s">
        <v>80</v>
      </c>
    </row>
    <row r="125" spans="2:65" s="1" customFormat="1" ht="16.5" customHeight="1">
      <c r="B125" s="136"/>
      <c r="C125" s="137" t="s">
        <v>73</v>
      </c>
      <c r="D125" s="137" t="s">
        <v>224</v>
      </c>
      <c r="E125" s="138" t="s">
        <v>4247</v>
      </c>
      <c r="F125" s="139" t="s">
        <v>4248</v>
      </c>
      <c r="G125" s="140" t="s">
        <v>285</v>
      </c>
      <c r="H125" s="141">
        <v>1</v>
      </c>
      <c r="I125" s="142"/>
      <c r="J125" s="143">
        <f>ROUND(I125*H125,2)</f>
        <v>0</v>
      </c>
      <c r="K125" s="139" t="s">
        <v>1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270</v>
      </c>
    </row>
    <row r="126" spans="2:65" s="1" customFormat="1">
      <c r="B126" s="32"/>
      <c r="D126" s="151" t="s">
        <v>272</v>
      </c>
      <c r="F126" s="181" t="s">
        <v>4249</v>
      </c>
      <c r="I126" s="182"/>
      <c r="L126" s="32"/>
      <c r="M126" s="183"/>
      <c r="T126" s="56"/>
      <c r="AT126" s="17" t="s">
        <v>272</v>
      </c>
      <c r="AU126" s="17" t="s">
        <v>80</v>
      </c>
    </row>
    <row r="127" spans="2:65" s="1" customFormat="1" ht="16.5" customHeight="1">
      <c r="B127" s="136"/>
      <c r="C127" s="137" t="s">
        <v>73</v>
      </c>
      <c r="D127" s="137" t="s">
        <v>224</v>
      </c>
      <c r="E127" s="138" t="s">
        <v>4250</v>
      </c>
      <c r="F127" s="139" t="s">
        <v>4251</v>
      </c>
      <c r="G127" s="140" t="s">
        <v>285</v>
      </c>
      <c r="H127" s="141">
        <v>1</v>
      </c>
      <c r="I127" s="142"/>
      <c r="J127" s="143">
        <f>ROUND(I127*H127,2)</f>
        <v>0</v>
      </c>
      <c r="K127" s="139" t="s">
        <v>1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304</v>
      </c>
    </row>
    <row r="128" spans="2:65" s="1" customFormat="1">
      <c r="B128" s="32"/>
      <c r="D128" s="151" t="s">
        <v>272</v>
      </c>
      <c r="F128" s="181" t="s">
        <v>4252</v>
      </c>
      <c r="I128" s="182"/>
      <c r="L128" s="32"/>
      <c r="M128" s="194"/>
      <c r="N128" s="195"/>
      <c r="O128" s="195"/>
      <c r="P128" s="195"/>
      <c r="Q128" s="195"/>
      <c r="R128" s="195"/>
      <c r="S128" s="195"/>
      <c r="T128" s="196"/>
      <c r="AT128" s="17" t="s">
        <v>272</v>
      </c>
      <c r="AU128" s="17" t="s">
        <v>80</v>
      </c>
    </row>
    <row r="129" spans="2:12" s="1" customFormat="1" ht="6.95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autoFilter ref="C116:K128" xr:uid="{00000000-0009-0000-0000-000018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BM13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168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s="1" customFormat="1" ht="12" customHeight="1">
      <c r="B8" s="32"/>
      <c r="D8" s="27" t="s">
        <v>176</v>
      </c>
      <c r="L8" s="32"/>
    </row>
    <row r="9" spans="2:46" s="1" customFormat="1" ht="16.5" customHeight="1">
      <c r="B9" s="32"/>
      <c r="E9" s="240" t="s">
        <v>4253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15. 9. 2025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09"/>
      <c r="G18" s="209"/>
      <c r="H18" s="20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4"/>
      <c r="E27" s="213" t="s">
        <v>1</v>
      </c>
      <c r="F27" s="213"/>
      <c r="G27" s="213"/>
      <c r="H27" s="21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33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86">
        <f>ROUND((SUM(BE117:BE134)),  2)</f>
        <v>0</v>
      </c>
      <c r="I33" s="96">
        <v>0.21</v>
      </c>
      <c r="J33" s="86">
        <f>ROUND(((SUM(BE117:BE134))*I33),  2)</f>
        <v>0</v>
      </c>
      <c r="L33" s="32"/>
    </row>
    <row r="34" spans="2:12" s="1" customFormat="1" ht="14.45" customHeight="1">
      <c r="B34" s="32"/>
      <c r="E34" s="27" t="s">
        <v>39</v>
      </c>
      <c r="F34" s="86">
        <f>ROUND((SUM(BF117:BF134)),  2)</f>
        <v>0</v>
      </c>
      <c r="I34" s="96">
        <v>0.12</v>
      </c>
      <c r="J34" s="86">
        <f>ROUND(((SUM(BF117:BF134))*I34),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ROUND((SUM(BG117:BG134)),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ROUND((SUM(BH117:BH134)),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ROUND((SUM(BI117:BI134)),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176</v>
      </c>
      <c r="L86" s="32"/>
    </row>
    <row r="87" spans="2:47" s="1" customFormat="1" ht="16.5" customHeight="1">
      <c r="B87" s="32"/>
      <c r="E87" s="240" t="str">
        <f>E9</f>
        <v>D.1.01.5_R4 - Orientační systém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15. 9. 2025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182</v>
      </c>
      <c r="D94" s="97"/>
      <c r="E94" s="97"/>
      <c r="F94" s="97"/>
      <c r="G94" s="97"/>
      <c r="H94" s="97"/>
      <c r="I94" s="97"/>
      <c r="J94" s="106" t="s">
        <v>183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184</v>
      </c>
      <c r="J96" s="66">
        <f>J117</f>
        <v>0</v>
      </c>
      <c r="L96" s="32"/>
      <c r="AU96" s="17" t="s">
        <v>185</v>
      </c>
    </row>
    <row r="97" spans="2:12" s="8" customFormat="1" ht="24.95" customHeight="1">
      <c r="B97" s="108"/>
      <c r="D97" s="109" t="s">
        <v>4254</v>
      </c>
      <c r="E97" s="110"/>
      <c r="F97" s="110"/>
      <c r="G97" s="110"/>
      <c r="H97" s="110"/>
      <c r="I97" s="110"/>
      <c r="J97" s="111">
        <f>J118</f>
        <v>0</v>
      </c>
      <c r="L97" s="108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206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44" t="str">
        <f>E7</f>
        <v>REKONSTRUKCE KORONÁRNÍ JEDNOTKY IKK - Fakultní nemocnice Brno</v>
      </c>
      <c r="F107" s="245"/>
      <c r="G107" s="245"/>
      <c r="H107" s="245"/>
      <c r="L107" s="32"/>
    </row>
    <row r="108" spans="2:12" s="1" customFormat="1" ht="12" customHeight="1">
      <c r="B108" s="32"/>
      <c r="C108" s="27" t="s">
        <v>176</v>
      </c>
      <c r="L108" s="32"/>
    </row>
    <row r="109" spans="2:12" s="1" customFormat="1" ht="16.5" customHeight="1">
      <c r="B109" s="32"/>
      <c r="E109" s="240" t="str">
        <f>E9</f>
        <v>D.1.01.5_R4 - Orientační systém</v>
      </c>
      <c r="F109" s="243"/>
      <c r="G109" s="243"/>
      <c r="H109" s="243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15. 9. 2025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 xml:space="preserve"> </v>
      </c>
      <c r="I113" s="27" t="s">
        <v>29</v>
      </c>
      <c r="J113" s="30" t="str">
        <f>E21</f>
        <v xml:space="preserve"> </v>
      </c>
      <c r="L113" s="32"/>
    </row>
    <row r="114" spans="2:65" s="1" customFormat="1" ht="15.2" customHeight="1">
      <c r="B114" s="32"/>
      <c r="C114" s="27" t="s">
        <v>27</v>
      </c>
      <c r="F114" s="25" t="str">
        <f>IF(E18="","",E18)</f>
        <v>Vyplň údaj</v>
      </c>
      <c r="I114" s="27" t="s">
        <v>31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6"/>
      <c r="C116" s="117" t="s">
        <v>207</v>
      </c>
      <c r="D116" s="118" t="s">
        <v>58</v>
      </c>
      <c r="E116" s="118" t="s">
        <v>54</v>
      </c>
      <c r="F116" s="118" t="s">
        <v>55</v>
      </c>
      <c r="G116" s="118" t="s">
        <v>208</v>
      </c>
      <c r="H116" s="118" t="s">
        <v>209</v>
      </c>
      <c r="I116" s="118" t="s">
        <v>210</v>
      </c>
      <c r="J116" s="118" t="s">
        <v>183</v>
      </c>
      <c r="K116" s="119" t="s">
        <v>211</v>
      </c>
      <c r="L116" s="116"/>
      <c r="M116" s="59" t="s">
        <v>1</v>
      </c>
      <c r="N116" s="60" t="s">
        <v>37</v>
      </c>
      <c r="O116" s="60" t="s">
        <v>212</v>
      </c>
      <c r="P116" s="60" t="s">
        <v>213</v>
      </c>
      <c r="Q116" s="60" t="s">
        <v>214</v>
      </c>
      <c r="R116" s="60" t="s">
        <v>215</v>
      </c>
      <c r="S116" s="60" t="s">
        <v>216</v>
      </c>
      <c r="T116" s="61" t="s">
        <v>217</v>
      </c>
    </row>
    <row r="117" spans="2:65" s="1" customFormat="1" ht="22.9" customHeight="1">
      <c r="B117" s="32"/>
      <c r="C117" s="64" t="s">
        <v>218</v>
      </c>
      <c r="J117" s="120">
        <f>BK117</f>
        <v>0</v>
      </c>
      <c r="L117" s="32"/>
      <c r="M117" s="62"/>
      <c r="N117" s="53"/>
      <c r="O117" s="53"/>
      <c r="P117" s="121">
        <f>P118</f>
        <v>0</v>
      </c>
      <c r="Q117" s="53"/>
      <c r="R117" s="121">
        <f>R118</f>
        <v>0</v>
      </c>
      <c r="S117" s="53"/>
      <c r="T117" s="122">
        <f>T118</f>
        <v>0</v>
      </c>
      <c r="AT117" s="17" t="s">
        <v>72</v>
      </c>
      <c r="AU117" s="17" t="s">
        <v>185</v>
      </c>
      <c r="BK117" s="123">
        <f>BK118</f>
        <v>0</v>
      </c>
    </row>
    <row r="118" spans="2:65" s="11" customFormat="1" ht="25.9" customHeight="1">
      <c r="B118" s="124"/>
      <c r="D118" s="125" t="s">
        <v>72</v>
      </c>
      <c r="E118" s="126" t="s">
        <v>3127</v>
      </c>
      <c r="F118" s="126" t="s">
        <v>167</v>
      </c>
      <c r="I118" s="127"/>
      <c r="J118" s="128">
        <f>BK118</f>
        <v>0</v>
      </c>
      <c r="L118" s="124"/>
      <c r="M118" s="129"/>
      <c r="P118" s="130">
        <f>SUM(P119:P134)</f>
        <v>0</v>
      </c>
      <c r="R118" s="130">
        <f>SUM(R119:R134)</f>
        <v>0</v>
      </c>
      <c r="T118" s="131">
        <f>SUM(T119:T134)</f>
        <v>0</v>
      </c>
      <c r="AR118" s="125" t="s">
        <v>80</v>
      </c>
      <c r="AT118" s="132" t="s">
        <v>72</v>
      </c>
      <c r="AU118" s="132" t="s">
        <v>73</v>
      </c>
      <c r="AY118" s="125" t="s">
        <v>221</v>
      </c>
      <c r="BK118" s="133">
        <f>SUM(BK119:BK134)</f>
        <v>0</v>
      </c>
    </row>
    <row r="119" spans="2:65" s="1" customFormat="1" ht="16.5" customHeight="1">
      <c r="B119" s="136"/>
      <c r="C119" s="137" t="s">
        <v>80</v>
      </c>
      <c r="D119" s="137" t="s">
        <v>224</v>
      </c>
      <c r="E119" s="138" t="s">
        <v>4255</v>
      </c>
      <c r="F119" s="139" t="s">
        <v>4256</v>
      </c>
      <c r="G119" s="140" t="s">
        <v>285</v>
      </c>
      <c r="H119" s="141">
        <v>6</v>
      </c>
      <c r="I119" s="142"/>
      <c r="J119" s="143">
        <f>ROUND(I119*H119,2)</f>
        <v>0</v>
      </c>
      <c r="K119" s="139" t="s">
        <v>1</v>
      </c>
      <c r="L119" s="32"/>
      <c r="M119" s="144" t="s">
        <v>1</v>
      </c>
      <c r="N119" s="145" t="s">
        <v>38</v>
      </c>
      <c r="P119" s="146">
        <f>O119*H119</f>
        <v>0</v>
      </c>
      <c r="Q119" s="146">
        <v>0</v>
      </c>
      <c r="R119" s="146">
        <f>Q119*H119</f>
        <v>0</v>
      </c>
      <c r="S119" s="146">
        <v>0</v>
      </c>
      <c r="T119" s="147">
        <f>S119*H119</f>
        <v>0</v>
      </c>
      <c r="AR119" s="148" t="s">
        <v>229</v>
      </c>
      <c r="AT119" s="148" t="s">
        <v>224</v>
      </c>
      <c r="AU119" s="148" t="s">
        <v>80</v>
      </c>
      <c r="AY119" s="17" t="s">
        <v>221</v>
      </c>
      <c r="BE119" s="149">
        <f>IF(N119="základní",J119,0)</f>
        <v>0</v>
      </c>
      <c r="BF119" s="149">
        <f>IF(N119="snížená",J119,0)</f>
        <v>0</v>
      </c>
      <c r="BG119" s="149">
        <f>IF(N119="zákl. přenesená",J119,0)</f>
        <v>0</v>
      </c>
      <c r="BH119" s="149">
        <f>IF(N119="sníž. přenesená",J119,0)</f>
        <v>0</v>
      </c>
      <c r="BI119" s="149">
        <f>IF(N119="nulová",J119,0)</f>
        <v>0</v>
      </c>
      <c r="BJ119" s="17" t="s">
        <v>80</v>
      </c>
      <c r="BK119" s="149">
        <f>ROUND(I119*H119,2)</f>
        <v>0</v>
      </c>
      <c r="BL119" s="17" t="s">
        <v>229</v>
      </c>
      <c r="BM119" s="148" t="s">
        <v>82</v>
      </c>
    </row>
    <row r="120" spans="2:65" s="12" customFormat="1">
      <c r="B120" s="150"/>
      <c r="D120" s="151" t="s">
        <v>231</v>
      </c>
      <c r="E120" s="152" t="s">
        <v>1</v>
      </c>
      <c r="F120" s="153" t="s">
        <v>4257</v>
      </c>
      <c r="H120" s="152" t="s">
        <v>1</v>
      </c>
      <c r="I120" s="154"/>
      <c r="L120" s="150"/>
      <c r="M120" s="155"/>
      <c r="T120" s="156"/>
      <c r="AT120" s="152" t="s">
        <v>231</v>
      </c>
      <c r="AU120" s="152" t="s">
        <v>80</v>
      </c>
      <c r="AV120" s="12" t="s">
        <v>80</v>
      </c>
      <c r="AW120" s="12" t="s">
        <v>30</v>
      </c>
      <c r="AX120" s="12" t="s">
        <v>73</v>
      </c>
      <c r="AY120" s="152" t="s">
        <v>221</v>
      </c>
    </row>
    <row r="121" spans="2:65" s="13" customFormat="1">
      <c r="B121" s="157"/>
      <c r="D121" s="151" t="s">
        <v>231</v>
      </c>
      <c r="E121" s="158" t="s">
        <v>1</v>
      </c>
      <c r="F121" s="159" t="s">
        <v>266</v>
      </c>
      <c r="H121" s="160">
        <v>6</v>
      </c>
      <c r="I121" s="161"/>
      <c r="L121" s="157"/>
      <c r="M121" s="162"/>
      <c r="T121" s="163"/>
      <c r="AT121" s="158" t="s">
        <v>231</v>
      </c>
      <c r="AU121" s="158" t="s">
        <v>80</v>
      </c>
      <c r="AV121" s="13" t="s">
        <v>82</v>
      </c>
      <c r="AW121" s="13" t="s">
        <v>30</v>
      </c>
      <c r="AX121" s="13" t="s">
        <v>73</v>
      </c>
      <c r="AY121" s="158" t="s">
        <v>221</v>
      </c>
    </row>
    <row r="122" spans="2:65" s="14" customFormat="1">
      <c r="B122" s="164"/>
      <c r="D122" s="151" t="s">
        <v>231</v>
      </c>
      <c r="E122" s="165" t="s">
        <v>1</v>
      </c>
      <c r="F122" s="166" t="s">
        <v>236</v>
      </c>
      <c r="H122" s="167">
        <v>6</v>
      </c>
      <c r="I122" s="168"/>
      <c r="L122" s="164"/>
      <c r="M122" s="169"/>
      <c r="T122" s="170"/>
      <c r="AT122" s="165" t="s">
        <v>231</v>
      </c>
      <c r="AU122" s="165" t="s">
        <v>80</v>
      </c>
      <c r="AV122" s="14" t="s">
        <v>229</v>
      </c>
      <c r="AW122" s="14" t="s">
        <v>30</v>
      </c>
      <c r="AX122" s="14" t="s">
        <v>80</v>
      </c>
      <c r="AY122" s="165" t="s">
        <v>221</v>
      </c>
    </row>
    <row r="123" spans="2:65" s="1" customFormat="1" ht="16.5" customHeight="1">
      <c r="B123" s="136"/>
      <c r="C123" s="137" t="s">
        <v>82</v>
      </c>
      <c r="D123" s="137" t="s">
        <v>224</v>
      </c>
      <c r="E123" s="138" t="s">
        <v>4258</v>
      </c>
      <c r="F123" s="139" t="s">
        <v>4259</v>
      </c>
      <c r="G123" s="140" t="s">
        <v>285</v>
      </c>
      <c r="H123" s="141">
        <v>13</v>
      </c>
      <c r="I123" s="142"/>
      <c r="J123" s="143">
        <f>ROUND(I123*H123,2)</f>
        <v>0</v>
      </c>
      <c r="K123" s="139" t="s">
        <v>1</v>
      </c>
      <c r="L123" s="32"/>
      <c r="M123" s="144" t="s">
        <v>1</v>
      </c>
      <c r="N123" s="145" t="s">
        <v>38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229</v>
      </c>
      <c r="AT123" s="148" t="s">
        <v>224</v>
      </c>
      <c r="AU123" s="148" t="s">
        <v>80</v>
      </c>
      <c r="AY123" s="17" t="s">
        <v>221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80</v>
      </c>
      <c r="BK123" s="149">
        <f>ROUND(I123*H123,2)</f>
        <v>0</v>
      </c>
      <c r="BL123" s="17" t="s">
        <v>229</v>
      </c>
      <c r="BM123" s="148" t="s">
        <v>229</v>
      </c>
    </row>
    <row r="124" spans="2:65" s="12" customFormat="1">
      <c r="B124" s="150"/>
      <c r="D124" s="151" t="s">
        <v>231</v>
      </c>
      <c r="E124" s="152" t="s">
        <v>1</v>
      </c>
      <c r="F124" s="153" t="s">
        <v>4257</v>
      </c>
      <c r="H124" s="152" t="s">
        <v>1</v>
      </c>
      <c r="I124" s="154"/>
      <c r="L124" s="150"/>
      <c r="M124" s="155"/>
      <c r="T124" s="156"/>
      <c r="AT124" s="152" t="s">
        <v>231</v>
      </c>
      <c r="AU124" s="152" t="s">
        <v>80</v>
      </c>
      <c r="AV124" s="12" t="s">
        <v>80</v>
      </c>
      <c r="AW124" s="12" t="s">
        <v>30</v>
      </c>
      <c r="AX124" s="12" t="s">
        <v>73</v>
      </c>
      <c r="AY124" s="152" t="s">
        <v>221</v>
      </c>
    </row>
    <row r="125" spans="2:65" s="13" customFormat="1">
      <c r="B125" s="157"/>
      <c r="D125" s="151" t="s">
        <v>231</v>
      </c>
      <c r="E125" s="158" t="s">
        <v>1</v>
      </c>
      <c r="F125" s="159" t="s">
        <v>318</v>
      </c>
      <c r="H125" s="160">
        <v>13</v>
      </c>
      <c r="I125" s="161"/>
      <c r="L125" s="157"/>
      <c r="M125" s="162"/>
      <c r="T125" s="163"/>
      <c r="AT125" s="158" t="s">
        <v>231</v>
      </c>
      <c r="AU125" s="158" t="s">
        <v>80</v>
      </c>
      <c r="AV125" s="13" t="s">
        <v>82</v>
      </c>
      <c r="AW125" s="13" t="s">
        <v>30</v>
      </c>
      <c r="AX125" s="13" t="s">
        <v>73</v>
      </c>
      <c r="AY125" s="158" t="s">
        <v>221</v>
      </c>
    </row>
    <row r="126" spans="2:65" s="14" customFormat="1">
      <c r="B126" s="164"/>
      <c r="D126" s="151" t="s">
        <v>231</v>
      </c>
      <c r="E126" s="165" t="s">
        <v>1</v>
      </c>
      <c r="F126" s="166" t="s">
        <v>236</v>
      </c>
      <c r="H126" s="167">
        <v>13</v>
      </c>
      <c r="I126" s="168"/>
      <c r="L126" s="164"/>
      <c r="M126" s="169"/>
      <c r="T126" s="170"/>
      <c r="AT126" s="165" t="s">
        <v>231</v>
      </c>
      <c r="AU126" s="165" t="s">
        <v>80</v>
      </c>
      <c r="AV126" s="14" t="s">
        <v>229</v>
      </c>
      <c r="AW126" s="14" t="s">
        <v>30</v>
      </c>
      <c r="AX126" s="14" t="s">
        <v>80</v>
      </c>
      <c r="AY126" s="165" t="s">
        <v>221</v>
      </c>
    </row>
    <row r="127" spans="2:65" s="1" customFormat="1" ht="16.5" customHeight="1">
      <c r="B127" s="136"/>
      <c r="C127" s="137" t="s">
        <v>222</v>
      </c>
      <c r="D127" s="137" t="s">
        <v>224</v>
      </c>
      <c r="E127" s="138" t="s">
        <v>4260</v>
      </c>
      <c r="F127" s="139" t="s">
        <v>4261</v>
      </c>
      <c r="G127" s="140" t="s">
        <v>285</v>
      </c>
      <c r="H127" s="141">
        <v>5</v>
      </c>
      <c r="I127" s="142"/>
      <c r="J127" s="143">
        <f>ROUND(I127*H127,2)</f>
        <v>0</v>
      </c>
      <c r="K127" s="139" t="s">
        <v>1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266</v>
      </c>
    </row>
    <row r="128" spans="2:65" s="12" customFormat="1">
      <c r="B128" s="150"/>
      <c r="D128" s="151" t="s">
        <v>231</v>
      </c>
      <c r="E128" s="152" t="s">
        <v>1</v>
      </c>
      <c r="F128" s="153" t="s">
        <v>4257</v>
      </c>
      <c r="H128" s="152" t="s">
        <v>1</v>
      </c>
      <c r="I128" s="154"/>
      <c r="L128" s="150"/>
      <c r="M128" s="155"/>
      <c r="T128" s="156"/>
      <c r="AT128" s="152" t="s">
        <v>231</v>
      </c>
      <c r="AU128" s="152" t="s">
        <v>80</v>
      </c>
      <c r="AV128" s="12" t="s">
        <v>80</v>
      </c>
      <c r="AW128" s="12" t="s">
        <v>30</v>
      </c>
      <c r="AX128" s="12" t="s">
        <v>73</v>
      </c>
      <c r="AY128" s="152" t="s">
        <v>221</v>
      </c>
    </row>
    <row r="129" spans="2:65" s="13" customFormat="1">
      <c r="B129" s="157"/>
      <c r="D129" s="151" t="s">
        <v>231</v>
      </c>
      <c r="E129" s="158" t="s">
        <v>1</v>
      </c>
      <c r="F129" s="159" t="s">
        <v>253</v>
      </c>
      <c r="H129" s="160">
        <v>5</v>
      </c>
      <c r="I129" s="161"/>
      <c r="L129" s="157"/>
      <c r="M129" s="162"/>
      <c r="T129" s="163"/>
      <c r="AT129" s="158" t="s">
        <v>231</v>
      </c>
      <c r="AU129" s="158" t="s">
        <v>80</v>
      </c>
      <c r="AV129" s="13" t="s">
        <v>82</v>
      </c>
      <c r="AW129" s="13" t="s">
        <v>30</v>
      </c>
      <c r="AX129" s="13" t="s">
        <v>73</v>
      </c>
      <c r="AY129" s="158" t="s">
        <v>221</v>
      </c>
    </row>
    <row r="130" spans="2:65" s="14" customFormat="1">
      <c r="B130" s="164"/>
      <c r="D130" s="151" t="s">
        <v>231</v>
      </c>
      <c r="E130" s="165" t="s">
        <v>1</v>
      </c>
      <c r="F130" s="166" t="s">
        <v>236</v>
      </c>
      <c r="H130" s="167">
        <v>5</v>
      </c>
      <c r="I130" s="168"/>
      <c r="L130" s="164"/>
      <c r="M130" s="169"/>
      <c r="T130" s="170"/>
      <c r="AT130" s="165" t="s">
        <v>231</v>
      </c>
      <c r="AU130" s="165" t="s">
        <v>80</v>
      </c>
      <c r="AV130" s="14" t="s">
        <v>229</v>
      </c>
      <c r="AW130" s="14" t="s">
        <v>30</v>
      </c>
      <c r="AX130" s="14" t="s">
        <v>80</v>
      </c>
      <c r="AY130" s="165" t="s">
        <v>221</v>
      </c>
    </row>
    <row r="131" spans="2:65" s="1" customFormat="1" ht="21.75" customHeight="1">
      <c r="B131" s="136"/>
      <c r="C131" s="137" t="s">
        <v>229</v>
      </c>
      <c r="D131" s="137" t="s">
        <v>224</v>
      </c>
      <c r="E131" s="138" t="s">
        <v>4262</v>
      </c>
      <c r="F131" s="139" t="s">
        <v>4263</v>
      </c>
      <c r="G131" s="140" t="s">
        <v>285</v>
      </c>
      <c r="H131" s="141">
        <v>2</v>
      </c>
      <c r="I131" s="142"/>
      <c r="J131" s="143">
        <f>ROUND(I131*H131,2)</f>
        <v>0</v>
      </c>
      <c r="K131" s="139" t="s">
        <v>1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270</v>
      </c>
    </row>
    <row r="132" spans="2:65" s="12" customFormat="1">
      <c r="B132" s="150"/>
      <c r="D132" s="151" t="s">
        <v>231</v>
      </c>
      <c r="E132" s="152" t="s">
        <v>1</v>
      </c>
      <c r="F132" s="153" t="s">
        <v>4257</v>
      </c>
      <c r="H132" s="152" t="s">
        <v>1</v>
      </c>
      <c r="I132" s="154"/>
      <c r="L132" s="150"/>
      <c r="M132" s="155"/>
      <c r="T132" s="156"/>
      <c r="AT132" s="152" t="s">
        <v>231</v>
      </c>
      <c r="AU132" s="152" t="s">
        <v>80</v>
      </c>
      <c r="AV132" s="12" t="s">
        <v>80</v>
      </c>
      <c r="AW132" s="12" t="s">
        <v>30</v>
      </c>
      <c r="AX132" s="12" t="s">
        <v>73</v>
      </c>
      <c r="AY132" s="152" t="s">
        <v>221</v>
      </c>
    </row>
    <row r="133" spans="2:65" s="13" customFormat="1">
      <c r="B133" s="157"/>
      <c r="D133" s="151" t="s">
        <v>231</v>
      </c>
      <c r="E133" s="158" t="s">
        <v>1</v>
      </c>
      <c r="F133" s="159" t="s">
        <v>82</v>
      </c>
      <c r="H133" s="160">
        <v>2</v>
      </c>
      <c r="I133" s="161"/>
      <c r="L133" s="157"/>
      <c r="M133" s="162"/>
      <c r="T133" s="163"/>
      <c r="AT133" s="158" t="s">
        <v>231</v>
      </c>
      <c r="AU133" s="158" t="s">
        <v>80</v>
      </c>
      <c r="AV133" s="13" t="s">
        <v>82</v>
      </c>
      <c r="AW133" s="13" t="s">
        <v>30</v>
      </c>
      <c r="AX133" s="13" t="s">
        <v>73</v>
      </c>
      <c r="AY133" s="158" t="s">
        <v>221</v>
      </c>
    </row>
    <row r="134" spans="2:65" s="14" customFormat="1">
      <c r="B134" s="164"/>
      <c r="D134" s="151" t="s">
        <v>231</v>
      </c>
      <c r="E134" s="165" t="s">
        <v>1</v>
      </c>
      <c r="F134" s="166" t="s">
        <v>236</v>
      </c>
      <c r="H134" s="167">
        <v>2</v>
      </c>
      <c r="I134" s="168"/>
      <c r="L134" s="164"/>
      <c r="M134" s="191"/>
      <c r="N134" s="192"/>
      <c r="O134" s="192"/>
      <c r="P134" s="192"/>
      <c r="Q134" s="192"/>
      <c r="R134" s="192"/>
      <c r="S134" s="192"/>
      <c r="T134" s="193"/>
      <c r="AT134" s="165" t="s">
        <v>231</v>
      </c>
      <c r="AU134" s="165" t="s">
        <v>80</v>
      </c>
      <c r="AV134" s="14" t="s">
        <v>229</v>
      </c>
      <c r="AW134" s="14" t="s">
        <v>30</v>
      </c>
      <c r="AX134" s="14" t="s">
        <v>80</v>
      </c>
      <c r="AY134" s="165" t="s">
        <v>221</v>
      </c>
    </row>
    <row r="135" spans="2:65" s="1" customFormat="1" ht="6.95" customHeight="1">
      <c r="B135" s="44"/>
      <c r="C135" s="45"/>
      <c r="D135" s="45"/>
      <c r="E135" s="45"/>
      <c r="F135" s="45"/>
      <c r="G135" s="45"/>
      <c r="H135" s="45"/>
      <c r="I135" s="45"/>
      <c r="J135" s="45"/>
      <c r="K135" s="45"/>
      <c r="L135" s="32"/>
    </row>
  </sheetData>
  <autoFilter ref="C116:K134" xr:uid="{00000000-0009-0000-0000-00001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BM13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171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s="1" customFormat="1" ht="12" customHeight="1">
      <c r="B8" s="32"/>
      <c r="D8" s="27" t="s">
        <v>176</v>
      </c>
      <c r="L8" s="32"/>
    </row>
    <row r="9" spans="2:46" s="1" customFormat="1" ht="16.5" customHeight="1">
      <c r="B9" s="32"/>
      <c r="E9" s="240" t="s">
        <v>4264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15. 9. 2025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09"/>
      <c r="G18" s="209"/>
      <c r="H18" s="20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4"/>
      <c r="E27" s="213" t="s">
        <v>1</v>
      </c>
      <c r="F27" s="213"/>
      <c r="G27" s="213"/>
      <c r="H27" s="21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33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86">
        <f>ROUND((SUM(BE117:BE134)),  2)</f>
        <v>0</v>
      </c>
      <c r="I33" s="96">
        <v>0.21</v>
      </c>
      <c r="J33" s="86">
        <f>ROUND(((SUM(BE117:BE134))*I33),  2)</f>
        <v>0</v>
      </c>
      <c r="L33" s="32"/>
    </row>
    <row r="34" spans="2:12" s="1" customFormat="1" ht="14.45" customHeight="1">
      <c r="B34" s="32"/>
      <c r="E34" s="27" t="s">
        <v>39</v>
      </c>
      <c r="F34" s="86">
        <f>ROUND((SUM(BF117:BF134)),  2)</f>
        <v>0</v>
      </c>
      <c r="I34" s="96">
        <v>0.12</v>
      </c>
      <c r="J34" s="86">
        <f>ROUND(((SUM(BF117:BF134))*I34),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ROUND((SUM(BG117:BG134)),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ROUND((SUM(BH117:BH134)),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ROUND((SUM(BI117:BI134)),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176</v>
      </c>
      <c r="L86" s="32"/>
    </row>
    <row r="87" spans="2:47" s="1" customFormat="1" ht="16.5" customHeight="1">
      <c r="B87" s="32"/>
      <c r="E87" s="240" t="str">
        <f>E9</f>
        <v>D.1.01.5-R5 - Interiér - pevně zabudovaný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15. 9. 2025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182</v>
      </c>
      <c r="D94" s="97"/>
      <c r="E94" s="97"/>
      <c r="F94" s="97"/>
      <c r="G94" s="97"/>
      <c r="H94" s="97"/>
      <c r="I94" s="97"/>
      <c r="J94" s="106" t="s">
        <v>183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184</v>
      </c>
      <c r="J96" s="66">
        <f>J117</f>
        <v>0</v>
      </c>
      <c r="L96" s="32"/>
      <c r="AU96" s="17" t="s">
        <v>185</v>
      </c>
    </row>
    <row r="97" spans="2:12" s="8" customFormat="1" ht="24.95" customHeight="1">
      <c r="B97" s="108"/>
      <c r="D97" s="109" t="s">
        <v>4265</v>
      </c>
      <c r="E97" s="110"/>
      <c r="F97" s="110"/>
      <c r="G97" s="110"/>
      <c r="H97" s="110"/>
      <c r="I97" s="110"/>
      <c r="J97" s="111">
        <f>J118</f>
        <v>0</v>
      </c>
      <c r="L97" s="108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206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44" t="str">
        <f>E7</f>
        <v>REKONSTRUKCE KORONÁRNÍ JEDNOTKY IKK - Fakultní nemocnice Brno</v>
      </c>
      <c r="F107" s="245"/>
      <c r="G107" s="245"/>
      <c r="H107" s="245"/>
      <c r="L107" s="32"/>
    </row>
    <row r="108" spans="2:12" s="1" customFormat="1" ht="12" customHeight="1">
      <c r="B108" s="32"/>
      <c r="C108" s="27" t="s">
        <v>176</v>
      </c>
      <c r="L108" s="32"/>
    </row>
    <row r="109" spans="2:12" s="1" customFormat="1" ht="16.5" customHeight="1">
      <c r="B109" s="32"/>
      <c r="E109" s="240" t="str">
        <f>E9</f>
        <v>D.1.01.5-R5 - Interiér - pevně zabudovaný</v>
      </c>
      <c r="F109" s="243"/>
      <c r="G109" s="243"/>
      <c r="H109" s="243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15. 9. 2025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 xml:space="preserve"> </v>
      </c>
      <c r="I113" s="27" t="s">
        <v>29</v>
      </c>
      <c r="J113" s="30" t="str">
        <f>E21</f>
        <v xml:space="preserve"> </v>
      </c>
      <c r="L113" s="32"/>
    </row>
    <row r="114" spans="2:65" s="1" customFormat="1" ht="15.2" customHeight="1">
      <c r="B114" s="32"/>
      <c r="C114" s="27" t="s">
        <v>27</v>
      </c>
      <c r="F114" s="25" t="str">
        <f>IF(E18="","",E18)</f>
        <v>Vyplň údaj</v>
      </c>
      <c r="I114" s="27" t="s">
        <v>31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6"/>
      <c r="C116" s="117" t="s">
        <v>207</v>
      </c>
      <c r="D116" s="118" t="s">
        <v>58</v>
      </c>
      <c r="E116" s="118" t="s">
        <v>54</v>
      </c>
      <c r="F116" s="118" t="s">
        <v>55</v>
      </c>
      <c r="G116" s="118" t="s">
        <v>208</v>
      </c>
      <c r="H116" s="118" t="s">
        <v>209</v>
      </c>
      <c r="I116" s="118" t="s">
        <v>210</v>
      </c>
      <c r="J116" s="118" t="s">
        <v>183</v>
      </c>
      <c r="K116" s="119" t="s">
        <v>211</v>
      </c>
      <c r="L116" s="116"/>
      <c r="M116" s="59" t="s">
        <v>1</v>
      </c>
      <c r="N116" s="60" t="s">
        <v>37</v>
      </c>
      <c r="O116" s="60" t="s">
        <v>212</v>
      </c>
      <c r="P116" s="60" t="s">
        <v>213</v>
      </c>
      <c r="Q116" s="60" t="s">
        <v>214</v>
      </c>
      <c r="R116" s="60" t="s">
        <v>215</v>
      </c>
      <c r="S116" s="60" t="s">
        <v>216</v>
      </c>
      <c r="T116" s="61" t="s">
        <v>217</v>
      </c>
    </row>
    <row r="117" spans="2:65" s="1" customFormat="1" ht="22.9" customHeight="1">
      <c r="B117" s="32"/>
      <c r="C117" s="64" t="s">
        <v>218</v>
      </c>
      <c r="J117" s="120">
        <f>BK117</f>
        <v>0</v>
      </c>
      <c r="L117" s="32"/>
      <c r="M117" s="62"/>
      <c r="N117" s="53"/>
      <c r="O117" s="53"/>
      <c r="P117" s="121">
        <f>P118</f>
        <v>0</v>
      </c>
      <c r="Q117" s="53"/>
      <c r="R117" s="121">
        <f>R118</f>
        <v>0</v>
      </c>
      <c r="S117" s="53"/>
      <c r="T117" s="122">
        <f>T118</f>
        <v>0</v>
      </c>
      <c r="AT117" s="17" t="s">
        <v>72</v>
      </c>
      <c r="AU117" s="17" t="s">
        <v>185</v>
      </c>
      <c r="BK117" s="123">
        <f>BK118</f>
        <v>0</v>
      </c>
    </row>
    <row r="118" spans="2:65" s="11" customFormat="1" ht="25.9" customHeight="1">
      <c r="B118" s="124"/>
      <c r="D118" s="125" t="s">
        <v>72</v>
      </c>
      <c r="E118" s="126" t="s">
        <v>3127</v>
      </c>
      <c r="F118" s="126" t="s">
        <v>4266</v>
      </c>
      <c r="I118" s="127"/>
      <c r="J118" s="128">
        <f>BK118</f>
        <v>0</v>
      </c>
      <c r="L118" s="124"/>
      <c r="M118" s="129"/>
      <c r="P118" s="130">
        <f>SUM(P119:P134)</f>
        <v>0</v>
      </c>
      <c r="R118" s="130">
        <f>SUM(R119:R134)</f>
        <v>0</v>
      </c>
      <c r="T118" s="131">
        <f>SUM(T119:T134)</f>
        <v>0</v>
      </c>
      <c r="AR118" s="125" t="s">
        <v>80</v>
      </c>
      <c r="AT118" s="132" t="s">
        <v>72</v>
      </c>
      <c r="AU118" s="132" t="s">
        <v>73</v>
      </c>
      <c r="AY118" s="125" t="s">
        <v>221</v>
      </c>
      <c r="BK118" s="133">
        <f>SUM(BK119:BK134)</f>
        <v>0</v>
      </c>
    </row>
    <row r="119" spans="2:65" s="1" customFormat="1" ht="33" customHeight="1">
      <c r="B119" s="136"/>
      <c r="C119" s="137" t="s">
        <v>73</v>
      </c>
      <c r="D119" s="137" t="s">
        <v>224</v>
      </c>
      <c r="E119" s="138" t="s">
        <v>4267</v>
      </c>
      <c r="F119" s="139" t="s">
        <v>4268</v>
      </c>
      <c r="G119" s="140" t="s">
        <v>2137</v>
      </c>
      <c r="H119" s="141">
        <v>5</v>
      </c>
      <c r="I119" s="142"/>
      <c r="J119" s="143">
        <f>ROUND(I119*H119,2)</f>
        <v>0</v>
      </c>
      <c r="K119" s="139" t="s">
        <v>1</v>
      </c>
      <c r="L119" s="32"/>
      <c r="M119" s="144" t="s">
        <v>1</v>
      </c>
      <c r="N119" s="145" t="s">
        <v>38</v>
      </c>
      <c r="P119" s="146">
        <f>O119*H119</f>
        <v>0</v>
      </c>
      <c r="Q119" s="146">
        <v>0</v>
      </c>
      <c r="R119" s="146">
        <f>Q119*H119</f>
        <v>0</v>
      </c>
      <c r="S119" s="146">
        <v>0</v>
      </c>
      <c r="T119" s="147">
        <f>S119*H119</f>
        <v>0</v>
      </c>
      <c r="AR119" s="148" t="s">
        <v>229</v>
      </c>
      <c r="AT119" s="148" t="s">
        <v>224</v>
      </c>
      <c r="AU119" s="148" t="s">
        <v>80</v>
      </c>
      <c r="AY119" s="17" t="s">
        <v>221</v>
      </c>
      <c r="BE119" s="149">
        <f>IF(N119="základní",J119,0)</f>
        <v>0</v>
      </c>
      <c r="BF119" s="149">
        <f>IF(N119="snížená",J119,0)</f>
        <v>0</v>
      </c>
      <c r="BG119" s="149">
        <f>IF(N119="zákl. přenesená",J119,0)</f>
        <v>0</v>
      </c>
      <c r="BH119" s="149">
        <f>IF(N119="sníž. přenesená",J119,0)</f>
        <v>0</v>
      </c>
      <c r="BI119" s="149">
        <f>IF(N119="nulová",J119,0)</f>
        <v>0</v>
      </c>
      <c r="BJ119" s="17" t="s">
        <v>80</v>
      </c>
      <c r="BK119" s="149">
        <f>ROUND(I119*H119,2)</f>
        <v>0</v>
      </c>
      <c r="BL119" s="17" t="s">
        <v>229</v>
      </c>
      <c r="BM119" s="148" t="s">
        <v>82</v>
      </c>
    </row>
    <row r="120" spans="2:65" s="1" customFormat="1">
      <c r="B120" s="32"/>
      <c r="D120" s="151" t="s">
        <v>272</v>
      </c>
      <c r="F120" s="181" t="s">
        <v>4269</v>
      </c>
      <c r="I120" s="182"/>
      <c r="L120" s="32"/>
      <c r="M120" s="183"/>
      <c r="T120" s="56"/>
      <c r="AT120" s="17" t="s">
        <v>272</v>
      </c>
      <c r="AU120" s="17" t="s">
        <v>80</v>
      </c>
    </row>
    <row r="121" spans="2:65" s="1" customFormat="1" ht="37.9" customHeight="1">
      <c r="B121" s="136"/>
      <c r="C121" s="137" t="s">
        <v>73</v>
      </c>
      <c r="D121" s="137" t="s">
        <v>224</v>
      </c>
      <c r="E121" s="138" t="s">
        <v>4270</v>
      </c>
      <c r="F121" s="139" t="s">
        <v>4271</v>
      </c>
      <c r="G121" s="140" t="s">
        <v>2137</v>
      </c>
      <c r="H121" s="141">
        <v>1</v>
      </c>
      <c r="I121" s="142"/>
      <c r="J121" s="143">
        <f>ROUND(I121*H121,2)</f>
        <v>0</v>
      </c>
      <c r="K121" s="139" t="s">
        <v>1</v>
      </c>
      <c r="L121" s="32"/>
      <c r="M121" s="144" t="s">
        <v>1</v>
      </c>
      <c r="N121" s="145" t="s">
        <v>38</v>
      </c>
      <c r="P121" s="146">
        <f>O121*H121</f>
        <v>0</v>
      </c>
      <c r="Q121" s="146">
        <v>0</v>
      </c>
      <c r="R121" s="146">
        <f>Q121*H121</f>
        <v>0</v>
      </c>
      <c r="S121" s="146">
        <v>0</v>
      </c>
      <c r="T121" s="147">
        <f>S121*H121</f>
        <v>0</v>
      </c>
      <c r="AR121" s="148" t="s">
        <v>229</v>
      </c>
      <c r="AT121" s="148" t="s">
        <v>224</v>
      </c>
      <c r="AU121" s="148" t="s">
        <v>80</v>
      </c>
      <c r="AY121" s="17" t="s">
        <v>221</v>
      </c>
      <c r="BE121" s="149">
        <f>IF(N121="základní",J121,0)</f>
        <v>0</v>
      </c>
      <c r="BF121" s="149">
        <f>IF(N121="snížená",J121,0)</f>
        <v>0</v>
      </c>
      <c r="BG121" s="149">
        <f>IF(N121="zákl. přenesená",J121,0)</f>
        <v>0</v>
      </c>
      <c r="BH121" s="149">
        <f>IF(N121="sníž. přenesená",J121,0)</f>
        <v>0</v>
      </c>
      <c r="BI121" s="149">
        <f>IF(N121="nulová",J121,0)</f>
        <v>0</v>
      </c>
      <c r="BJ121" s="17" t="s">
        <v>80</v>
      </c>
      <c r="BK121" s="149">
        <f>ROUND(I121*H121,2)</f>
        <v>0</v>
      </c>
      <c r="BL121" s="17" t="s">
        <v>229</v>
      </c>
      <c r="BM121" s="148" t="s">
        <v>229</v>
      </c>
    </row>
    <row r="122" spans="2:65" s="1" customFormat="1">
      <c r="B122" s="32"/>
      <c r="D122" s="151" t="s">
        <v>272</v>
      </c>
      <c r="F122" s="181" t="s">
        <v>4269</v>
      </c>
      <c r="I122" s="182"/>
      <c r="L122" s="32"/>
      <c r="M122" s="183"/>
      <c r="T122" s="56"/>
      <c r="AT122" s="17" t="s">
        <v>272</v>
      </c>
      <c r="AU122" s="17" t="s">
        <v>80</v>
      </c>
    </row>
    <row r="123" spans="2:65" s="1" customFormat="1" ht="37.9" customHeight="1">
      <c r="B123" s="136"/>
      <c r="C123" s="137" t="s">
        <v>73</v>
      </c>
      <c r="D123" s="137" t="s">
        <v>224</v>
      </c>
      <c r="E123" s="138" t="s">
        <v>4272</v>
      </c>
      <c r="F123" s="139" t="s">
        <v>4273</v>
      </c>
      <c r="G123" s="140" t="s">
        <v>2137</v>
      </c>
      <c r="H123" s="141">
        <v>1</v>
      </c>
      <c r="I123" s="142"/>
      <c r="J123" s="143">
        <f>ROUND(I123*H123,2)</f>
        <v>0</v>
      </c>
      <c r="K123" s="139" t="s">
        <v>1</v>
      </c>
      <c r="L123" s="32"/>
      <c r="M123" s="144" t="s">
        <v>1</v>
      </c>
      <c r="N123" s="145" t="s">
        <v>38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229</v>
      </c>
      <c r="AT123" s="148" t="s">
        <v>224</v>
      </c>
      <c r="AU123" s="148" t="s">
        <v>80</v>
      </c>
      <c r="AY123" s="17" t="s">
        <v>221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80</v>
      </c>
      <c r="BK123" s="149">
        <f>ROUND(I123*H123,2)</f>
        <v>0</v>
      </c>
      <c r="BL123" s="17" t="s">
        <v>229</v>
      </c>
      <c r="BM123" s="148" t="s">
        <v>266</v>
      </c>
    </row>
    <row r="124" spans="2:65" s="1" customFormat="1">
      <c r="B124" s="32"/>
      <c r="D124" s="151" t="s">
        <v>272</v>
      </c>
      <c r="F124" s="181" t="s">
        <v>4269</v>
      </c>
      <c r="I124" s="182"/>
      <c r="L124" s="32"/>
      <c r="M124" s="183"/>
      <c r="T124" s="56"/>
      <c r="AT124" s="17" t="s">
        <v>272</v>
      </c>
      <c r="AU124" s="17" t="s">
        <v>80</v>
      </c>
    </row>
    <row r="125" spans="2:65" s="1" customFormat="1" ht="37.9" customHeight="1">
      <c r="B125" s="136"/>
      <c r="C125" s="137" t="s">
        <v>73</v>
      </c>
      <c r="D125" s="137" t="s">
        <v>224</v>
      </c>
      <c r="E125" s="138" t="s">
        <v>4274</v>
      </c>
      <c r="F125" s="139" t="s">
        <v>4275</v>
      </c>
      <c r="G125" s="140" t="s">
        <v>2137</v>
      </c>
      <c r="H125" s="141">
        <v>1</v>
      </c>
      <c r="I125" s="142"/>
      <c r="J125" s="143">
        <f>ROUND(I125*H125,2)</f>
        <v>0</v>
      </c>
      <c r="K125" s="139" t="s">
        <v>1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270</v>
      </c>
    </row>
    <row r="126" spans="2:65" s="1" customFormat="1">
      <c r="B126" s="32"/>
      <c r="D126" s="151" t="s">
        <v>272</v>
      </c>
      <c r="F126" s="181" t="s">
        <v>4269</v>
      </c>
      <c r="I126" s="182"/>
      <c r="L126" s="32"/>
      <c r="M126" s="183"/>
      <c r="T126" s="56"/>
      <c r="AT126" s="17" t="s">
        <v>272</v>
      </c>
      <c r="AU126" s="17" t="s">
        <v>80</v>
      </c>
    </row>
    <row r="127" spans="2:65" s="1" customFormat="1" ht="49.15" customHeight="1">
      <c r="B127" s="136"/>
      <c r="C127" s="137" t="s">
        <v>73</v>
      </c>
      <c r="D127" s="137" t="s">
        <v>224</v>
      </c>
      <c r="E127" s="138" t="s">
        <v>4276</v>
      </c>
      <c r="F127" s="139" t="s">
        <v>4277</v>
      </c>
      <c r="G127" s="140" t="s">
        <v>2137</v>
      </c>
      <c r="H127" s="141">
        <v>1</v>
      </c>
      <c r="I127" s="142"/>
      <c r="J127" s="143">
        <f>ROUND(I127*H127,2)</f>
        <v>0</v>
      </c>
      <c r="K127" s="139" t="s">
        <v>1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304</v>
      </c>
    </row>
    <row r="128" spans="2:65" s="1" customFormat="1">
      <c r="B128" s="32"/>
      <c r="D128" s="151" t="s">
        <v>272</v>
      </c>
      <c r="F128" s="181" t="s">
        <v>4269</v>
      </c>
      <c r="I128" s="182"/>
      <c r="L128" s="32"/>
      <c r="M128" s="183"/>
      <c r="T128" s="56"/>
      <c r="AT128" s="17" t="s">
        <v>272</v>
      </c>
      <c r="AU128" s="17" t="s">
        <v>80</v>
      </c>
    </row>
    <row r="129" spans="2:65" s="1" customFormat="1" ht="55.5" customHeight="1">
      <c r="B129" s="136"/>
      <c r="C129" s="137" t="s">
        <v>73</v>
      </c>
      <c r="D129" s="137" t="s">
        <v>224</v>
      </c>
      <c r="E129" s="138" t="s">
        <v>4278</v>
      </c>
      <c r="F129" s="139" t="s">
        <v>4279</v>
      </c>
      <c r="G129" s="140" t="s">
        <v>2137</v>
      </c>
      <c r="H129" s="141">
        <v>1</v>
      </c>
      <c r="I129" s="142"/>
      <c r="J129" s="143">
        <f>ROUND(I129*H129,2)</f>
        <v>0</v>
      </c>
      <c r="K129" s="139" t="s">
        <v>1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8</v>
      </c>
    </row>
    <row r="130" spans="2:65" s="1" customFormat="1">
      <c r="B130" s="32"/>
      <c r="D130" s="151" t="s">
        <v>272</v>
      </c>
      <c r="F130" s="181" t="s">
        <v>4269</v>
      </c>
      <c r="I130" s="182"/>
      <c r="L130" s="32"/>
      <c r="M130" s="183"/>
      <c r="T130" s="56"/>
      <c r="AT130" s="17" t="s">
        <v>272</v>
      </c>
      <c r="AU130" s="17" t="s">
        <v>80</v>
      </c>
    </row>
    <row r="131" spans="2:65" s="1" customFormat="1" ht="44.25" customHeight="1">
      <c r="B131" s="136"/>
      <c r="C131" s="137" t="s">
        <v>73</v>
      </c>
      <c r="D131" s="137" t="s">
        <v>224</v>
      </c>
      <c r="E131" s="138" t="s">
        <v>4280</v>
      </c>
      <c r="F131" s="139" t="s">
        <v>4281</v>
      </c>
      <c r="G131" s="140" t="s">
        <v>2137</v>
      </c>
      <c r="H131" s="141">
        <v>1</v>
      </c>
      <c r="I131" s="142"/>
      <c r="J131" s="143">
        <f>ROUND(I131*H131,2)</f>
        <v>0</v>
      </c>
      <c r="K131" s="139" t="s">
        <v>1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322</v>
      </c>
    </row>
    <row r="132" spans="2:65" s="1" customFormat="1">
      <c r="B132" s="32"/>
      <c r="D132" s="151" t="s">
        <v>272</v>
      </c>
      <c r="F132" s="181" t="s">
        <v>4269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66.75" customHeight="1">
      <c r="B133" s="136"/>
      <c r="C133" s="137" t="s">
        <v>73</v>
      </c>
      <c r="D133" s="137" t="s">
        <v>224</v>
      </c>
      <c r="E133" s="138" t="s">
        <v>4282</v>
      </c>
      <c r="F133" s="139" t="s">
        <v>4283</v>
      </c>
      <c r="G133" s="140" t="s">
        <v>2137</v>
      </c>
      <c r="H133" s="141">
        <v>1</v>
      </c>
      <c r="I133" s="142"/>
      <c r="J133" s="143">
        <f>ROUND(I133*H133,2)</f>
        <v>0</v>
      </c>
      <c r="K133" s="139" t="s">
        <v>1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332</v>
      </c>
    </row>
    <row r="134" spans="2:65" s="1" customFormat="1">
      <c r="B134" s="32"/>
      <c r="D134" s="151" t="s">
        <v>272</v>
      </c>
      <c r="F134" s="181" t="s">
        <v>4269</v>
      </c>
      <c r="I134" s="182"/>
      <c r="L134" s="32"/>
      <c r="M134" s="194"/>
      <c r="N134" s="195"/>
      <c r="O134" s="195"/>
      <c r="P134" s="195"/>
      <c r="Q134" s="195"/>
      <c r="R134" s="195"/>
      <c r="S134" s="195"/>
      <c r="T134" s="196"/>
      <c r="AT134" s="17" t="s">
        <v>272</v>
      </c>
      <c r="AU134" s="17" t="s">
        <v>80</v>
      </c>
    </row>
    <row r="135" spans="2:65" s="1" customFormat="1" ht="6.95" customHeight="1">
      <c r="B135" s="44"/>
      <c r="C135" s="45"/>
      <c r="D135" s="45"/>
      <c r="E135" s="45"/>
      <c r="F135" s="45"/>
      <c r="G135" s="45"/>
      <c r="H135" s="45"/>
      <c r="I135" s="45"/>
      <c r="J135" s="45"/>
      <c r="K135" s="45"/>
      <c r="L135" s="32"/>
    </row>
  </sheetData>
  <autoFilter ref="C116:K134" xr:uid="{00000000-0009-0000-0000-00001A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BM1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174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s="1" customFormat="1" ht="12" customHeight="1">
      <c r="B8" s="32"/>
      <c r="D8" s="27" t="s">
        <v>176</v>
      </c>
      <c r="L8" s="32"/>
    </row>
    <row r="9" spans="2:46" s="1" customFormat="1" ht="16.5" customHeight="1">
      <c r="B9" s="32"/>
      <c r="E9" s="240" t="s">
        <v>4284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15. 9. 2025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09"/>
      <c r="G18" s="209"/>
      <c r="H18" s="20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71.25" customHeight="1">
      <c r="B27" s="94"/>
      <c r="E27" s="213" t="s">
        <v>180</v>
      </c>
      <c r="F27" s="213"/>
      <c r="G27" s="213"/>
      <c r="H27" s="21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33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86">
        <f>ROUND((SUM(BE117:BE136)),  2)</f>
        <v>0</v>
      </c>
      <c r="I33" s="96">
        <v>0.21</v>
      </c>
      <c r="J33" s="86">
        <f>ROUND(((SUM(BE117:BE136))*I33),  2)</f>
        <v>0</v>
      </c>
      <c r="L33" s="32"/>
    </row>
    <row r="34" spans="2:12" s="1" customFormat="1" ht="14.45" customHeight="1">
      <c r="B34" s="32"/>
      <c r="E34" s="27" t="s">
        <v>39</v>
      </c>
      <c r="F34" s="86">
        <f>ROUND((SUM(BF117:BF136)),  2)</f>
        <v>0</v>
      </c>
      <c r="I34" s="96">
        <v>0.12</v>
      </c>
      <c r="J34" s="86">
        <f>ROUND(((SUM(BF117:BF136))*I34),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ROUND((SUM(BG117:BG136)),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ROUND((SUM(BH117:BH136)),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ROUND((SUM(BI117:BI136)),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176</v>
      </c>
      <c r="L86" s="32"/>
    </row>
    <row r="87" spans="2:47" s="1" customFormat="1" ht="16.5" customHeight="1">
      <c r="B87" s="32"/>
      <c r="E87" s="240" t="str">
        <f>E9</f>
        <v>VON - Vedlejší a ostatní náklady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15. 9. 2025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182</v>
      </c>
      <c r="D94" s="97"/>
      <c r="E94" s="97"/>
      <c r="F94" s="97"/>
      <c r="G94" s="97"/>
      <c r="H94" s="97"/>
      <c r="I94" s="97"/>
      <c r="J94" s="106" t="s">
        <v>183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184</v>
      </c>
      <c r="J96" s="66">
        <f>J117</f>
        <v>0</v>
      </c>
      <c r="L96" s="32"/>
      <c r="AU96" s="17" t="s">
        <v>185</v>
      </c>
    </row>
    <row r="97" spans="2:12" s="8" customFormat="1" ht="24.95" customHeight="1">
      <c r="B97" s="108"/>
      <c r="D97" s="109" t="s">
        <v>4285</v>
      </c>
      <c r="E97" s="110"/>
      <c r="F97" s="110"/>
      <c r="G97" s="110"/>
      <c r="H97" s="110"/>
      <c r="I97" s="110"/>
      <c r="J97" s="111">
        <f>J118</f>
        <v>0</v>
      </c>
      <c r="L97" s="108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206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44" t="str">
        <f>E7</f>
        <v>REKONSTRUKCE KORONÁRNÍ JEDNOTKY IKK - Fakultní nemocnice Brno</v>
      </c>
      <c r="F107" s="245"/>
      <c r="G107" s="245"/>
      <c r="H107" s="245"/>
      <c r="L107" s="32"/>
    </row>
    <row r="108" spans="2:12" s="1" customFormat="1" ht="12" customHeight="1">
      <c r="B108" s="32"/>
      <c r="C108" s="27" t="s">
        <v>176</v>
      </c>
      <c r="L108" s="32"/>
    </row>
    <row r="109" spans="2:12" s="1" customFormat="1" ht="16.5" customHeight="1">
      <c r="B109" s="32"/>
      <c r="E109" s="240" t="str">
        <f>E9</f>
        <v>VON - Vedlejší a ostatní náklady</v>
      </c>
      <c r="F109" s="243"/>
      <c r="G109" s="243"/>
      <c r="H109" s="243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15. 9. 2025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 xml:space="preserve"> </v>
      </c>
      <c r="I113" s="27" t="s">
        <v>29</v>
      </c>
      <c r="J113" s="30" t="str">
        <f>E21</f>
        <v xml:space="preserve"> </v>
      </c>
      <c r="L113" s="32"/>
    </row>
    <row r="114" spans="2:65" s="1" customFormat="1" ht="15.2" customHeight="1">
      <c r="B114" s="32"/>
      <c r="C114" s="27" t="s">
        <v>27</v>
      </c>
      <c r="F114" s="25" t="str">
        <f>IF(E18="","",E18)</f>
        <v>Vyplň údaj</v>
      </c>
      <c r="I114" s="27" t="s">
        <v>31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6"/>
      <c r="C116" s="117" t="s">
        <v>207</v>
      </c>
      <c r="D116" s="118" t="s">
        <v>58</v>
      </c>
      <c r="E116" s="118" t="s">
        <v>54</v>
      </c>
      <c r="F116" s="118" t="s">
        <v>55</v>
      </c>
      <c r="G116" s="118" t="s">
        <v>208</v>
      </c>
      <c r="H116" s="118" t="s">
        <v>209</v>
      </c>
      <c r="I116" s="118" t="s">
        <v>210</v>
      </c>
      <c r="J116" s="118" t="s">
        <v>183</v>
      </c>
      <c r="K116" s="119" t="s">
        <v>211</v>
      </c>
      <c r="L116" s="116"/>
      <c r="M116" s="59" t="s">
        <v>1</v>
      </c>
      <c r="N116" s="60" t="s">
        <v>37</v>
      </c>
      <c r="O116" s="60" t="s">
        <v>212</v>
      </c>
      <c r="P116" s="60" t="s">
        <v>213</v>
      </c>
      <c r="Q116" s="60" t="s">
        <v>214</v>
      </c>
      <c r="R116" s="60" t="s">
        <v>215</v>
      </c>
      <c r="S116" s="60" t="s">
        <v>216</v>
      </c>
      <c r="T116" s="61" t="s">
        <v>217</v>
      </c>
    </row>
    <row r="117" spans="2:65" s="1" customFormat="1" ht="22.9" customHeight="1">
      <c r="B117" s="32"/>
      <c r="C117" s="64" t="s">
        <v>218</v>
      </c>
      <c r="J117" s="120">
        <f>BK117</f>
        <v>0</v>
      </c>
      <c r="L117" s="32"/>
      <c r="M117" s="62"/>
      <c r="N117" s="53"/>
      <c r="O117" s="53"/>
      <c r="P117" s="121">
        <f>P118</f>
        <v>0</v>
      </c>
      <c r="Q117" s="53"/>
      <c r="R117" s="121">
        <f>R118</f>
        <v>0</v>
      </c>
      <c r="S117" s="53"/>
      <c r="T117" s="122">
        <f>T118</f>
        <v>0</v>
      </c>
      <c r="AT117" s="17" t="s">
        <v>72</v>
      </c>
      <c r="AU117" s="17" t="s">
        <v>185</v>
      </c>
      <c r="BK117" s="123">
        <f>BK118</f>
        <v>0</v>
      </c>
    </row>
    <row r="118" spans="2:65" s="11" customFormat="1" ht="25.9" customHeight="1">
      <c r="B118" s="124"/>
      <c r="D118" s="125" t="s">
        <v>72</v>
      </c>
      <c r="E118" s="126" t="s">
        <v>4286</v>
      </c>
      <c r="F118" s="126" t="s">
        <v>4287</v>
      </c>
      <c r="I118" s="127"/>
      <c r="J118" s="128">
        <f>BK118</f>
        <v>0</v>
      </c>
      <c r="L118" s="124"/>
      <c r="M118" s="129"/>
      <c r="P118" s="130">
        <f>SUM(P119:P136)</f>
        <v>0</v>
      </c>
      <c r="R118" s="130">
        <f>SUM(R119:R136)</f>
        <v>0</v>
      </c>
      <c r="T118" s="131">
        <f>SUM(T119:T136)</f>
        <v>0</v>
      </c>
      <c r="AR118" s="125" t="s">
        <v>253</v>
      </c>
      <c r="AT118" s="132" t="s">
        <v>72</v>
      </c>
      <c r="AU118" s="132" t="s">
        <v>73</v>
      </c>
      <c r="AY118" s="125" t="s">
        <v>221</v>
      </c>
      <c r="BK118" s="133">
        <f>SUM(BK119:BK136)</f>
        <v>0</v>
      </c>
    </row>
    <row r="119" spans="2:65" s="1" customFormat="1" ht="16.5" customHeight="1">
      <c r="B119" s="136"/>
      <c r="C119" s="137" t="s">
        <v>80</v>
      </c>
      <c r="D119" s="137" t="s">
        <v>224</v>
      </c>
      <c r="E119" s="138" t="s">
        <v>4288</v>
      </c>
      <c r="F119" s="139" t="s">
        <v>4289</v>
      </c>
      <c r="G119" s="140" t="s">
        <v>983</v>
      </c>
      <c r="H119" s="141">
        <v>1</v>
      </c>
      <c r="I119" s="142"/>
      <c r="J119" s="143">
        <f>ROUND(I119*H119,2)</f>
        <v>0</v>
      </c>
      <c r="K119" s="139" t="s">
        <v>1</v>
      </c>
      <c r="L119" s="32"/>
      <c r="M119" s="144" t="s">
        <v>1</v>
      </c>
      <c r="N119" s="145" t="s">
        <v>38</v>
      </c>
      <c r="P119" s="146">
        <f>O119*H119</f>
        <v>0</v>
      </c>
      <c r="Q119" s="146">
        <v>0</v>
      </c>
      <c r="R119" s="146">
        <f>Q119*H119</f>
        <v>0</v>
      </c>
      <c r="S119" s="146">
        <v>0</v>
      </c>
      <c r="T119" s="147">
        <f>S119*H119</f>
        <v>0</v>
      </c>
      <c r="AR119" s="148" t="s">
        <v>4290</v>
      </c>
      <c r="AT119" s="148" t="s">
        <v>224</v>
      </c>
      <c r="AU119" s="148" t="s">
        <v>80</v>
      </c>
      <c r="AY119" s="17" t="s">
        <v>221</v>
      </c>
      <c r="BE119" s="149">
        <f>IF(N119="základní",J119,0)</f>
        <v>0</v>
      </c>
      <c r="BF119" s="149">
        <f>IF(N119="snížená",J119,0)</f>
        <v>0</v>
      </c>
      <c r="BG119" s="149">
        <f>IF(N119="zákl. přenesená",J119,0)</f>
        <v>0</v>
      </c>
      <c r="BH119" s="149">
        <f>IF(N119="sníž. přenesená",J119,0)</f>
        <v>0</v>
      </c>
      <c r="BI119" s="149">
        <f>IF(N119="nulová",J119,0)</f>
        <v>0</v>
      </c>
      <c r="BJ119" s="17" t="s">
        <v>80</v>
      </c>
      <c r="BK119" s="149">
        <f>ROUND(I119*H119,2)</f>
        <v>0</v>
      </c>
      <c r="BL119" s="17" t="s">
        <v>4290</v>
      </c>
      <c r="BM119" s="148" t="s">
        <v>4291</v>
      </c>
    </row>
    <row r="120" spans="2:65" s="1" customFormat="1" ht="24.2" customHeight="1">
      <c r="B120" s="136"/>
      <c r="C120" s="137" t="s">
        <v>82</v>
      </c>
      <c r="D120" s="137" t="s">
        <v>224</v>
      </c>
      <c r="E120" s="138" t="s">
        <v>4292</v>
      </c>
      <c r="F120" s="139" t="s">
        <v>4293</v>
      </c>
      <c r="G120" s="140" t="s">
        <v>983</v>
      </c>
      <c r="H120" s="141">
        <v>1</v>
      </c>
      <c r="I120" s="142"/>
      <c r="J120" s="143">
        <f>ROUND(I120*H120,2)</f>
        <v>0</v>
      </c>
      <c r="K120" s="139" t="s">
        <v>4294</v>
      </c>
      <c r="L120" s="32"/>
      <c r="M120" s="144" t="s">
        <v>1</v>
      </c>
      <c r="N120" s="145" t="s">
        <v>38</v>
      </c>
      <c r="P120" s="146">
        <f>O120*H120</f>
        <v>0</v>
      </c>
      <c r="Q120" s="146">
        <v>0</v>
      </c>
      <c r="R120" s="146">
        <f>Q120*H120</f>
        <v>0</v>
      </c>
      <c r="S120" s="146">
        <v>0</v>
      </c>
      <c r="T120" s="147">
        <f>S120*H120</f>
        <v>0</v>
      </c>
      <c r="AR120" s="148" t="s">
        <v>4290</v>
      </c>
      <c r="AT120" s="148" t="s">
        <v>224</v>
      </c>
      <c r="AU120" s="148" t="s">
        <v>80</v>
      </c>
      <c r="AY120" s="17" t="s">
        <v>221</v>
      </c>
      <c r="BE120" s="149">
        <f>IF(N120="základní",J120,0)</f>
        <v>0</v>
      </c>
      <c r="BF120" s="149">
        <f>IF(N120="snížená",J120,0)</f>
        <v>0</v>
      </c>
      <c r="BG120" s="149">
        <f>IF(N120="zákl. přenesená",J120,0)</f>
        <v>0</v>
      </c>
      <c r="BH120" s="149">
        <f>IF(N120="sníž. přenesená",J120,0)</f>
        <v>0</v>
      </c>
      <c r="BI120" s="149">
        <f>IF(N120="nulová",J120,0)</f>
        <v>0</v>
      </c>
      <c r="BJ120" s="17" t="s">
        <v>80</v>
      </c>
      <c r="BK120" s="149">
        <f>ROUND(I120*H120,2)</f>
        <v>0</v>
      </c>
      <c r="BL120" s="17" t="s">
        <v>4290</v>
      </c>
      <c r="BM120" s="148" t="s">
        <v>4295</v>
      </c>
    </row>
    <row r="121" spans="2:65" s="1" customFormat="1" ht="24.2" customHeight="1">
      <c r="B121" s="136"/>
      <c r="C121" s="137" t="s">
        <v>222</v>
      </c>
      <c r="D121" s="137" t="s">
        <v>224</v>
      </c>
      <c r="E121" s="138" t="s">
        <v>4296</v>
      </c>
      <c r="F121" s="139" t="s">
        <v>4297</v>
      </c>
      <c r="G121" s="140" t="s">
        <v>983</v>
      </c>
      <c r="H121" s="141">
        <v>1</v>
      </c>
      <c r="I121" s="142"/>
      <c r="J121" s="143">
        <f>ROUND(I121*H121,2)</f>
        <v>0</v>
      </c>
      <c r="K121" s="139" t="s">
        <v>1</v>
      </c>
      <c r="L121" s="32"/>
      <c r="M121" s="144" t="s">
        <v>1</v>
      </c>
      <c r="N121" s="145" t="s">
        <v>38</v>
      </c>
      <c r="P121" s="146">
        <f>O121*H121</f>
        <v>0</v>
      </c>
      <c r="Q121" s="146">
        <v>0</v>
      </c>
      <c r="R121" s="146">
        <f>Q121*H121</f>
        <v>0</v>
      </c>
      <c r="S121" s="146">
        <v>0</v>
      </c>
      <c r="T121" s="147">
        <f>S121*H121</f>
        <v>0</v>
      </c>
      <c r="AR121" s="148" t="s">
        <v>4290</v>
      </c>
      <c r="AT121" s="148" t="s">
        <v>224</v>
      </c>
      <c r="AU121" s="148" t="s">
        <v>80</v>
      </c>
      <c r="AY121" s="17" t="s">
        <v>221</v>
      </c>
      <c r="BE121" s="149">
        <f>IF(N121="základní",J121,0)</f>
        <v>0</v>
      </c>
      <c r="BF121" s="149">
        <f>IF(N121="snížená",J121,0)</f>
        <v>0</v>
      </c>
      <c r="BG121" s="149">
        <f>IF(N121="zákl. přenesená",J121,0)</f>
        <v>0</v>
      </c>
      <c r="BH121" s="149">
        <f>IF(N121="sníž. přenesená",J121,0)</f>
        <v>0</v>
      </c>
      <c r="BI121" s="149">
        <f>IF(N121="nulová",J121,0)</f>
        <v>0</v>
      </c>
      <c r="BJ121" s="17" t="s">
        <v>80</v>
      </c>
      <c r="BK121" s="149">
        <f>ROUND(I121*H121,2)</f>
        <v>0</v>
      </c>
      <c r="BL121" s="17" t="s">
        <v>4290</v>
      </c>
      <c r="BM121" s="148" t="s">
        <v>4298</v>
      </c>
    </row>
    <row r="122" spans="2:65" s="1" customFormat="1" ht="21.75" customHeight="1">
      <c r="B122" s="136"/>
      <c r="C122" s="137" t="s">
        <v>229</v>
      </c>
      <c r="D122" s="137" t="s">
        <v>224</v>
      </c>
      <c r="E122" s="138" t="s">
        <v>4299</v>
      </c>
      <c r="F122" s="139" t="s">
        <v>4300</v>
      </c>
      <c r="G122" s="140" t="s">
        <v>983</v>
      </c>
      <c r="H122" s="141">
        <v>1</v>
      </c>
      <c r="I122" s="142"/>
      <c r="J122" s="143">
        <f>ROUND(I122*H122,2)</f>
        <v>0</v>
      </c>
      <c r="K122" s="139" t="s">
        <v>1</v>
      </c>
      <c r="L122" s="32"/>
      <c r="M122" s="144" t="s">
        <v>1</v>
      </c>
      <c r="N122" s="145" t="s">
        <v>38</v>
      </c>
      <c r="P122" s="146">
        <f>O122*H122</f>
        <v>0</v>
      </c>
      <c r="Q122" s="146">
        <v>0</v>
      </c>
      <c r="R122" s="146">
        <f>Q122*H122</f>
        <v>0</v>
      </c>
      <c r="S122" s="146">
        <v>0</v>
      </c>
      <c r="T122" s="147">
        <f>S122*H122</f>
        <v>0</v>
      </c>
      <c r="AR122" s="148" t="s">
        <v>4290</v>
      </c>
      <c r="AT122" s="148" t="s">
        <v>224</v>
      </c>
      <c r="AU122" s="148" t="s">
        <v>80</v>
      </c>
      <c r="AY122" s="17" t="s">
        <v>221</v>
      </c>
      <c r="BE122" s="149">
        <f>IF(N122="základní",J122,0)</f>
        <v>0</v>
      </c>
      <c r="BF122" s="149">
        <f>IF(N122="snížená",J122,0)</f>
        <v>0</v>
      </c>
      <c r="BG122" s="149">
        <f>IF(N122="zákl. přenesená",J122,0)</f>
        <v>0</v>
      </c>
      <c r="BH122" s="149">
        <f>IF(N122="sníž. přenesená",J122,0)</f>
        <v>0</v>
      </c>
      <c r="BI122" s="149">
        <f>IF(N122="nulová",J122,0)</f>
        <v>0</v>
      </c>
      <c r="BJ122" s="17" t="s">
        <v>80</v>
      </c>
      <c r="BK122" s="149">
        <f>ROUND(I122*H122,2)</f>
        <v>0</v>
      </c>
      <c r="BL122" s="17" t="s">
        <v>4290</v>
      </c>
      <c r="BM122" s="148" t="s">
        <v>4301</v>
      </c>
    </row>
    <row r="123" spans="2:65" s="1" customFormat="1" ht="24.2" customHeight="1">
      <c r="B123" s="136"/>
      <c r="C123" s="137" t="s">
        <v>253</v>
      </c>
      <c r="D123" s="137" t="s">
        <v>224</v>
      </c>
      <c r="E123" s="138" t="s">
        <v>4302</v>
      </c>
      <c r="F123" s="139" t="s">
        <v>4303</v>
      </c>
      <c r="G123" s="140" t="s">
        <v>983</v>
      </c>
      <c r="H123" s="141">
        <v>1</v>
      </c>
      <c r="I123" s="142"/>
      <c r="J123" s="143">
        <f>ROUND(I123*H123,2)</f>
        <v>0</v>
      </c>
      <c r="K123" s="139" t="s">
        <v>1</v>
      </c>
      <c r="L123" s="32"/>
      <c r="M123" s="144" t="s">
        <v>1</v>
      </c>
      <c r="N123" s="145" t="s">
        <v>38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4290</v>
      </c>
      <c r="AT123" s="148" t="s">
        <v>224</v>
      </c>
      <c r="AU123" s="148" t="s">
        <v>80</v>
      </c>
      <c r="AY123" s="17" t="s">
        <v>221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80</v>
      </c>
      <c r="BK123" s="149">
        <f>ROUND(I123*H123,2)</f>
        <v>0</v>
      </c>
      <c r="BL123" s="17" t="s">
        <v>4290</v>
      </c>
      <c r="BM123" s="148" t="s">
        <v>4304</v>
      </c>
    </row>
    <row r="124" spans="2:65" s="1" customFormat="1" ht="24.2" customHeight="1">
      <c r="B124" s="136"/>
      <c r="C124" s="137" t="s">
        <v>266</v>
      </c>
      <c r="D124" s="137" t="s">
        <v>224</v>
      </c>
      <c r="E124" s="138" t="s">
        <v>4305</v>
      </c>
      <c r="F124" s="139" t="s">
        <v>4306</v>
      </c>
      <c r="G124" s="140" t="s">
        <v>983</v>
      </c>
      <c r="H124" s="141">
        <v>1</v>
      </c>
      <c r="I124" s="142"/>
      <c r="J124" s="143">
        <f>ROUND(I124*H124,2)</f>
        <v>0</v>
      </c>
      <c r="K124" s="139" t="s">
        <v>4307</v>
      </c>
      <c r="L124" s="32"/>
      <c r="M124" s="144" t="s">
        <v>1</v>
      </c>
      <c r="N124" s="145" t="s">
        <v>38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4290</v>
      </c>
      <c r="AT124" s="148" t="s">
        <v>224</v>
      </c>
      <c r="AU124" s="148" t="s">
        <v>80</v>
      </c>
      <c r="AY124" s="17" t="s">
        <v>221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80</v>
      </c>
      <c r="BK124" s="149">
        <f>ROUND(I124*H124,2)</f>
        <v>0</v>
      </c>
      <c r="BL124" s="17" t="s">
        <v>4290</v>
      </c>
      <c r="BM124" s="148" t="s">
        <v>4308</v>
      </c>
    </row>
    <row r="125" spans="2:65" s="1" customFormat="1" ht="16.5" customHeight="1">
      <c r="B125" s="136"/>
      <c r="C125" s="137" t="s">
        <v>275</v>
      </c>
      <c r="D125" s="137" t="s">
        <v>224</v>
      </c>
      <c r="E125" s="138" t="s">
        <v>4309</v>
      </c>
      <c r="F125" s="139" t="s">
        <v>4310</v>
      </c>
      <c r="G125" s="140" t="s">
        <v>983</v>
      </c>
      <c r="H125" s="141">
        <v>1</v>
      </c>
      <c r="I125" s="142"/>
      <c r="J125" s="143">
        <f>ROUND(I125*H125,2)</f>
        <v>0</v>
      </c>
      <c r="K125" s="139" t="s">
        <v>4307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4290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4290</v>
      </c>
      <c r="BM125" s="148" t="s">
        <v>4311</v>
      </c>
    </row>
    <row r="126" spans="2:65" s="1" customFormat="1" ht="24.2" customHeight="1">
      <c r="B126" s="136"/>
      <c r="C126" s="137" t="s">
        <v>270</v>
      </c>
      <c r="D126" s="137" t="s">
        <v>224</v>
      </c>
      <c r="E126" s="138" t="s">
        <v>4312</v>
      </c>
      <c r="F126" s="139" t="s">
        <v>4313</v>
      </c>
      <c r="G126" s="140" t="s">
        <v>983</v>
      </c>
      <c r="H126" s="141">
        <v>1</v>
      </c>
      <c r="I126" s="142"/>
      <c r="J126" s="143">
        <f>ROUND(I126*H126,2)</f>
        <v>0</v>
      </c>
      <c r="K126" s="139" t="s">
        <v>4307</v>
      </c>
      <c r="L126" s="32"/>
      <c r="M126" s="144" t="s">
        <v>1</v>
      </c>
      <c r="N126" s="145" t="s">
        <v>38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4290</v>
      </c>
      <c r="AT126" s="148" t="s">
        <v>224</v>
      </c>
      <c r="AU126" s="148" t="s">
        <v>80</v>
      </c>
      <c r="AY126" s="17" t="s">
        <v>221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80</v>
      </c>
      <c r="BK126" s="149">
        <f>ROUND(I126*H126,2)</f>
        <v>0</v>
      </c>
      <c r="BL126" s="17" t="s">
        <v>4290</v>
      </c>
      <c r="BM126" s="148" t="s">
        <v>4314</v>
      </c>
    </row>
    <row r="127" spans="2:65" s="1" customFormat="1" ht="16.5" customHeight="1">
      <c r="B127" s="136"/>
      <c r="C127" s="137" t="s">
        <v>294</v>
      </c>
      <c r="D127" s="137" t="s">
        <v>224</v>
      </c>
      <c r="E127" s="138" t="s">
        <v>4315</v>
      </c>
      <c r="F127" s="139" t="s">
        <v>4316</v>
      </c>
      <c r="G127" s="140" t="s">
        <v>983</v>
      </c>
      <c r="H127" s="141">
        <v>1</v>
      </c>
      <c r="I127" s="142"/>
      <c r="J127" s="143">
        <f>ROUND(I127*H127,2)</f>
        <v>0</v>
      </c>
      <c r="K127" s="139" t="s">
        <v>4307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4290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4290</v>
      </c>
      <c r="BM127" s="148" t="s">
        <v>4317</v>
      </c>
    </row>
    <row r="128" spans="2:65" s="1" customFormat="1" ht="16.5" customHeight="1">
      <c r="B128" s="136"/>
      <c r="C128" s="137" t="s">
        <v>304</v>
      </c>
      <c r="D128" s="137" t="s">
        <v>224</v>
      </c>
      <c r="E128" s="138" t="s">
        <v>4318</v>
      </c>
      <c r="F128" s="139" t="s">
        <v>4319</v>
      </c>
      <c r="G128" s="140" t="s">
        <v>983</v>
      </c>
      <c r="H128" s="141">
        <v>1</v>
      </c>
      <c r="I128" s="142"/>
      <c r="J128" s="143">
        <f>ROUND(I128*H128,2)</f>
        <v>0</v>
      </c>
      <c r="K128" s="139" t="s">
        <v>4307</v>
      </c>
      <c r="L128" s="32"/>
      <c r="M128" s="144" t="s">
        <v>1</v>
      </c>
      <c r="N128" s="145" t="s">
        <v>38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4290</v>
      </c>
      <c r="AT128" s="148" t="s">
        <v>224</v>
      </c>
      <c r="AU128" s="148" t="s">
        <v>80</v>
      </c>
      <c r="AY128" s="17" t="s">
        <v>221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80</v>
      </c>
      <c r="BK128" s="149">
        <f>ROUND(I128*H128,2)</f>
        <v>0</v>
      </c>
      <c r="BL128" s="17" t="s">
        <v>4290</v>
      </c>
      <c r="BM128" s="148" t="s">
        <v>4320</v>
      </c>
    </row>
    <row r="129" spans="2:65" s="1" customFormat="1" ht="16.5" customHeight="1">
      <c r="B129" s="136"/>
      <c r="C129" s="137" t="s">
        <v>310</v>
      </c>
      <c r="D129" s="137" t="s">
        <v>224</v>
      </c>
      <c r="E129" s="138" t="s">
        <v>4321</v>
      </c>
      <c r="F129" s="139" t="s">
        <v>4322</v>
      </c>
      <c r="G129" s="140" t="s">
        <v>983</v>
      </c>
      <c r="H129" s="141">
        <v>1</v>
      </c>
      <c r="I129" s="142"/>
      <c r="J129" s="143">
        <f>ROUND(I129*H129,2)</f>
        <v>0</v>
      </c>
      <c r="K129" s="139" t="s">
        <v>228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4290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4290</v>
      </c>
      <c r="BM129" s="148" t="s">
        <v>4323</v>
      </c>
    </row>
    <row r="130" spans="2:65" s="1" customFormat="1" ht="16.5" customHeight="1">
      <c r="B130" s="136"/>
      <c r="C130" s="137" t="s">
        <v>8</v>
      </c>
      <c r="D130" s="137" t="s">
        <v>224</v>
      </c>
      <c r="E130" s="138" t="s">
        <v>4324</v>
      </c>
      <c r="F130" s="139" t="s">
        <v>4325</v>
      </c>
      <c r="G130" s="140" t="s">
        <v>983</v>
      </c>
      <c r="H130" s="141">
        <v>1</v>
      </c>
      <c r="I130" s="142"/>
      <c r="J130" s="143">
        <f>ROUND(I130*H130,2)</f>
        <v>0</v>
      </c>
      <c r="K130" s="139" t="s">
        <v>4326</v>
      </c>
      <c r="L130" s="32"/>
      <c r="M130" s="144" t="s">
        <v>1</v>
      </c>
      <c r="N130" s="145" t="s">
        <v>38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4290</v>
      </c>
      <c r="AT130" s="148" t="s">
        <v>224</v>
      </c>
      <c r="AU130" s="148" t="s">
        <v>80</v>
      </c>
      <c r="AY130" s="17" t="s">
        <v>221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80</v>
      </c>
      <c r="BK130" s="149">
        <f>ROUND(I130*H130,2)</f>
        <v>0</v>
      </c>
      <c r="BL130" s="17" t="s">
        <v>4290</v>
      </c>
      <c r="BM130" s="148" t="s">
        <v>4327</v>
      </c>
    </row>
    <row r="131" spans="2:65" s="1" customFormat="1" ht="16.5" customHeight="1">
      <c r="B131" s="136"/>
      <c r="C131" s="137" t="s">
        <v>318</v>
      </c>
      <c r="D131" s="137" t="s">
        <v>224</v>
      </c>
      <c r="E131" s="138" t="s">
        <v>4328</v>
      </c>
      <c r="F131" s="139" t="s">
        <v>4329</v>
      </c>
      <c r="G131" s="140" t="s">
        <v>983</v>
      </c>
      <c r="H131" s="141">
        <v>1</v>
      </c>
      <c r="I131" s="142"/>
      <c r="J131" s="143">
        <f>ROUND(I131*H131,2)</f>
        <v>0</v>
      </c>
      <c r="K131" s="139" t="s">
        <v>4326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4290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4290</v>
      </c>
      <c r="BM131" s="148" t="s">
        <v>4330</v>
      </c>
    </row>
    <row r="132" spans="2:65" s="1" customFormat="1">
      <c r="B132" s="32"/>
      <c r="D132" s="151" t="s">
        <v>272</v>
      </c>
      <c r="F132" s="181" t="s">
        <v>4331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16.5" customHeight="1">
      <c r="B133" s="136"/>
      <c r="C133" s="137" t="s">
        <v>322</v>
      </c>
      <c r="D133" s="137" t="s">
        <v>224</v>
      </c>
      <c r="E133" s="138" t="s">
        <v>4332</v>
      </c>
      <c r="F133" s="139" t="s">
        <v>4333</v>
      </c>
      <c r="G133" s="140" t="s">
        <v>983</v>
      </c>
      <c r="H133" s="141">
        <v>1</v>
      </c>
      <c r="I133" s="142"/>
      <c r="J133" s="143">
        <f>ROUND(I133*H133,2)</f>
        <v>0</v>
      </c>
      <c r="K133" s="139" t="s">
        <v>4307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4290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4290</v>
      </c>
      <c r="BM133" s="148" t="s">
        <v>4334</v>
      </c>
    </row>
    <row r="134" spans="2:65" s="1" customFormat="1">
      <c r="B134" s="32"/>
      <c r="D134" s="151" t="s">
        <v>272</v>
      </c>
      <c r="F134" s="181" t="s">
        <v>4335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16.5" customHeight="1">
      <c r="B135" s="136"/>
      <c r="C135" s="137" t="s">
        <v>328</v>
      </c>
      <c r="D135" s="137" t="s">
        <v>224</v>
      </c>
      <c r="E135" s="138" t="s">
        <v>4336</v>
      </c>
      <c r="F135" s="139" t="s">
        <v>4337</v>
      </c>
      <c r="G135" s="140" t="s">
        <v>983</v>
      </c>
      <c r="H135" s="141">
        <v>1</v>
      </c>
      <c r="I135" s="142"/>
      <c r="J135" s="143">
        <f>ROUND(I135*H135,2)</f>
        <v>0</v>
      </c>
      <c r="K135" s="139" t="s">
        <v>4307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4290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4290</v>
      </c>
      <c r="BM135" s="148" t="s">
        <v>4338</v>
      </c>
    </row>
    <row r="136" spans="2:65" s="1" customFormat="1" ht="24.2" customHeight="1">
      <c r="B136" s="136"/>
      <c r="C136" s="137" t="s">
        <v>332</v>
      </c>
      <c r="D136" s="137" t="s">
        <v>224</v>
      </c>
      <c r="E136" s="138" t="s">
        <v>4339</v>
      </c>
      <c r="F136" s="139" t="s">
        <v>4340</v>
      </c>
      <c r="G136" s="140" t="s">
        <v>983</v>
      </c>
      <c r="H136" s="141">
        <v>1</v>
      </c>
      <c r="I136" s="142"/>
      <c r="J136" s="143">
        <f>ROUND(I136*H136,2)</f>
        <v>0</v>
      </c>
      <c r="K136" s="139" t="s">
        <v>4326</v>
      </c>
      <c r="L136" s="32"/>
      <c r="M136" s="197" t="s">
        <v>1</v>
      </c>
      <c r="N136" s="198" t="s">
        <v>38</v>
      </c>
      <c r="O136" s="195"/>
      <c r="P136" s="199">
        <f>O136*H136</f>
        <v>0</v>
      </c>
      <c r="Q136" s="199">
        <v>0</v>
      </c>
      <c r="R136" s="199">
        <f>Q136*H136</f>
        <v>0</v>
      </c>
      <c r="S136" s="199">
        <v>0</v>
      </c>
      <c r="T136" s="200">
        <f>S136*H136</f>
        <v>0</v>
      </c>
      <c r="AR136" s="148" t="s">
        <v>4290</v>
      </c>
      <c r="AT136" s="148" t="s">
        <v>224</v>
      </c>
      <c r="AU136" s="148" t="s">
        <v>80</v>
      </c>
      <c r="AY136" s="17" t="s">
        <v>221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80</v>
      </c>
      <c r="BK136" s="149">
        <f>ROUND(I136*H136,2)</f>
        <v>0</v>
      </c>
      <c r="BL136" s="17" t="s">
        <v>4290</v>
      </c>
      <c r="BM136" s="148" t="s">
        <v>4341</v>
      </c>
    </row>
    <row r="137" spans="2:65" s="1" customFormat="1" ht="6.95" customHeight="1"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32"/>
    </row>
  </sheetData>
  <autoFilter ref="C116:K136" xr:uid="{00000000-0009-0000-0000-00001B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75"/>
  <sheetViews>
    <sheetView showGridLines="0" tabSelected="1" topLeftCell="A455" workbookViewId="0">
      <selection activeCell="F466" sqref="F466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177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1344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71.25" customHeight="1">
      <c r="B29" s="94"/>
      <c r="E29" s="213" t="s">
        <v>180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ROUND(J131,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ROUND((SUM(BE131:BE474)),  2)</f>
        <v>0</v>
      </c>
      <c r="I35" s="96">
        <v>0.21</v>
      </c>
      <c r="J35" s="86">
        <f>ROUND(((SUM(BE131:BE474))*I35),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ROUND((SUM(BF131:BF474)),  2)</f>
        <v>0</v>
      </c>
      <c r="I36" s="96">
        <v>0.12</v>
      </c>
      <c r="J36" s="86">
        <f>ROUND(((SUM(BF131:BF474))*I36),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ROUND((SUM(BG131:BG474)),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ROUND((SUM(BH131:BH474)),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ROUND((SUM(BI131:BI474)),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177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B01 - Bourací práce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J131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186</v>
      </c>
      <c r="E99" s="110"/>
      <c r="F99" s="110"/>
      <c r="G99" s="110"/>
      <c r="H99" s="110"/>
      <c r="I99" s="110"/>
      <c r="J99" s="111">
        <f>J132</f>
        <v>0</v>
      </c>
      <c r="L99" s="108"/>
    </row>
    <row r="100" spans="2:47" s="9" customFormat="1" ht="19.899999999999999" customHeight="1">
      <c r="B100" s="112"/>
      <c r="D100" s="113" t="s">
        <v>1345</v>
      </c>
      <c r="E100" s="114"/>
      <c r="F100" s="114"/>
      <c r="G100" s="114"/>
      <c r="H100" s="114"/>
      <c r="I100" s="114"/>
      <c r="J100" s="115">
        <f>J133</f>
        <v>0</v>
      </c>
      <c r="L100" s="112"/>
    </row>
    <row r="101" spans="2:47" s="9" customFormat="1" ht="19.899999999999999" customHeight="1">
      <c r="B101" s="112"/>
      <c r="D101" s="113" t="s">
        <v>1346</v>
      </c>
      <c r="E101" s="114"/>
      <c r="F101" s="114"/>
      <c r="G101" s="114"/>
      <c r="H101" s="114"/>
      <c r="I101" s="114"/>
      <c r="J101" s="115">
        <f>J308</f>
        <v>0</v>
      </c>
      <c r="L101" s="112"/>
    </row>
    <row r="102" spans="2:47" s="9" customFormat="1" ht="19.899999999999999" customHeight="1">
      <c r="B102" s="112"/>
      <c r="D102" s="113" t="s">
        <v>1347</v>
      </c>
      <c r="E102" s="114"/>
      <c r="F102" s="114"/>
      <c r="G102" s="114"/>
      <c r="H102" s="114"/>
      <c r="I102" s="114"/>
      <c r="J102" s="115">
        <f>J340</f>
        <v>0</v>
      </c>
      <c r="L102" s="112"/>
    </row>
    <row r="103" spans="2:47" s="8" customFormat="1" ht="24.95" customHeight="1">
      <c r="B103" s="108"/>
      <c r="D103" s="109" t="s">
        <v>194</v>
      </c>
      <c r="E103" s="110"/>
      <c r="F103" s="110"/>
      <c r="G103" s="110"/>
      <c r="H103" s="110"/>
      <c r="I103" s="110"/>
      <c r="J103" s="111">
        <f>J351</f>
        <v>0</v>
      </c>
      <c r="L103" s="108"/>
    </row>
    <row r="104" spans="2:47" s="9" customFormat="1" ht="19.899999999999999" customHeight="1">
      <c r="B104" s="112"/>
      <c r="D104" s="113" t="s">
        <v>196</v>
      </c>
      <c r="E104" s="114"/>
      <c r="F104" s="114"/>
      <c r="G104" s="114"/>
      <c r="H104" s="114"/>
      <c r="I104" s="114"/>
      <c r="J104" s="115">
        <f>J352</f>
        <v>0</v>
      </c>
      <c r="L104" s="112"/>
    </row>
    <row r="105" spans="2:47" s="9" customFormat="1" ht="19.899999999999999" customHeight="1">
      <c r="B105" s="112"/>
      <c r="D105" s="113" t="s">
        <v>197</v>
      </c>
      <c r="E105" s="114"/>
      <c r="F105" s="114"/>
      <c r="G105" s="114"/>
      <c r="H105" s="114"/>
      <c r="I105" s="114"/>
      <c r="J105" s="115">
        <f>J360</f>
        <v>0</v>
      </c>
      <c r="L105" s="112"/>
    </row>
    <row r="106" spans="2:47" s="9" customFormat="1" ht="19.899999999999999" customHeight="1">
      <c r="B106" s="112"/>
      <c r="D106" s="113" t="s">
        <v>198</v>
      </c>
      <c r="E106" s="114"/>
      <c r="F106" s="114"/>
      <c r="G106" s="114"/>
      <c r="H106" s="114"/>
      <c r="I106" s="114"/>
      <c r="J106" s="115">
        <f>J367</f>
        <v>0</v>
      </c>
      <c r="L106" s="112"/>
    </row>
    <row r="107" spans="2:47" s="9" customFormat="1" ht="19.899999999999999" customHeight="1">
      <c r="B107" s="112"/>
      <c r="D107" s="113" t="s">
        <v>199</v>
      </c>
      <c r="E107" s="114"/>
      <c r="F107" s="114"/>
      <c r="G107" s="114"/>
      <c r="H107" s="114"/>
      <c r="I107" s="114"/>
      <c r="J107" s="115">
        <f>J380</f>
        <v>0</v>
      </c>
      <c r="L107" s="112"/>
    </row>
    <row r="108" spans="2:47" s="9" customFormat="1" ht="19.899999999999999" customHeight="1">
      <c r="B108" s="112"/>
      <c r="D108" s="113" t="s">
        <v>201</v>
      </c>
      <c r="E108" s="114"/>
      <c r="F108" s="114"/>
      <c r="G108" s="114"/>
      <c r="H108" s="114"/>
      <c r="I108" s="114"/>
      <c r="J108" s="115">
        <f>J437</f>
        <v>0</v>
      </c>
      <c r="L108" s="112"/>
    </row>
    <row r="109" spans="2:47" s="9" customFormat="1" ht="19.899999999999999" customHeight="1">
      <c r="B109" s="112"/>
      <c r="D109" s="113" t="s">
        <v>203</v>
      </c>
      <c r="E109" s="114"/>
      <c r="F109" s="114"/>
      <c r="G109" s="114"/>
      <c r="H109" s="114"/>
      <c r="I109" s="114"/>
      <c r="J109" s="115">
        <f>J469</f>
        <v>0</v>
      </c>
      <c r="L109" s="112"/>
    </row>
    <row r="110" spans="2:47" s="1" customFormat="1" ht="21.75" customHeight="1">
      <c r="B110" s="32"/>
      <c r="L110" s="32"/>
    </row>
    <row r="111" spans="2:47" s="1" customFormat="1" ht="6.95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2"/>
    </row>
    <row r="115" spans="2:12" s="1" customFormat="1" ht="6.95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</row>
    <row r="116" spans="2:12" s="1" customFormat="1" ht="24.95" customHeight="1">
      <c r="B116" s="32"/>
      <c r="C116" s="21" t="s">
        <v>206</v>
      </c>
      <c r="L116" s="32"/>
    </row>
    <row r="117" spans="2:12" s="1" customFormat="1" ht="6.95" customHeight="1">
      <c r="B117" s="32"/>
      <c r="L117" s="32"/>
    </row>
    <row r="118" spans="2:12" s="1" customFormat="1" ht="12" customHeight="1">
      <c r="B118" s="32"/>
      <c r="C118" s="27" t="s">
        <v>16</v>
      </c>
      <c r="L118" s="32"/>
    </row>
    <row r="119" spans="2:12" s="1" customFormat="1" ht="26.25" customHeight="1">
      <c r="B119" s="32"/>
      <c r="E119" s="244" t="str">
        <f>E7</f>
        <v>REKONSTRUKCE KORONÁRNÍ JEDNOTKY IKK - Fakultní nemocnice Brno</v>
      </c>
      <c r="F119" s="245"/>
      <c r="G119" s="245"/>
      <c r="H119" s="245"/>
      <c r="L119" s="32"/>
    </row>
    <row r="120" spans="2:12" ht="12" customHeight="1">
      <c r="B120" s="20"/>
      <c r="C120" s="27" t="s">
        <v>176</v>
      </c>
      <c r="L120" s="20"/>
    </row>
    <row r="121" spans="2:12" s="1" customFormat="1" ht="16.5" customHeight="1">
      <c r="B121" s="32"/>
      <c r="E121" s="244" t="s">
        <v>177</v>
      </c>
      <c r="F121" s="243"/>
      <c r="G121" s="243"/>
      <c r="H121" s="243"/>
      <c r="L121" s="32"/>
    </row>
    <row r="122" spans="2:12" s="1" customFormat="1" ht="12" customHeight="1">
      <c r="B122" s="32"/>
      <c r="C122" s="27" t="s">
        <v>178</v>
      </c>
      <c r="L122" s="32"/>
    </row>
    <row r="123" spans="2:12" s="1" customFormat="1" ht="16.5" customHeight="1">
      <c r="B123" s="32"/>
      <c r="E123" s="240" t="str">
        <f>E11</f>
        <v>B01 - Bourací práce</v>
      </c>
      <c r="F123" s="243"/>
      <c r="G123" s="243"/>
      <c r="H123" s="243"/>
      <c r="L123" s="32"/>
    </row>
    <row r="124" spans="2:12" s="1" customFormat="1" ht="6.95" customHeight="1">
      <c r="B124" s="32"/>
      <c r="L124" s="32"/>
    </row>
    <row r="125" spans="2:12" s="1" customFormat="1" ht="12" customHeight="1">
      <c r="B125" s="32"/>
      <c r="C125" s="27" t="s">
        <v>20</v>
      </c>
      <c r="F125" s="25" t="str">
        <f>F14</f>
        <v xml:space="preserve"> </v>
      </c>
      <c r="I125" s="27" t="s">
        <v>22</v>
      </c>
      <c r="J125" s="52" t="str">
        <f>IF(J14="","",J14)</f>
        <v>15. 9. 2025</v>
      </c>
      <c r="L125" s="32"/>
    </row>
    <row r="126" spans="2:12" s="1" customFormat="1" ht="6.95" customHeight="1">
      <c r="B126" s="32"/>
      <c r="L126" s="32"/>
    </row>
    <row r="127" spans="2:12" s="1" customFormat="1" ht="15.2" customHeight="1">
      <c r="B127" s="32"/>
      <c r="C127" s="27" t="s">
        <v>24</v>
      </c>
      <c r="F127" s="25" t="str">
        <f>E17</f>
        <v xml:space="preserve"> </v>
      </c>
      <c r="I127" s="27" t="s">
        <v>29</v>
      </c>
      <c r="J127" s="30" t="str">
        <f>E23</f>
        <v xml:space="preserve"> </v>
      </c>
      <c r="L127" s="32"/>
    </row>
    <row r="128" spans="2:12" s="1" customFormat="1" ht="15.2" customHeight="1">
      <c r="B128" s="32"/>
      <c r="C128" s="27" t="s">
        <v>27</v>
      </c>
      <c r="F128" s="25" t="str">
        <f>IF(E20="","",E20)</f>
        <v>Vyplň údaj</v>
      </c>
      <c r="I128" s="27" t="s">
        <v>31</v>
      </c>
      <c r="J128" s="30" t="str">
        <f>E26</f>
        <v xml:space="preserve"> 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16"/>
      <c r="C130" s="117" t="s">
        <v>207</v>
      </c>
      <c r="D130" s="118" t="s">
        <v>58</v>
      </c>
      <c r="E130" s="118" t="s">
        <v>54</v>
      </c>
      <c r="F130" s="118" t="s">
        <v>55</v>
      </c>
      <c r="G130" s="118" t="s">
        <v>208</v>
      </c>
      <c r="H130" s="118" t="s">
        <v>209</v>
      </c>
      <c r="I130" s="118" t="s">
        <v>210</v>
      </c>
      <c r="J130" s="118" t="s">
        <v>183</v>
      </c>
      <c r="K130" s="119" t="s">
        <v>211</v>
      </c>
      <c r="L130" s="116"/>
      <c r="M130" s="59" t="s">
        <v>1</v>
      </c>
      <c r="N130" s="60" t="s">
        <v>37</v>
      </c>
      <c r="O130" s="60" t="s">
        <v>212</v>
      </c>
      <c r="P130" s="60" t="s">
        <v>213</v>
      </c>
      <c r="Q130" s="60" t="s">
        <v>214</v>
      </c>
      <c r="R130" s="60" t="s">
        <v>215</v>
      </c>
      <c r="S130" s="60" t="s">
        <v>216</v>
      </c>
      <c r="T130" s="61" t="s">
        <v>217</v>
      </c>
    </row>
    <row r="131" spans="2:65" s="1" customFormat="1" ht="22.9" customHeight="1">
      <c r="B131" s="32"/>
      <c r="C131" s="64" t="s">
        <v>218</v>
      </c>
      <c r="J131" s="120">
        <f>BK131</f>
        <v>0</v>
      </c>
      <c r="L131" s="32"/>
      <c r="M131" s="62"/>
      <c r="N131" s="53"/>
      <c r="O131" s="53"/>
      <c r="P131" s="121">
        <f>P132+P351</f>
        <v>0</v>
      </c>
      <c r="Q131" s="53"/>
      <c r="R131" s="121">
        <f>R132+R351</f>
        <v>4.31106955</v>
      </c>
      <c r="S131" s="53"/>
      <c r="T131" s="122">
        <f>T132+T351</f>
        <v>438.48439972</v>
      </c>
      <c r="AT131" s="17" t="s">
        <v>72</v>
      </c>
      <c r="AU131" s="17" t="s">
        <v>185</v>
      </c>
      <c r="BK131" s="123">
        <f>BK132+BK351</f>
        <v>0</v>
      </c>
    </row>
    <row r="132" spans="2:65" s="11" customFormat="1" ht="25.9" customHeight="1">
      <c r="B132" s="124"/>
      <c r="D132" s="125" t="s">
        <v>72</v>
      </c>
      <c r="E132" s="126" t="s">
        <v>219</v>
      </c>
      <c r="F132" s="126" t="s">
        <v>220</v>
      </c>
      <c r="I132" s="127"/>
      <c r="J132" s="128">
        <f>BK132</f>
        <v>0</v>
      </c>
      <c r="L132" s="124"/>
      <c r="M132" s="129"/>
      <c r="P132" s="130">
        <f>P133+P308+P340</f>
        <v>0</v>
      </c>
      <c r="R132" s="130">
        <f>R133+R308+R340</f>
        <v>5.3993300000000001E-2</v>
      </c>
      <c r="T132" s="131">
        <f>T133+T308+T340</f>
        <v>422.28048999999999</v>
      </c>
      <c r="AR132" s="125" t="s">
        <v>80</v>
      </c>
      <c r="AT132" s="132" t="s">
        <v>72</v>
      </c>
      <c r="AU132" s="132" t="s">
        <v>73</v>
      </c>
      <c r="AY132" s="125" t="s">
        <v>221</v>
      </c>
      <c r="BK132" s="133">
        <f>BK133+BK308+BK340</f>
        <v>0</v>
      </c>
    </row>
    <row r="133" spans="2:65" s="11" customFormat="1" ht="22.9" customHeight="1">
      <c r="B133" s="124"/>
      <c r="D133" s="125" t="s">
        <v>72</v>
      </c>
      <c r="E133" s="134" t="s">
        <v>897</v>
      </c>
      <c r="F133" s="134" t="s">
        <v>1348</v>
      </c>
      <c r="I133" s="127"/>
      <c r="J133" s="135">
        <f>BK133</f>
        <v>0</v>
      </c>
      <c r="L133" s="124"/>
      <c r="M133" s="129"/>
      <c r="P133" s="130">
        <f>SUM(P134:P307)</f>
        <v>0</v>
      </c>
      <c r="R133" s="130">
        <f>SUM(R134:R307)</f>
        <v>0</v>
      </c>
      <c r="T133" s="131">
        <f>SUM(T134:T307)</f>
        <v>421.161856</v>
      </c>
      <c r="AR133" s="125" t="s">
        <v>80</v>
      </c>
      <c r="AT133" s="132" t="s">
        <v>72</v>
      </c>
      <c r="AU133" s="132" t="s">
        <v>80</v>
      </c>
      <c r="AY133" s="125" t="s">
        <v>221</v>
      </c>
      <c r="BK133" s="133">
        <f>SUM(BK134:BK307)</f>
        <v>0</v>
      </c>
    </row>
    <row r="134" spans="2:65" s="1" customFormat="1" ht="24.2" customHeight="1">
      <c r="B134" s="136"/>
      <c r="C134" s="137" t="s">
        <v>80</v>
      </c>
      <c r="D134" s="137" t="s">
        <v>224</v>
      </c>
      <c r="E134" s="138" t="s">
        <v>1349</v>
      </c>
      <c r="F134" s="139" t="s">
        <v>1350</v>
      </c>
      <c r="G134" s="140" t="s">
        <v>239</v>
      </c>
      <c r="H134" s="141">
        <v>51.75</v>
      </c>
      <c r="I134" s="142"/>
      <c r="J134" s="143">
        <f>ROUND(I134*H134,2)</f>
        <v>0</v>
      </c>
      <c r="K134" s="139" t="s">
        <v>228</v>
      </c>
      <c r="L134" s="32"/>
      <c r="M134" s="144" t="s">
        <v>1</v>
      </c>
      <c r="N134" s="145" t="s">
        <v>38</v>
      </c>
      <c r="P134" s="146">
        <f>O134*H134</f>
        <v>0</v>
      </c>
      <c r="Q134" s="146">
        <v>0</v>
      </c>
      <c r="R134" s="146">
        <f>Q134*H134</f>
        <v>0</v>
      </c>
      <c r="S134" s="146">
        <v>0.20799999999999999</v>
      </c>
      <c r="T134" s="147">
        <f>S134*H134</f>
        <v>10.763999999999999</v>
      </c>
      <c r="AR134" s="148" t="s">
        <v>229</v>
      </c>
      <c r="AT134" s="148" t="s">
        <v>224</v>
      </c>
      <c r="AU134" s="148" t="s">
        <v>82</v>
      </c>
      <c r="AY134" s="17" t="s">
        <v>221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80</v>
      </c>
      <c r="BK134" s="149">
        <f>ROUND(I134*H134,2)</f>
        <v>0</v>
      </c>
      <c r="BL134" s="17" t="s">
        <v>229</v>
      </c>
      <c r="BM134" s="148" t="s">
        <v>1351</v>
      </c>
    </row>
    <row r="135" spans="2:65" s="12" customFormat="1">
      <c r="B135" s="150"/>
      <c r="D135" s="151" t="s">
        <v>231</v>
      </c>
      <c r="E135" s="152" t="s">
        <v>1</v>
      </c>
      <c r="F135" s="153" t="s">
        <v>1352</v>
      </c>
      <c r="H135" s="152" t="s">
        <v>1</v>
      </c>
      <c r="I135" s="154"/>
      <c r="L135" s="150"/>
      <c r="M135" s="155"/>
      <c r="T135" s="156"/>
      <c r="AT135" s="152" t="s">
        <v>231</v>
      </c>
      <c r="AU135" s="152" t="s">
        <v>82</v>
      </c>
      <c r="AV135" s="12" t="s">
        <v>80</v>
      </c>
      <c r="AW135" s="12" t="s">
        <v>30</v>
      </c>
      <c r="AX135" s="12" t="s">
        <v>73</v>
      </c>
      <c r="AY135" s="152" t="s">
        <v>221</v>
      </c>
    </row>
    <row r="136" spans="2:65" s="13" customFormat="1">
      <c r="B136" s="157"/>
      <c r="D136" s="151" t="s">
        <v>231</v>
      </c>
      <c r="E136" s="158" t="s">
        <v>1</v>
      </c>
      <c r="F136" s="159" t="s">
        <v>1353</v>
      </c>
      <c r="H136" s="160">
        <v>13.202999999999999</v>
      </c>
      <c r="I136" s="161"/>
      <c r="L136" s="157"/>
      <c r="M136" s="162"/>
      <c r="T136" s="163"/>
      <c r="AT136" s="158" t="s">
        <v>231</v>
      </c>
      <c r="AU136" s="158" t="s">
        <v>82</v>
      </c>
      <c r="AV136" s="13" t="s">
        <v>82</v>
      </c>
      <c r="AW136" s="13" t="s">
        <v>30</v>
      </c>
      <c r="AX136" s="13" t="s">
        <v>73</v>
      </c>
      <c r="AY136" s="158" t="s">
        <v>221</v>
      </c>
    </row>
    <row r="137" spans="2:65" s="13" customFormat="1">
      <c r="B137" s="157"/>
      <c r="D137" s="151" t="s">
        <v>231</v>
      </c>
      <c r="E137" s="158" t="s">
        <v>1</v>
      </c>
      <c r="F137" s="159" t="s">
        <v>1354</v>
      </c>
      <c r="H137" s="160">
        <v>8.2750000000000004</v>
      </c>
      <c r="I137" s="161"/>
      <c r="L137" s="157"/>
      <c r="M137" s="162"/>
      <c r="T137" s="163"/>
      <c r="AT137" s="158" t="s">
        <v>231</v>
      </c>
      <c r="AU137" s="158" t="s">
        <v>82</v>
      </c>
      <c r="AV137" s="13" t="s">
        <v>82</v>
      </c>
      <c r="AW137" s="13" t="s">
        <v>30</v>
      </c>
      <c r="AX137" s="13" t="s">
        <v>73</v>
      </c>
      <c r="AY137" s="158" t="s">
        <v>221</v>
      </c>
    </row>
    <row r="138" spans="2:65" s="13" customFormat="1">
      <c r="B138" s="157"/>
      <c r="D138" s="151" t="s">
        <v>231</v>
      </c>
      <c r="E138" s="158" t="s">
        <v>1</v>
      </c>
      <c r="F138" s="159" t="s">
        <v>1355</v>
      </c>
      <c r="H138" s="160">
        <v>11.25</v>
      </c>
      <c r="I138" s="161"/>
      <c r="L138" s="157"/>
      <c r="M138" s="162"/>
      <c r="T138" s="163"/>
      <c r="AT138" s="158" t="s">
        <v>231</v>
      </c>
      <c r="AU138" s="158" t="s">
        <v>82</v>
      </c>
      <c r="AV138" s="13" t="s">
        <v>82</v>
      </c>
      <c r="AW138" s="13" t="s">
        <v>30</v>
      </c>
      <c r="AX138" s="13" t="s">
        <v>73</v>
      </c>
      <c r="AY138" s="158" t="s">
        <v>221</v>
      </c>
    </row>
    <row r="139" spans="2:65" s="13" customFormat="1">
      <c r="B139" s="157"/>
      <c r="D139" s="151" t="s">
        <v>231</v>
      </c>
      <c r="E139" s="158" t="s">
        <v>1</v>
      </c>
      <c r="F139" s="159" t="s">
        <v>1356</v>
      </c>
      <c r="H139" s="160">
        <v>9.218</v>
      </c>
      <c r="I139" s="161"/>
      <c r="L139" s="157"/>
      <c r="M139" s="162"/>
      <c r="T139" s="163"/>
      <c r="AT139" s="158" t="s">
        <v>231</v>
      </c>
      <c r="AU139" s="158" t="s">
        <v>82</v>
      </c>
      <c r="AV139" s="13" t="s">
        <v>82</v>
      </c>
      <c r="AW139" s="13" t="s">
        <v>30</v>
      </c>
      <c r="AX139" s="13" t="s">
        <v>73</v>
      </c>
      <c r="AY139" s="158" t="s">
        <v>221</v>
      </c>
    </row>
    <row r="140" spans="2:65" s="13" customFormat="1">
      <c r="B140" s="157"/>
      <c r="D140" s="151" t="s">
        <v>231</v>
      </c>
      <c r="E140" s="158" t="s">
        <v>1</v>
      </c>
      <c r="F140" s="159" t="s">
        <v>1357</v>
      </c>
      <c r="H140" s="160">
        <v>9.8040000000000003</v>
      </c>
      <c r="I140" s="161"/>
      <c r="L140" s="157"/>
      <c r="M140" s="162"/>
      <c r="T140" s="163"/>
      <c r="AT140" s="158" t="s">
        <v>231</v>
      </c>
      <c r="AU140" s="158" t="s">
        <v>82</v>
      </c>
      <c r="AV140" s="13" t="s">
        <v>82</v>
      </c>
      <c r="AW140" s="13" t="s">
        <v>30</v>
      </c>
      <c r="AX140" s="13" t="s">
        <v>73</v>
      </c>
      <c r="AY140" s="158" t="s">
        <v>221</v>
      </c>
    </row>
    <row r="141" spans="2:65" s="14" customFormat="1">
      <c r="B141" s="164"/>
      <c r="D141" s="151" t="s">
        <v>231</v>
      </c>
      <c r="E141" s="165" t="s">
        <v>1</v>
      </c>
      <c r="F141" s="166" t="s">
        <v>236</v>
      </c>
      <c r="H141" s="167">
        <v>51.75</v>
      </c>
      <c r="I141" s="168"/>
      <c r="L141" s="164"/>
      <c r="M141" s="169"/>
      <c r="T141" s="170"/>
      <c r="AT141" s="165" t="s">
        <v>231</v>
      </c>
      <c r="AU141" s="165" t="s">
        <v>82</v>
      </c>
      <c r="AV141" s="14" t="s">
        <v>229</v>
      </c>
      <c r="AW141" s="14" t="s">
        <v>30</v>
      </c>
      <c r="AX141" s="14" t="s">
        <v>80</v>
      </c>
      <c r="AY141" s="165" t="s">
        <v>221</v>
      </c>
    </row>
    <row r="142" spans="2:65" s="1" customFormat="1" ht="24.2" customHeight="1">
      <c r="B142" s="136"/>
      <c r="C142" s="137" t="s">
        <v>82</v>
      </c>
      <c r="D142" s="137" t="s">
        <v>224</v>
      </c>
      <c r="E142" s="138" t="s">
        <v>1358</v>
      </c>
      <c r="F142" s="139" t="s">
        <v>1359</v>
      </c>
      <c r="G142" s="140" t="s">
        <v>239</v>
      </c>
      <c r="H142" s="141">
        <v>546.96600000000001</v>
      </c>
      <c r="I142" s="142"/>
      <c r="J142" s="143">
        <f>ROUND(I142*H142,2)</f>
        <v>0</v>
      </c>
      <c r="K142" s="139" t="s">
        <v>228</v>
      </c>
      <c r="L142" s="32"/>
      <c r="M142" s="144" t="s">
        <v>1</v>
      </c>
      <c r="N142" s="145" t="s">
        <v>38</v>
      </c>
      <c r="P142" s="146">
        <f>O142*H142</f>
        <v>0</v>
      </c>
      <c r="Q142" s="146">
        <v>0</v>
      </c>
      <c r="R142" s="146">
        <f>Q142*H142</f>
        <v>0</v>
      </c>
      <c r="S142" s="146">
        <v>0.308</v>
      </c>
      <c r="T142" s="147">
        <f>S142*H142</f>
        <v>168.46552800000001</v>
      </c>
      <c r="AR142" s="148" t="s">
        <v>229</v>
      </c>
      <c r="AT142" s="148" t="s">
        <v>224</v>
      </c>
      <c r="AU142" s="148" t="s">
        <v>82</v>
      </c>
      <c r="AY142" s="17" t="s">
        <v>221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80</v>
      </c>
      <c r="BK142" s="149">
        <f>ROUND(I142*H142,2)</f>
        <v>0</v>
      </c>
      <c r="BL142" s="17" t="s">
        <v>229</v>
      </c>
      <c r="BM142" s="148" t="s">
        <v>1360</v>
      </c>
    </row>
    <row r="143" spans="2:65" s="12" customFormat="1">
      <c r="B143" s="150"/>
      <c r="D143" s="151" t="s">
        <v>231</v>
      </c>
      <c r="E143" s="152" t="s">
        <v>1</v>
      </c>
      <c r="F143" s="153" t="s">
        <v>1352</v>
      </c>
      <c r="H143" s="152" t="s">
        <v>1</v>
      </c>
      <c r="I143" s="154"/>
      <c r="L143" s="150"/>
      <c r="M143" s="155"/>
      <c r="T143" s="156"/>
      <c r="AT143" s="152" t="s">
        <v>231</v>
      </c>
      <c r="AU143" s="152" t="s">
        <v>82</v>
      </c>
      <c r="AV143" s="12" t="s">
        <v>80</v>
      </c>
      <c r="AW143" s="12" t="s">
        <v>30</v>
      </c>
      <c r="AX143" s="12" t="s">
        <v>73</v>
      </c>
      <c r="AY143" s="152" t="s">
        <v>221</v>
      </c>
    </row>
    <row r="144" spans="2:65" s="13" customFormat="1">
      <c r="B144" s="157"/>
      <c r="D144" s="151" t="s">
        <v>231</v>
      </c>
      <c r="E144" s="158" t="s">
        <v>1</v>
      </c>
      <c r="F144" s="159" t="s">
        <v>1361</v>
      </c>
      <c r="H144" s="160">
        <v>3.109</v>
      </c>
      <c r="I144" s="161"/>
      <c r="L144" s="157"/>
      <c r="M144" s="162"/>
      <c r="T144" s="163"/>
      <c r="AT144" s="158" t="s">
        <v>231</v>
      </c>
      <c r="AU144" s="158" t="s">
        <v>82</v>
      </c>
      <c r="AV144" s="13" t="s">
        <v>82</v>
      </c>
      <c r="AW144" s="13" t="s">
        <v>30</v>
      </c>
      <c r="AX144" s="13" t="s">
        <v>73</v>
      </c>
      <c r="AY144" s="158" t="s">
        <v>221</v>
      </c>
    </row>
    <row r="145" spans="2:51" s="13" customFormat="1">
      <c r="B145" s="157"/>
      <c r="D145" s="151" t="s">
        <v>231</v>
      </c>
      <c r="E145" s="158" t="s">
        <v>1</v>
      </c>
      <c r="F145" s="159" t="s">
        <v>1362</v>
      </c>
      <c r="H145" s="160">
        <v>14.170999999999999</v>
      </c>
      <c r="I145" s="161"/>
      <c r="L145" s="157"/>
      <c r="M145" s="162"/>
      <c r="T145" s="163"/>
      <c r="AT145" s="158" t="s">
        <v>231</v>
      </c>
      <c r="AU145" s="158" t="s">
        <v>82</v>
      </c>
      <c r="AV145" s="13" t="s">
        <v>82</v>
      </c>
      <c r="AW145" s="13" t="s">
        <v>30</v>
      </c>
      <c r="AX145" s="13" t="s">
        <v>73</v>
      </c>
      <c r="AY145" s="158" t="s">
        <v>221</v>
      </c>
    </row>
    <row r="146" spans="2:51" s="13" customFormat="1">
      <c r="B146" s="157"/>
      <c r="D146" s="151" t="s">
        <v>231</v>
      </c>
      <c r="E146" s="158" t="s">
        <v>1</v>
      </c>
      <c r="F146" s="159" t="s">
        <v>1363</v>
      </c>
      <c r="H146" s="160">
        <v>11.634</v>
      </c>
      <c r="I146" s="161"/>
      <c r="L146" s="157"/>
      <c r="M146" s="162"/>
      <c r="T146" s="163"/>
      <c r="AT146" s="158" t="s">
        <v>231</v>
      </c>
      <c r="AU146" s="158" t="s">
        <v>82</v>
      </c>
      <c r="AV146" s="13" t="s">
        <v>82</v>
      </c>
      <c r="AW146" s="13" t="s">
        <v>30</v>
      </c>
      <c r="AX146" s="13" t="s">
        <v>73</v>
      </c>
      <c r="AY146" s="158" t="s">
        <v>221</v>
      </c>
    </row>
    <row r="147" spans="2:51" s="13" customFormat="1">
      <c r="B147" s="157"/>
      <c r="D147" s="151" t="s">
        <v>231</v>
      </c>
      <c r="E147" s="158" t="s">
        <v>1</v>
      </c>
      <c r="F147" s="159" t="s">
        <v>1364</v>
      </c>
      <c r="H147" s="160">
        <v>21.318999999999999</v>
      </c>
      <c r="I147" s="161"/>
      <c r="L147" s="157"/>
      <c r="M147" s="162"/>
      <c r="T147" s="163"/>
      <c r="AT147" s="158" t="s">
        <v>231</v>
      </c>
      <c r="AU147" s="158" t="s">
        <v>82</v>
      </c>
      <c r="AV147" s="13" t="s">
        <v>82</v>
      </c>
      <c r="AW147" s="13" t="s">
        <v>30</v>
      </c>
      <c r="AX147" s="13" t="s">
        <v>73</v>
      </c>
      <c r="AY147" s="158" t="s">
        <v>221</v>
      </c>
    </row>
    <row r="148" spans="2:51" s="13" customFormat="1">
      <c r="B148" s="157"/>
      <c r="D148" s="151" t="s">
        <v>231</v>
      </c>
      <c r="E148" s="158" t="s">
        <v>1</v>
      </c>
      <c r="F148" s="159" t="s">
        <v>1365</v>
      </c>
      <c r="H148" s="160">
        <v>57.505000000000003</v>
      </c>
      <c r="I148" s="161"/>
      <c r="L148" s="157"/>
      <c r="M148" s="162"/>
      <c r="T148" s="163"/>
      <c r="AT148" s="158" t="s">
        <v>231</v>
      </c>
      <c r="AU148" s="158" t="s">
        <v>82</v>
      </c>
      <c r="AV148" s="13" t="s">
        <v>82</v>
      </c>
      <c r="AW148" s="13" t="s">
        <v>30</v>
      </c>
      <c r="AX148" s="13" t="s">
        <v>73</v>
      </c>
      <c r="AY148" s="158" t="s">
        <v>221</v>
      </c>
    </row>
    <row r="149" spans="2:51" s="13" customFormat="1">
      <c r="B149" s="157"/>
      <c r="D149" s="151" t="s">
        <v>231</v>
      </c>
      <c r="E149" s="158" t="s">
        <v>1</v>
      </c>
      <c r="F149" s="159" t="s">
        <v>1366</v>
      </c>
      <c r="H149" s="160">
        <v>8.89</v>
      </c>
      <c r="I149" s="161"/>
      <c r="L149" s="157"/>
      <c r="M149" s="162"/>
      <c r="T149" s="163"/>
      <c r="AT149" s="158" t="s">
        <v>231</v>
      </c>
      <c r="AU149" s="158" t="s">
        <v>82</v>
      </c>
      <c r="AV149" s="13" t="s">
        <v>82</v>
      </c>
      <c r="AW149" s="13" t="s">
        <v>30</v>
      </c>
      <c r="AX149" s="13" t="s">
        <v>73</v>
      </c>
      <c r="AY149" s="158" t="s">
        <v>221</v>
      </c>
    </row>
    <row r="150" spans="2:51" s="13" customFormat="1">
      <c r="B150" s="157"/>
      <c r="D150" s="151" t="s">
        <v>231</v>
      </c>
      <c r="E150" s="158" t="s">
        <v>1</v>
      </c>
      <c r="F150" s="159" t="s">
        <v>1361</v>
      </c>
      <c r="H150" s="160">
        <v>3.109</v>
      </c>
      <c r="I150" s="161"/>
      <c r="L150" s="157"/>
      <c r="M150" s="162"/>
      <c r="T150" s="163"/>
      <c r="AT150" s="158" t="s">
        <v>231</v>
      </c>
      <c r="AU150" s="158" t="s">
        <v>82</v>
      </c>
      <c r="AV150" s="13" t="s">
        <v>82</v>
      </c>
      <c r="AW150" s="13" t="s">
        <v>30</v>
      </c>
      <c r="AX150" s="13" t="s">
        <v>73</v>
      </c>
      <c r="AY150" s="158" t="s">
        <v>221</v>
      </c>
    </row>
    <row r="151" spans="2:51" s="13" customFormat="1">
      <c r="B151" s="157"/>
      <c r="D151" s="151" t="s">
        <v>231</v>
      </c>
      <c r="E151" s="158" t="s">
        <v>1</v>
      </c>
      <c r="F151" s="159" t="s">
        <v>1367</v>
      </c>
      <c r="H151" s="160">
        <v>14.742000000000001</v>
      </c>
      <c r="I151" s="161"/>
      <c r="L151" s="157"/>
      <c r="M151" s="162"/>
      <c r="T151" s="163"/>
      <c r="AT151" s="158" t="s">
        <v>231</v>
      </c>
      <c r="AU151" s="158" t="s">
        <v>82</v>
      </c>
      <c r="AV151" s="13" t="s">
        <v>82</v>
      </c>
      <c r="AW151" s="13" t="s">
        <v>30</v>
      </c>
      <c r="AX151" s="13" t="s">
        <v>73</v>
      </c>
      <c r="AY151" s="158" t="s">
        <v>221</v>
      </c>
    </row>
    <row r="152" spans="2:51" s="13" customFormat="1">
      <c r="B152" s="157"/>
      <c r="D152" s="151" t="s">
        <v>231</v>
      </c>
      <c r="E152" s="158" t="s">
        <v>1</v>
      </c>
      <c r="F152" s="159" t="s">
        <v>1368</v>
      </c>
      <c r="H152" s="160">
        <v>51.781999999999996</v>
      </c>
      <c r="I152" s="161"/>
      <c r="L152" s="157"/>
      <c r="M152" s="162"/>
      <c r="T152" s="163"/>
      <c r="AT152" s="158" t="s">
        <v>231</v>
      </c>
      <c r="AU152" s="158" t="s">
        <v>82</v>
      </c>
      <c r="AV152" s="13" t="s">
        <v>82</v>
      </c>
      <c r="AW152" s="13" t="s">
        <v>30</v>
      </c>
      <c r="AX152" s="13" t="s">
        <v>73</v>
      </c>
      <c r="AY152" s="158" t="s">
        <v>221</v>
      </c>
    </row>
    <row r="153" spans="2:51" s="13" customFormat="1">
      <c r="B153" s="157"/>
      <c r="D153" s="151" t="s">
        <v>231</v>
      </c>
      <c r="E153" s="158" t="s">
        <v>1</v>
      </c>
      <c r="F153" s="159" t="s">
        <v>1369</v>
      </c>
      <c r="H153" s="160">
        <v>11.484</v>
      </c>
      <c r="I153" s="161"/>
      <c r="L153" s="157"/>
      <c r="M153" s="162"/>
      <c r="T153" s="163"/>
      <c r="AT153" s="158" t="s">
        <v>231</v>
      </c>
      <c r="AU153" s="158" t="s">
        <v>82</v>
      </c>
      <c r="AV153" s="13" t="s">
        <v>82</v>
      </c>
      <c r="AW153" s="13" t="s">
        <v>30</v>
      </c>
      <c r="AX153" s="13" t="s">
        <v>73</v>
      </c>
      <c r="AY153" s="158" t="s">
        <v>221</v>
      </c>
    </row>
    <row r="154" spans="2:51" s="13" customFormat="1">
      <c r="B154" s="157"/>
      <c r="D154" s="151" t="s">
        <v>231</v>
      </c>
      <c r="E154" s="158" t="s">
        <v>1</v>
      </c>
      <c r="F154" s="159" t="s">
        <v>1370</v>
      </c>
      <c r="H154" s="160">
        <v>66.777000000000001</v>
      </c>
      <c r="I154" s="161"/>
      <c r="L154" s="157"/>
      <c r="M154" s="162"/>
      <c r="T154" s="163"/>
      <c r="AT154" s="158" t="s">
        <v>231</v>
      </c>
      <c r="AU154" s="158" t="s">
        <v>82</v>
      </c>
      <c r="AV154" s="13" t="s">
        <v>82</v>
      </c>
      <c r="AW154" s="13" t="s">
        <v>30</v>
      </c>
      <c r="AX154" s="13" t="s">
        <v>73</v>
      </c>
      <c r="AY154" s="158" t="s">
        <v>221</v>
      </c>
    </row>
    <row r="155" spans="2:51" s="13" customFormat="1">
      <c r="B155" s="157"/>
      <c r="D155" s="151" t="s">
        <v>231</v>
      </c>
      <c r="E155" s="158" t="s">
        <v>1</v>
      </c>
      <c r="F155" s="159" t="s">
        <v>1371</v>
      </c>
      <c r="H155" s="160">
        <v>46.268000000000001</v>
      </c>
      <c r="I155" s="161"/>
      <c r="L155" s="157"/>
      <c r="M155" s="162"/>
      <c r="T155" s="163"/>
      <c r="AT155" s="158" t="s">
        <v>231</v>
      </c>
      <c r="AU155" s="158" t="s">
        <v>82</v>
      </c>
      <c r="AV155" s="13" t="s">
        <v>82</v>
      </c>
      <c r="AW155" s="13" t="s">
        <v>30</v>
      </c>
      <c r="AX155" s="13" t="s">
        <v>73</v>
      </c>
      <c r="AY155" s="158" t="s">
        <v>221</v>
      </c>
    </row>
    <row r="156" spans="2:51" s="13" customFormat="1">
      <c r="B156" s="157"/>
      <c r="D156" s="151" t="s">
        <v>231</v>
      </c>
      <c r="E156" s="158" t="s">
        <v>1</v>
      </c>
      <c r="F156" s="159" t="s">
        <v>1372</v>
      </c>
      <c r="H156" s="160">
        <v>34.579000000000001</v>
      </c>
      <c r="I156" s="161"/>
      <c r="L156" s="157"/>
      <c r="M156" s="162"/>
      <c r="T156" s="163"/>
      <c r="AT156" s="158" t="s">
        <v>231</v>
      </c>
      <c r="AU156" s="158" t="s">
        <v>82</v>
      </c>
      <c r="AV156" s="13" t="s">
        <v>82</v>
      </c>
      <c r="AW156" s="13" t="s">
        <v>30</v>
      </c>
      <c r="AX156" s="13" t="s">
        <v>73</v>
      </c>
      <c r="AY156" s="158" t="s">
        <v>221</v>
      </c>
    </row>
    <row r="157" spans="2:51" s="13" customFormat="1">
      <c r="B157" s="157"/>
      <c r="D157" s="151" t="s">
        <v>231</v>
      </c>
      <c r="E157" s="158" t="s">
        <v>1</v>
      </c>
      <c r="F157" s="159" t="s">
        <v>1373</v>
      </c>
      <c r="H157" s="160">
        <v>17.385999999999999</v>
      </c>
      <c r="I157" s="161"/>
      <c r="L157" s="157"/>
      <c r="M157" s="162"/>
      <c r="T157" s="163"/>
      <c r="AT157" s="158" t="s">
        <v>231</v>
      </c>
      <c r="AU157" s="158" t="s">
        <v>82</v>
      </c>
      <c r="AV157" s="13" t="s">
        <v>82</v>
      </c>
      <c r="AW157" s="13" t="s">
        <v>30</v>
      </c>
      <c r="AX157" s="13" t="s">
        <v>73</v>
      </c>
      <c r="AY157" s="158" t="s">
        <v>221</v>
      </c>
    </row>
    <row r="158" spans="2:51" s="13" customFormat="1">
      <c r="B158" s="157"/>
      <c r="D158" s="151" t="s">
        <v>231</v>
      </c>
      <c r="E158" s="158" t="s">
        <v>1</v>
      </c>
      <c r="F158" s="159" t="s">
        <v>1374</v>
      </c>
      <c r="H158" s="160">
        <v>16.600999999999999</v>
      </c>
      <c r="I158" s="161"/>
      <c r="L158" s="157"/>
      <c r="M158" s="162"/>
      <c r="T158" s="163"/>
      <c r="AT158" s="158" t="s">
        <v>231</v>
      </c>
      <c r="AU158" s="158" t="s">
        <v>82</v>
      </c>
      <c r="AV158" s="13" t="s">
        <v>82</v>
      </c>
      <c r="AW158" s="13" t="s">
        <v>30</v>
      </c>
      <c r="AX158" s="13" t="s">
        <v>73</v>
      </c>
      <c r="AY158" s="158" t="s">
        <v>221</v>
      </c>
    </row>
    <row r="159" spans="2:51" s="13" customFormat="1">
      <c r="B159" s="157"/>
      <c r="D159" s="151" t="s">
        <v>231</v>
      </c>
      <c r="E159" s="158" t="s">
        <v>1</v>
      </c>
      <c r="F159" s="159" t="s">
        <v>1375</v>
      </c>
      <c r="H159" s="160">
        <v>4.0369999999999999</v>
      </c>
      <c r="I159" s="161"/>
      <c r="L159" s="157"/>
      <c r="M159" s="162"/>
      <c r="T159" s="163"/>
      <c r="AT159" s="158" t="s">
        <v>231</v>
      </c>
      <c r="AU159" s="158" t="s">
        <v>82</v>
      </c>
      <c r="AV159" s="13" t="s">
        <v>82</v>
      </c>
      <c r="AW159" s="13" t="s">
        <v>30</v>
      </c>
      <c r="AX159" s="13" t="s">
        <v>73</v>
      </c>
      <c r="AY159" s="158" t="s">
        <v>221</v>
      </c>
    </row>
    <row r="160" spans="2:51" s="13" customFormat="1">
      <c r="B160" s="157"/>
      <c r="D160" s="151" t="s">
        <v>231</v>
      </c>
      <c r="E160" s="158" t="s">
        <v>1</v>
      </c>
      <c r="F160" s="159" t="s">
        <v>1376</v>
      </c>
      <c r="H160" s="160">
        <v>33.54</v>
      </c>
      <c r="I160" s="161"/>
      <c r="L160" s="157"/>
      <c r="M160" s="162"/>
      <c r="T160" s="163"/>
      <c r="AT160" s="158" t="s">
        <v>231</v>
      </c>
      <c r="AU160" s="158" t="s">
        <v>82</v>
      </c>
      <c r="AV160" s="13" t="s">
        <v>82</v>
      </c>
      <c r="AW160" s="13" t="s">
        <v>30</v>
      </c>
      <c r="AX160" s="13" t="s">
        <v>73</v>
      </c>
      <c r="AY160" s="158" t="s">
        <v>221</v>
      </c>
    </row>
    <row r="161" spans="2:65" s="13" customFormat="1">
      <c r="B161" s="157"/>
      <c r="D161" s="151" t="s">
        <v>231</v>
      </c>
      <c r="E161" s="158" t="s">
        <v>1</v>
      </c>
      <c r="F161" s="159" t="s">
        <v>1377</v>
      </c>
      <c r="H161" s="160">
        <v>19.641999999999999</v>
      </c>
      <c r="I161" s="161"/>
      <c r="L161" s="157"/>
      <c r="M161" s="162"/>
      <c r="T161" s="163"/>
      <c r="AT161" s="158" t="s">
        <v>231</v>
      </c>
      <c r="AU161" s="158" t="s">
        <v>82</v>
      </c>
      <c r="AV161" s="13" t="s">
        <v>82</v>
      </c>
      <c r="AW161" s="13" t="s">
        <v>30</v>
      </c>
      <c r="AX161" s="13" t="s">
        <v>73</v>
      </c>
      <c r="AY161" s="158" t="s">
        <v>221</v>
      </c>
    </row>
    <row r="162" spans="2:65" s="13" customFormat="1">
      <c r="B162" s="157"/>
      <c r="D162" s="151" t="s">
        <v>231</v>
      </c>
      <c r="E162" s="158" t="s">
        <v>1</v>
      </c>
      <c r="F162" s="159" t="s">
        <v>1378</v>
      </c>
      <c r="H162" s="160">
        <v>4.907</v>
      </c>
      <c r="I162" s="161"/>
      <c r="L162" s="157"/>
      <c r="M162" s="162"/>
      <c r="T162" s="163"/>
      <c r="AT162" s="158" t="s">
        <v>231</v>
      </c>
      <c r="AU162" s="158" t="s">
        <v>82</v>
      </c>
      <c r="AV162" s="13" t="s">
        <v>82</v>
      </c>
      <c r="AW162" s="13" t="s">
        <v>30</v>
      </c>
      <c r="AX162" s="13" t="s">
        <v>73</v>
      </c>
      <c r="AY162" s="158" t="s">
        <v>221</v>
      </c>
    </row>
    <row r="163" spans="2:65" s="13" customFormat="1">
      <c r="B163" s="157"/>
      <c r="D163" s="151" t="s">
        <v>231</v>
      </c>
      <c r="E163" s="158" t="s">
        <v>1</v>
      </c>
      <c r="F163" s="159" t="s">
        <v>1379</v>
      </c>
      <c r="H163" s="160">
        <v>20.832999999999998</v>
      </c>
      <c r="I163" s="161"/>
      <c r="L163" s="157"/>
      <c r="M163" s="162"/>
      <c r="T163" s="163"/>
      <c r="AT163" s="158" t="s">
        <v>231</v>
      </c>
      <c r="AU163" s="158" t="s">
        <v>82</v>
      </c>
      <c r="AV163" s="13" t="s">
        <v>82</v>
      </c>
      <c r="AW163" s="13" t="s">
        <v>30</v>
      </c>
      <c r="AX163" s="13" t="s">
        <v>73</v>
      </c>
      <c r="AY163" s="158" t="s">
        <v>221</v>
      </c>
    </row>
    <row r="164" spans="2:65" s="13" customFormat="1">
      <c r="B164" s="157"/>
      <c r="D164" s="151" t="s">
        <v>231</v>
      </c>
      <c r="E164" s="158" t="s">
        <v>1</v>
      </c>
      <c r="F164" s="159" t="s">
        <v>1380</v>
      </c>
      <c r="H164" s="160">
        <v>23.370999999999999</v>
      </c>
      <c r="I164" s="161"/>
      <c r="L164" s="157"/>
      <c r="M164" s="162"/>
      <c r="T164" s="163"/>
      <c r="AT164" s="158" t="s">
        <v>231</v>
      </c>
      <c r="AU164" s="158" t="s">
        <v>82</v>
      </c>
      <c r="AV164" s="13" t="s">
        <v>82</v>
      </c>
      <c r="AW164" s="13" t="s">
        <v>30</v>
      </c>
      <c r="AX164" s="13" t="s">
        <v>73</v>
      </c>
      <c r="AY164" s="158" t="s">
        <v>221</v>
      </c>
    </row>
    <row r="165" spans="2:65" s="13" customFormat="1">
      <c r="B165" s="157"/>
      <c r="D165" s="151" t="s">
        <v>231</v>
      </c>
      <c r="E165" s="158" t="s">
        <v>1</v>
      </c>
      <c r="F165" s="159" t="s">
        <v>1381</v>
      </c>
      <c r="H165" s="160">
        <v>19.641999999999999</v>
      </c>
      <c r="I165" s="161"/>
      <c r="L165" s="157"/>
      <c r="M165" s="162"/>
      <c r="T165" s="163"/>
      <c r="AT165" s="158" t="s">
        <v>231</v>
      </c>
      <c r="AU165" s="158" t="s">
        <v>82</v>
      </c>
      <c r="AV165" s="13" t="s">
        <v>82</v>
      </c>
      <c r="AW165" s="13" t="s">
        <v>30</v>
      </c>
      <c r="AX165" s="13" t="s">
        <v>73</v>
      </c>
      <c r="AY165" s="158" t="s">
        <v>221</v>
      </c>
    </row>
    <row r="166" spans="2:65" s="13" customFormat="1">
      <c r="B166" s="157"/>
      <c r="D166" s="151" t="s">
        <v>231</v>
      </c>
      <c r="E166" s="158" t="s">
        <v>1</v>
      </c>
      <c r="F166" s="159" t="s">
        <v>1382</v>
      </c>
      <c r="H166" s="160">
        <v>18.809999999999999</v>
      </c>
      <c r="I166" s="161"/>
      <c r="L166" s="157"/>
      <c r="M166" s="162"/>
      <c r="T166" s="163"/>
      <c r="AT166" s="158" t="s">
        <v>231</v>
      </c>
      <c r="AU166" s="158" t="s">
        <v>82</v>
      </c>
      <c r="AV166" s="13" t="s">
        <v>82</v>
      </c>
      <c r="AW166" s="13" t="s">
        <v>30</v>
      </c>
      <c r="AX166" s="13" t="s">
        <v>73</v>
      </c>
      <c r="AY166" s="158" t="s">
        <v>221</v>
      </c>
    </row>
    <row r="167" spans="2:65" s="13" customFormat="1">
      <c r="B167" s="157"/>
      <c r="D167" s="151" t="s">
        <v>231</v>
      </c>
      <c r="E167" s="158" t="s">
        <v>1</v>
      </c>
      <c r="F167" s="159" t="s">
        <v>1383</v>
      </c>
      <c r="H167" s="160">
        <v>17.012</v>
      </c>
      <c r="I167" s="161"/>
      <c r="L167" s="157"/>
      <c r="M167" s="162"/>
      <c r="T167" s="163"/>
      <c r="AT167" s="158" t="s">
        <v>231</v>
      </c>
      <c r="AU167" s="158" t="s">
        <v>82</v>
      </c>
      <c r="AV167" s="13" t="s">
        <v>82</v>
      </c>
      <c r="AW167" s="13" t="s">
        <v>30</v>
      </c>
      <c r="AX167" s="13" t="s">
        <v>73</v>
      </c>
      <c r="AY167" s="158" t="s">
        <v>221</v>
      </c>
    </row>
    <row r="168" spans="2:65" s="13" customFormat="1">
      <c r="B168" s="157"/>
      <c r="D168" s="151" t="s">
        <v>231</v>
      </c>
      <c r="E168" s="158" t="s">
        <v>1</v>
      </c>
      <c r="F168" s="159" t="s">
        <v>1384</v>
      </c>
      <c r="H168" s="160">
        <v>5.8159999999999998</v>
      </c>
      <c r="I168" s="161"/>
      <c r="L168" s="157"/>
      <c r="M168" s="162"/>
      <c r="T168" s="163"/>
      <c r="AT168" s="158" t="s">
        <v>231</v>
      </c>
      <c r="AU168" s="158" t="s">
        <v>82</v>
      </c>
      <c r="AV168" s="13" t="s">
        <v>82</v>
      </c>
      <c r="AW168" s="13" t="s">
        <v>30</v>
      </c>
      <c r="AX168" s="13" t="s">
        <v>73</v>
      </c>
      <c r="AY168" s="158" t="s">
        <v>221</v>
      </c>
    </row>
    <row r="169" spans="2:65" s="14" customFormat="1">
      <c r="B169" s="164"/>
      <c r="D169" s="151" t="s">
        <v>231</v>
      </c>
      <c r="E169" s="165" t="s">
        <v>1</v>
      </c>
      <c r="F169" s="166" t="s">
        <v>236</v>
      </c>
      <c r="H169" s="167">
        <v>546.96599999999989</v>
      </c>
      <c r="I169" s="168"/>
      <c r="L169" s="164"/>
      <c r="M169" s="169"/>
      <c r="T169" s="170"/>
      <c r="AT169" s="165" t="s">
        <v>231</v>
      </c>
      <c r="AU169" s="165" t="s">
        <v>82</v>
      </c>
      <c r="AV169" s="14" t="s">
        <v>229</v>
      </c>
      <c r="AW169" s="14" t="s">
        <v>30</v>
      </c>
      <c r="AX169" s="14" t="s">
        <v>80</v>
      </c>
      <c r="AY169" s="165" t="s">
        <v>221</v>
      </c>
    </row>
    <row r="170" spans="2:65" s="1" customFormat="1" ht="24.2" customHeight="1">
      <c r="B170" s="136"/>
      <c r="C170" s="137" t="s">
        <v>222</v>
      </c>
      <c r="D170" s="137" t="s">
        <v>224</v>
      </c>
      <c r="E170" s="138" t="s">
        <v>1385</v>
      </c>
      <c r="F170" s="139" t="s">
        <v>1386</v>
      </c>
      <c r="G170" s="140" t="s">
        <v>227</v>
      </c>
      <c r="H170" s="141">
        <v>36.223999999999997</v>
      </c>
      <c r="I170" s="142"/>
      <c r="J170" s="143">
        <f>ROUND(I170*H170,2)</f>
        <v>0</v>
      </c>
      <c r="K170" s="139" t="s">
        <v>228</v>
      </c>
      <c r="L170" s="32"/>
      <c r="M170" s="144" t="s">
        <v>1</v>
      </c>
      <c r="N170" s="145" t="s">
        <v>38</v>
      </c>
      <c r="P170" s="146">
        <f>O170*H170</f>
        <v>0</v>
      </c>
      <c r="Q170" s="146">
        <v>0</v>
      </c>
      <c r="R170" s="146">
        <f>Q170*H170</f>
        <v>0</v>
      </c>
      <c r="S170" s="146">
        <v>1.8</v>
      </c>
      <c r="T170" s="147">
        <f>S170*H170</f>
        <v>65.203199999999995</v>
      </c>
      <c r="AR170" s="148" t="s">
        <v>229</v>
      </c>
      <c r="AT170" s="148" t="s">
        <v>224</v>
      </c>
      <c r="AU170" s="148" t="s">
        <v>82</v>
      </c>
      <c r="AY170" s="17" t="s">
        <v>221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80</v>
      </c>
      <c r="BK170" s="149">
        <f>ROUND(I170*H170,2)</f>
        <v>0</v>
      </c>
      <c r="BL170" s="17" t="s">
        <v>229</v>
      </c>
      <c r="BM170" s="148" t="s">
        <v>1387</v>
      </c>
    </row>
    <row r="171" spans="2:65" s="12" customFormat="1">
      <c r="B171" s="150"/>
      <c r="D171" s="151" t="s">
        <v>231</v>
      </c>
      <c r="E171" s="152" t="s">
        <v>1</v>
      </c>
      <c r="F171" s="153" t="s">
        <v>1352</v>
      </c>
      <c r="H171" s="152" t="s">
        <v>1</v>
      </c>
      <c r="I171" s="154"/>
      <c r="L171" s="150"/>
      <c r="M171" s="155"/>
      <c r="T171" s="156"/>
      <c r="AT171" s="152" t="s">
        <v>231</v>
      </c>
      <c r="AU171" s="152" t="s">
        <v>82</v>
      </c>
      <c r="AV171" s="12" t="s">
        <v>80</v>
      </c>
      <c r="AW171" s="12" t="s">
        <v>30</v>
      </c>
      <c r="AX171" s="12" t="s">
        <v>73</v>
      </c>
      <c r="AY171" s="152" t="s">
        <v>221</v>
      </c>
    </row>
    <row r="172" spans="2:65" s="13" customFormat="1">
      <c r="B172" s="157"/>
      <c r="D172" s="151" t="s">
        <v>231</v>
      </c>
      <c r="E172" s="158" t="s">
        <v>1</v>
      </c>
      <c r="F172" s="159" t="s">
        <v>1388</v>
      </c>
      <c r="H172" s="160">
        <v>10.651999999999999</v>
      </c>
      <c r="I172" s="161"/>
      <c r="L172" s="157"/>
      <c r="M172" s="162"/>
      <c r="T172" s="163"/>
      <c r="AT172" s="158" t="s">
        <v>231</v>
      </c>
      <c r="AU172" s="158" t="s">
        <v>82</v>
      </c>
      <c r="AV172" s="13" t="s">
        <v>82</v>
      </c>
      <c r="AW172" s="13" t="s">
        <v>30</v>
      </c>
      <c r="AX172" s="13" t="s">
        <v>73</v>
      </c>
      <c r="AY172" s="158" t="s">
        <v>221</v>
      </c>
    </row>
    <row r="173" spans="2:65" s="13" customFormat="1">
      <c r="B173" s="157"/>
      <c r="D173" s="151" t="s">
        <v>231</v>
      </c>
      <c r="E173" s="158" t="s">
        <v>1</v>
      </c>
      <c r="F173" s="159" t="s">
        <v>1389</v>
      </c>
      <c r="H173" s="160">
        <v>3.7040000000000002</v>
      </c>
      <c r="I173" s="161"/>
      <c r="L173" s="157"/>
      <c r="M173" s="162"/>
      <c r="T173" s="163"/>
      <c r="AT173" s="158" t="s">
        <v>231</v>
      </c>
      <c r="AU173" s="158" t="s">
        <v>82</v>
      </c>
      <c r="AV173" s="13" t="s">
        <v>82</v>
      </c>
      <c r="AW173" s="13" t="s">
        <v>30</v>
      </c>
      <c r="AX173" s="13" t="s">
        <v>73</v>
      </c>
      <c r="AY173" s="158" t="s">
        <v>221</v>
      </c>
    </row>
    <row r="174" spans="2:65" s="13" customFormat="1">
      <c r="B174" s="157"/>
      <c r="D174" s="151" t="s">
        <v>231</v>
      </c>
      <c r="E174" s="158" t="s">
        <v>1</v>
      </c>
      <c r="F174" s="159" t="s">
        <v>1390</v>
      </c>
      <c r="H174" s="160">
        <v>3.1509999999999998</v>
      </c>
      <c r="I174" s="161"/>
      <c r="L174" s="157"/>
      <c r="M174" s="162"/>
      <c r="T174" s="163"/>
      <c r="AT174" s="158" t="s">
        <v>231</v>
      </c>
      <c r="AU174" s="158" t="s">
        <v>82</v>
      </c>
      <c r="AV174" s="13" t="s">
        <v>82</v>
      </c>
      <c r="AW174" s="13" t="s">
        <v>30</v>
      </c>
      <c r="AX174" s="13" t="s">
        <v>73</v>
      </c>
      <c r="AY174" s="158" t="s">
        <v>221</v>
      </c>
    </row>
    <row r="175" spans="2:65" s="13" customFormat="1">
      <c r="B175" s="157"/>
      <c r="D175" s="151" t="s">
        <v>231</v>
      </c>
      <c r="E175" s="158" t="s">
        <v>1</v>
      </c>
      <c r="F175" s="159" t="s">
        <v>1391</v>
      </c>
      <c r="H175" s="160">
        <v>0.52600000000000002</v>
      </c>
      <c r="I175" s="161"/>
      <c r="L175" s="157"/>
      <c r="M175" s="162"/>
      <c r="T175" s="163"/>
      <c r="AT175" s="158" t="s">
        <v>231</v>
      </c>
      <c r="AU175" s="158" t="s">
        <v>82</v>
      </c>
      <c r="AV175" s="13" t="s">
        <v>82</v>
      </c>
      <c r="AW175" s="13" t="s">
        <v>30</v>
      </c>
      <c r="AX175" s="13" t="s">
        <v>73</v>
      </c>
      <c r="AY175" s="158" t="s">
        <v>221</v>
      </c>
    </row>
    <row r="176" spans="2:65" s="13" customFormat="1">
      <c r="B176" s="157"/>
      <c r="D176" s="151" t="s">
        <v>231</v>
      </c>
      <c r="E176" s="158" t="s">
        <v>1</v>
      </c>
      <c r="F176" s="159" t="s">
        <v>1392</v>
      </c>
      <c r="H176" s="160">
        <v>1.0289999999999999</v>
      </c>
      <c r="I176" s="161"/>
      <c r="L176" s="157"/>
      <c r="M176" s="162"/>
      <c r="T176" s="163"/>
      <c r="AT176" s="158" t="s">
        <v>231</v>
      </c>
      <c r="AU176" s="158" t="s">
        <v>82</v>
      </c>
      <c r="AV176" s="13" t="s">
        <v>82</v>
      </c>
      <c r="AW176" s="13" t="s">
        <v>30</v>
      </c>
      <c r="AX176" s="13" t="s">
        <v>73</v>
      </c>
      <c r="AY176" s="158" t="s">
        <v>221</v>
      </c>
    </row>
    <row r="177" spans="2:65" s="13" customFormat="1">
      <c r="B177" s="157"/>
      <c r="D177" s="151" t="s">
        <v>231</v>
      </c>
      <c r="E177" s="158" t="s">
        <v>1</v>
      </c>
      <c r="F177" s="159" t="s">
        <v>1393</v>
      </c>
      <c r="H177" s="160">
        <v>2.2970000000000002</v>
      </c>
      <c r="I177" s="161"/>
      <c r="L177" s="157"/>
      <c r="M177" s="162"/>
      <c r="T177" s="163"/>
      <c r="AT177" s="158" t="s">
        <v>231</v>
      </c>
      <c r="AU177" s="158" t="s">
        <v>82</v>
      </c>
      <c r="AV177" s="13" t="s">
        <v>82</v>
      </c>
      <c r="AW177" s="13" t="s">
        <v>30</v>
      </c>
      <c r="AX177" s="13" t="s">
        <v>73</v>
      </c>
      <c r="AY177" s="158" t="s">
        <v>221</v>
      </c>
    </row>
    <row r="178" spans="2:65" s="13" customFormat="1">
      <c r="B178" s="157"/>
      <c r="D178" s="151" t="s">
        <v>231</v>
      </c>
      <c r="E178" s="158" t="s">
        <v>1</v>
      </c>
      <c r="F178" s="159" t="s">
        <v>1394</v>
      </c>
      <c r="H178" s="160">
        <v>1.5469999999999999</v>
      </c>
      <c r="I178" s="161"/>
      <c r="L178" s="157"/>
      <c r="M178" s="162"/>
      <c r="T178" s="163"/>
      <c r="AT178" s="158" t="s">
        <v>231</v>
      </c>
      <c r="AU178" s="158" t="s">
        <v>82</v>
      </c>
      <c r="AV178" s="13" t="s">
        <v>82</v>
      </c>
      <c r="AW178" s="13" t="s">
        <v>30</v>
      </c>
      <c r="AX178" s="13" t="s">
        <v>73</v>
      </c>
      <c r="AY178" s="158" t="s">
        <v>221</v>
      </c>
    </row>
    <row r="179" spans="2:65" s="13" customFormat="1">
      <c r="B179" s="157"/>
      <c r="D179" s="151" t="s">
        <v>231</v>
      </c>
      <c r="E179" s="158" t="s">
        <v>1</v>
      </c>
      <c r="F179" s="159" t="s">
        <v>1395</v>
      </c>
      <c r="H179" s="160">
        <v>6.5170000000000003</v>
      </c>
      <c r="I179" s="161"/>
      <c r="L179" s="157"/>
      <c r="M179" s="162"/>
      <c r="T179" s="163"/>
      <c r="AT179" s="158" t="s">
        <v>231</v>
      </c>
      <c r="AU179" s="158" t="s">
        <v>82</v>
      </c>
      <c r="AV179" s="13" t="s">
        <v>82</v>
      </c>
      <c r="AW179" s="13" t="s">
        <v>30</v>
      </c>
      <c r="AX179" s="13" t="s">
        <v>73</v>
      </c>
      <c r="AY179" s="158" t="s">
        <v>221</v>
      </c>
    </row>
    <row r="180" spans="2:65" s="13" customFormat="1">
      <c r="B180" s="157"/>
      <c r="D180" s="151" t="s">
        <v>231</v>
      </c>
      <c r="E180" s="158" t="s">
        <v>1</v>
      </c>
      <c r="F180" s="159" t="s">
        <v>1396</v>
      </c>
      <c r="H180" s="160">
        <v>4.8010000000000002</v>
      </c>
      <c r="I180" s="161"/>
      <c r="L180" s="157"/>
      <c r="M180" s="162"/>
      <c r="T180" s="163"/>
      <c r="AT180" s="158" t="s">
        <v>231</v>
      </c>
      <c r="AU180" s="158" t="s">
        <v>82</v>
      </c>
      <c r="AV180" s="13" t="s">
        <v>82</v>
      </c>
      <c r="AW180" s="13" t="s">
        <v>30</v>
      </c>
      <c r="AX180" s="13" t="s">
        <v>73</v>
      </c>
      <c r="AY180" s="158" t="s">
        <v>221</v>
      </c>
    </row>
    <row r="181" spans="2:65" s="13" customFormat="1">
      <c r="B181" s="157"/>
      <c r="D181" s="151" t="s">
        <v>231</v>
      </c>
      <c r="E181" s="158" t="s">
        <v>1</v>
      </c>
      <c r="F181" s="159" t="s">
        <v>1397</v>
      </c>
      <c r="H181" s="160">
        <v>2</v>
      </c>
      <c r="I181" s="161"/>
      <c r="L181" s="157"/>
      <c r="M181" s="162"/>
      <c r="T181" s="163"/>
      <c r="AT181" s="158" t="s">
        <v>231</v>
      </c>
      <c r="AU181" s="158" t="s">
        <v>82</v>
      </c>
      <c r="AV181" s="13" t="s">
        <v>82</v>
      </c>
      <c r="AW181" s="13" t="s">
        <v>30</v>
      </c>
      <c r="AX181" s="13" t="s">
        <v>73</v>
      </c>
      <c r="AY181" s="158" t="s">
        <v>221</v>
      </c>
    </row>
    <row r="182" spans="2:65" s="14" customFormat="1">
      <c r="B182" s="164"/>
      <c r="D182" s="151" t="s">
        <v>231</v>
      </c>
      <c r="E182" s="165" t="s">
        <v>1</v>
      </c>
      <c r="F182" s="166" t="s">
        <v>236</v>
      </c>
      <c r="H182" s="167">
        <v>36.223999999999997</v>
      </c>
      <c r="I182" s="168"/>
      <c r="L182" s="164"/>
      <c r="M182" s="169"/>
      <c r="T182" s="170"/>
      <c r="AT182" s="165" t="s">
        <v>231</v>
      </c>
      <c r="AU182" s="165" t="s">
        <v>82</v>
      </c>
      <c r="AV182" s="14" t="s">
        <v>229</v>
      </c>
      <c r="AW182" s="14" t="s">
        <v>30</v>
      </c>
      <c r="AX182" s="14" t="s">
        <v>80</v>
      </c>
      <c r="AY182" s="165" t="s">
        <v>221</v>
      </c>
    </row>
    <row r="183" spans="2:65" s="1" customFormat="1" ht="24.2" customHeight="1">
      <c r="B183" s="136"/>
      <c r="C183" s="137" t="s">
        <v>229</v>
      </c>
      <c r="D183" s="137" t="s">
        <v>224</v>
      </c>
      <c r="E183" s="138" t="s">
        <v>1398</v>
      </c>
      <c r="F183" s="139" t="s">
        <v>1399</v>
      </c>
      <c r="G183" s="140" t="s">
        <v>227</v>
      </c>
      <c r="H183" s="141">
        <v>0.27700000000000002</v>
      </c>
      <c r="I183" s="142"/>
      <c r="J183" s="143">
        <f>ROUND(I183*H183,2)</f>
        <v>0</v>
      </c>
      <c r="K183" s="139" t="s">
        <v>228</v>
      </c>
      <c r="L183" s="32"/>
      <c r="M183" s="144" t="s">
        <v>1</v>
      </c>
      <c r="N183" s="145" t="s">
        <v>38</v>
      </c>
      <c r="P183" s="146">
        <f>O183*H183</f>
        <v>0</v>
      </c>
      <c r="Q183" s="146">
        <v>0</v>
      </c>
      <c r="R183" s="146">
        <f>Q183*H183</f>
        <v>0</v>
      </c>
      <c r="S183" s="146">
        <v>1.8</v>
      </c>
      <c r="T183" s="147">
        <f>S183*H183</f>
        <v>0.49860000000000004</v>
      </c>
      <c r="AR183" s="148" t="s">
        <v>229</v>
      </c>
      <c r="AT183" s="148" t="s">
        <v>224</v>
      </c>
      <c r="AU183" s="148" t="s">
        <v>82</v>
      </c>
      <c r="AY183" s="17" t="s">
        <v>221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80</v>
      </c>
      <c r="BK183" s="149">
        <f>ROUND(I183*H183,2)</f>
        <v>0</v>
      </c>
      <c r="BL183" s="17" t="s">
        <v>229</v>
      </c>
      <c r="BM183" s="148" t="s">
        <v>1400</v>
      </c>
    </row>
    <row r="184" spans="2:65" s="12" customFormat="1">
      <c r="B184" s="150"/>
      <c r="D184" s="151" t="s">
        <v>231</v>
      </c>
      <c r="E184" s="152" t="s">
        <v>1</v>
      </c>
      <c r="F184" s="153" t="s">
        <v>1401</v>
      </c>
      <c r="H184" s="152" t="s">
        <v>1</v>
      </c>
      <c r="I184" s="154"/>
      <c r="L184" s="150"/>
      <c r="M184" s="155"/>
      <c r="T184" s="156"/>
      <c r="AT184" s="152" t="s">
        <v>231</v>
      </c>
      <c r="AU184" s="152" t="s">
        <v>82</v>
      </c>
      <c r="AV184" s="12" t="s">
        <v>80</v>
      </c>
      <c r="AW184" s="12" t="s">
        <v>30</v>
      </c>
      <c r="AX184" s="12" t="s">
        <v>73</v>
      </c>
      <c r="AY184" s="152" t="s">
        <v>221</v>
      </c>
    </row>
    <row r="185" spans="2:65" s="13" customFormat="1">
      <c r="B185" s="157"/>
      <c r="D185" s="151" t="s">
        <v>231</v>
      </c>
      <c r="E185" s="158" t="s">
        <v>1</v>
      </c>
      <c r="F185" s="159" t="s">
        <v>1402</v>
      </c>
      <c r="H185" s="160">
        <v>0.10100000000000001</v>
      </c>
      <c r="I185" s="161"/>
      <c r="L185" s="157"/>
      <c r="M185" s="162"/>
      <c r="T185" s="163"/>
      <c r="AT185" s="158" t="s">
        <v>231</v>
      </c>
      <c r="AU185" s="158" t="s">
        <v>82</v>
      </c>
      <c r="AV185" s="13" t="s">
        <v>82</v>
      </c>
      <c r="AW185" s="13" t="s">
        <v>30</v>
      </c>
      <c r="AX185" s="13" t="s">
        <v>73</v>
      </c>
      <c r="AY185" s="158" t="s">
        <v>221</v>
      </c>
    </row>
    <row r="186" spans="2:65" s="13" customFormat="1">
      <c r="B186" s="157"/>
      <c r="D186" s="151" t="s">
        <v>231</v>
      </c>
      <c r="E186" s="158" t="s">
        <v>1</v>
      </c>
      <c r="F186" s="159" t="s">
        <v>1403</v>
      </c>
      <c r="H186" s="160">
        <v>0.17599999999999999</v>
      </c>
      <c r="I186" s="161"/>
      <c r="L186" s="157"/>
      <c r="M186" s="162"/>
      <c r="T186" s="163"/>
      <c r="AT186" s="158" t="s">
        <v>231</v>
      </c>
      <c r="AU186" s="158" t="s">
        <v>82</v>
      </c>
      <c r="AV186" s="13" t="s">
        <v>82</v>
      </c>
      <c r="AW186" s="13" t="s">
        <v>30</v>
      </c>
      <c r="AX186" s="13" t="s">
        <v>73</v>
      </c>
      <c r="AY186" s="158" t="s">
        <v>221</v>
      </c>
    </row>
    <row r="187" spans="2:65" s="14" customFormat="1">
      <c r="B187" s="164"/>
      <c r="D187" s="151" t="s">
        <v>231</v>
      </c>
      <c r="E187" s="165" t="s">
        <v>1</v>
      </c>
      <c r="F187" s="166" t="s">
        <v>236</v>
      </c>
      <c r="H187" s="167">
        <v>0.27700000000000002</v>
      </c>
      <c r="I187" s="168"/>
      <c r="L187" s="164"/>
      <c r="M187" s="169"/>
      <c r="T187" s="170"/>
      <c r="AT187" s="165" t="s">
        <v>231</v>
      </c>
      <c r="AU187" s="165" t="s">
        <v>82</v>
      </c>
      <c r="AV187" s="14" t="s">
        <v>229</v>
      </c>
      <c r="AW187" s="14" t="s">
        <v>30</v>
      </c>
      <c r="AX187" s="14" t="s">
        <v>80</v>
      </c>
      <c r="AY187" s="165" t="s">
        <v>221</v>
      </c>
    </row>
    <row r="188" spans="2:65" s="1" customFormat="1" ht="24.2" customHeight="1">
      <c r="B188" s="136"/>
      <c r="C188" s="137" t="s">
        <v>253</v>
      </c>
      <c r="D188" s="137" t="s">
        <v>224</v>
      </c>
      <c r="E188" s="138" t="s">
        <v>1404</v>
      </c>
      <c r="F188" s="139" t="s">
        <v>1405</v>
      </c>
      <c r="G188" s="140" t="s">
        <v>227</v>
      </c>
      <c r="H188" s="141">
        <v>1.49</v>
      </c>
      <c r="I188" s="142"/>
      <c r="J188" s="143">
        <f>ROUND(I188*H188,2)</f>
        <v>0</v>
      </c>
      <c r="K188" s="139" t="s">
        <v>228</v>
      </c>
      <c r="L188" s="32"/>
      <c r="M188" s="144" t="s">
        <v>1</v>
      </c>
      <c r="N188" s="145" t="s">
        <v>38</v>
      </c>
      <c r="P188" s="146">
        <f>O188*H188</f>
        <v>0</v>
      </c>
      <c r="Q188" s="146">
        <v>0</v>
      </c>
      <c r="R188" s="146">
        <f>Q188*H188</f>
        <v>0</v>
      </c>
      <c r="S188" s="146">
        <v>1.8</v>
      </c>
      <c r="T188" s="147">
        <f>S188*H188</f>
        <v>2.6819999999999999</v>
      </c>
      <c r="AR188" s="148" t="s">
        <v>229</v>
      </c>
      <c r="AT188" s="148" t="s">
        <v>224</v>
      </c>
      <c r="AU188" s="148" t="s">
        <v>82</v>
      </c>
      <c r="AY188" s="17" t="s">
        <v>221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80</v>
      </c>
      <c r="BK188" s="149">
        <f>ROUND(I188*H188,2)</f>
        <v>0</v>
      </c>
      <c r="BL188" s="17" t="s">
        <v>229</v>
      </c>
      <c r="BM188" s="148" t="s">
        <v>1406</v>
      </c>
    </row>
    <row r="189" spans="2:65" s="12" customFormat="1">
      <c r="B189" s="150"/>
      <c r="D189" s="151" t="s">
        <v>231</v>
      </c>
      <c r="E189" s="152" t="s">
        <v>1</v>
      </c>
      <c r="F189" s="153" t="s">
        <v>1401</v>
      </c>
      <c r="H189" s="152" t="s">
        <v>1</v>
      </c>
      <c r="I189" s="154"/>
      <c r="L189" s="150"/>
      <c r="M189" s="155"/>
      <c r="T189" s="156"/>
      <c r="AT189" s="152" t="s">
        <v>231</v>
      </c>
      <c r="AU189" s="152" t="s">
        <v>82</v>
      </c>
      <c r="AV189" s="12" t="s">
        <v>80</v>
      </c>
      <c r="AW189" s="12" t="s">
        <v>30</v>
      </c>
      <c r="AX189" s="12" t="s">
        <v>73</v>
      </c>
      <c r="AY189" s="152" t="s">
        <v>221</v>
      </c>
    </row>
    <row r="190" spans="2:65" s="13" customFormat="1">
      <c r="B190" s="157"/>
      <c r="D190" s="151" t="s">
        <v>231</v>
      </c>
      <c r="E190" s="158" t="s">
        <v>1</v>
      </c>
      <c r="F190" s="159" t="s">
        <v>1407</v>
      </c>
      <c r="H190" s="160">
        <v>0.36399999999999999</v>
      </c>
      <c r="I190" s="161"/>
      <c r="L190" s="157"/>
      <c r="M190" s="162"/>
      <c r="T190" s="163"/>
      <c r="AT190" s="158" t="s">
        <v>231</v>
      </c>
      <c r="AU190" s="158" t="s">
        <v>82</v>
      </c>
      <c r="AV190" s="13" t="s">
        <v>82</v>
      </c>
      <c r="AW190" s="13" t="s">
        <v>30</v>
      </c>
      <c r="AX190" s="13" t="s">
        <v>73</v>
      </c>
      <c r="AY190" s="158" t="s">
        <v>221</v>
      </c>
    </row>
    <row r="191" spans="2:65" s="13" customFormat="1">
      <c r="B191" s="157"/>
      <c r="D191" s="151" t="s">
        <v>231</v>
      </c>
      <c r="E191" s="158" t="s">
        <v>1</v>
      </c>
      <c r="F191" s="159" t="s">
        <v>1407</v>
      </c>
      <c r="H191" s="160">
        <v>0.36399999999999999</v>
      </c>
      <c r="I191" s="161"/>
      <c r="L191" s="157"/>
      <c r="M191" s="162"/>
      <c r="T191" s="163"/>
      <c r="AT191" s="158" t="s">
        <v>231</v>
      </c>
      <c r="AU191" s="158" t="s">
        <v>82</v>
      </c>
      <c r="AV191" s="13" t="s">
        <v>82</v>
      </c>
      <c r="AW191" s="13" t="s">
        <v>30</v>
      </c>
      <c r="AX191" s="13" t="s">
        <v>73</v>
      </c>
      <c r="AY191" s="158" t="s">
        <v>221</v>
      </c>
    </row>
    <row r="192" spans="2:65" s="13" customFormat="1">
      <c r="B192" s="157"/>
      <c r="D192" s="151" t="s">
        <v>231</v>
      </c>
      <c r="E192" s="158" t="s">
        <v>1</v>
      </c>
      <c r="F192" s="159" t="s">
        <v>1408</v>
      </c>
      <c r="H192" s="160">
        <v>0.40400000000000003</v>
      </c>
      <c r="I192" s="161"/>
      <c r="L192" s="157"/>
      <c r="M192" s="162"/>
      <c r="T192" s="163"/>
      <c r="AT192" s="158" t="s">
        <v>231</v>
      </c>
      <c r="AU192" s="158" t="s">
        <v>82</v>
      </c>
      <c r="AV192" s="13" t="s">
        <v>82</v>
      </c>
      <c r="AW192" s="13" t="s">
        <v>30</v>
      </c>
      <c r="AX192" s="13" t="s">
        <v>73</v>
      </c>
      <c r="AY192" s="158" t="s">
        <v>221</v>
      </c>
    </row>
    <row r="193" spans="2:65" s="13" customFormat="1">
      <c r="B193" s="157"/>
      <c r="D193" s="151" t="s">
        <v>231</v>
      </c>
      <c r="E193" s="158" t="s">
        <v>1</v>
      </c>
      <c r="F193" s="159" t="s">
        <v>1409</v>
      </c>
      <c r="H193" s="160">
        <v>0.35799999999999998</v>
      </c>
      <c r="I193" s="161"/>
      <c r="L193" s="157"/>
      <c r="M193" s="162"/>
      <c r="T193" s="163"/>
      <c r="AT193" s="158" t="s">
        <v>231</v>
      </c>
      <c r="AU193" s="158" t="s">
        <v>82</v>
      </c>
      <c r="AV193" s="13" t="s">
        <v>82</v>
      </c>
      <c r="AW193" s="13" t="s">
        <v>30</v>
      </c>
      <c r="AX193" s="13" t="s">
        <v>73</v>
      </c>
      <c r="AY193" s="158" t="s">
        <v>221</v>
      </c>
    </row>
    <row r="194" spans="2:65" s="14" customFormat="1">
      <c r="B194" s="164"/>
      <c r="D194" s="151" t="s">
        <v>231</v>
      </c>
      <c r="E194" s="165" t="s">
        <v>1</v>
      </c>
      <c r="F194" s="166" t="s">
        <v>236</v>
      </c>
      <c r="H194" s="167">
        <v>1.4900000000000002</v>
      </c>
      <c r="I194" s="168"/>
      <c r="L194" s="164"/>
      <c r="M194" s="169"/>
      <c r="T194" s="170"/>
      <c r="AT194" s="165" t="s">
        <v>231</v>
      </c>
      <c r="AU194" s="165" t="s">
        <v>82</v>
      </c>
      <c r="AV194" s="14" t="s">
        <v>229</v>
      </c>
      <c r="AW194" s="14" t="s">
        <v>30</v>
      </c>
      <c r="AX194" s="14" t="s">
        <v>80</v>
      </c>
      <c r="AY194" s="165" t="s">
        <v>221</v>
      </c>
    </row>
    <row r="195" spans="2:65" s="1" customFormat="1" ht="24.2" customHeight="1">
      <c r="B195" s="136"/>
      <c r="C195" s="137" t="s">
        <v>266</v>
      </c>
      <c r="D195" s="137" t="s">
        <v>224</v>
      </c>
      <c r="E195" s="138" t="s">
        <v>1410</v>
      </c>
      <c r="F195" s="139" t="s">
        <v>1411</v>
      </c>
      <c r="G195" s="140" t="s">
        <v>350</v>
      </c>
      <c r="H195" s="141">
        <v>11.85</v>
      </c>
      <c r="I195" s="142"/>
      <c r="J195" s="143">
        <f>ROUND(I195*H195,2)</f>
        <v>0</v>
      </c>
      <c r="K195" s="139" t="s">
        <v>228</v>
      </c>
      <c r="L195" s="32"/>
      <c r="M195" s="144" t="s">
        <v>1</v>
      </c>
      <c r="N195" s="145" t="s">
        <v>38</v>
      </c>
      <c r="P195" s="146">
        <f>O195*H195</f>
        <v>0</v>
      </c>
      <c r="Q195" s="146">
        <v>0</v>
      </c>
      <c r="R195" s="146">
        <f>Q195*H195</f>
        <v>0</v>
      </c>
      <c r="S195" s="146">
        <v>7.0999999999999994E-2</v>
      </c>
      <c r="T195" s="147">
        <f>S195*H195</f>
        <v>0.84134999999999993</v>
      </c>
      <c r="AR195" s="148" t="s">
        <v>229</v>
      </c>
      <c r="AT195" s="148" t="s">
        <v>224</v>
      </c>
      <c r="AU195" s="148" t="s">
        <v>82</v>
      </c>
      <c r="AY195" s="17" t="s">
        <v>221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80</v>
      </c>
      <c r="BK195" s="149">
        <f>ROUND(I195*H195,2)</f>
        <v>0</v>
      </c>
      <c r="BL195" s="17" t="s">
        <v>229</v>
      </c>
      <c r="BM195" s="148" t="s">
        <v>1412</v>
      </c>
    </row>
    <row r="196" spans="2:65" s="12" customFormat="1">
      <c r="B196" s="150"/>
      <c r="D196" s="151" t="s">
        <v>231</v>
      </c>
      <c r="E196" s="152" t="s">
        <v>1</v>
      </c>
      <c r="F196" s="153" t="s">
        <v>1401</v>
      </c>
      <c r="H196" s="152" t="s">
        <v>1</v>
      </c>
      <c r="I196" s="154"/>
      <c r="L196" s="150"/>
      <c r="M196" s="155"/>
      <c r="T196" s="156"/>
      <c r="AT196" s="152" t="s">
        <v>231</v>
      </c>
      <c r="AU196" s="152" t="s">
        <v>82</v>
      </c>
      <c r="AV196" s="12" t="s">
        <v>80</v>
      </c>
      <c r="AW196" s="12" t="s">
        <v>30</v>
      </c>
      <c r="AX196" s="12" t="s">
        <v>73</v>
      </c>
      <c r="AY196" s="152" t="s">
        <v>221</v>
      </c>
    </row>
    <row r="197" spans="2:65" s="12" customFormat="1">
      <c r="B197" s="150"/>
      <c r="D197" s="151" t="s">
        <v>231</v>
      </c>
      <c r="E197" s="152" t="s">
        <v>1</v>
      </c>
      <c r="F197" s="153" t="s">
        <v>1413</v>
      </c>
      <c r="H197" s="152" t="s">
        <v>1</v>
      </c>
      <c r="I197" s="154"/>
      <c r="L197" s="150"/>
      <c r="M197" s="155"/>
      <c r="T197" s="156"/>
      <c r="AT197" s="152" t="s">
        <v>231</v>
      </c>
      <c r="AU197" s="152" t="s">
        <v>82</v>
      </c>
      <c r="AV197" s="12" t="s">
        <v>80</v>
      </c>
      <c r="AW197" s="12" t="s">
        <v>30</v>
      </c>
      <c r="AX197" s="12" t="s">
        <v>73</v>
      </c>
      <c r="AY197" s="152" t="s">
        <v>221</v>
      </c>
    </row>
    <row r="198" spans="2:65" s="13" customFormat="1">
      <c r="B198" s="157"/>
      <c r="D198" s="151" t="s">
        <v>231</v>
      </c>
      <c r="E198" s="158" t="s">
        <v>1</v>
      </c>
      <c r="F198" s="159" t="s">
        <v>1414</v>
      </c>
      <c r="H198" s="160">
        <v>11.85</v>
      </c>
      <c r="I198" s="161"/>
      <c r="L198" s="157"/>
      <c r="M198" s="162"/>
      <c r="T198" s="163"/>
      <c r="AT198" s="158" t="s">
        <v>231</v>
      </c>
      <c r="AU198" s="158" t="s">
        <v>82</v>
      </c>
      <c r="AV198" s="13" t="s">
        <v>82</v>
      </c>
      <c r="AW198" s="13" t="s">
        <v>30</v>
      </c>
      <c r="AX198" s="13" t="s">
        <v>73</v>
      </c>
      <c r="AY198" s="158" t="s">
        <v>221</v>
      </c>
    </row>
    <row r="199" spans="2:65" s="14" customFormat="1">
      <c r="B199" s="164"/>
      <c r="D199" s="151" t="s">
        <v>231</v>
      </c>
      <c r="E199" s="165" t="s">
        <v>1</v>
      </c>
      <c r="F199" s="166" t="s">
        <v>236</v>
      </c>
      <c r="H199" s="167">
        <v>11.85</v>
      </c>
      <c r="I199" s="168"/>
      <c r="L199" s="164"/>
      <c r="M199" s="169"/>
      <c r="T199" s="170"/>
      <c r="AT199" s="165" t="s">
        <v>231</v>
      </c>
      <c r="AU199" s="165" t="s">
        <v>82</v>
      </c>
      <c r="AV199" s="14" t="s">
        <v>229</v>
      </c>
      <c r="AW199" s="14" t="s">
        <v>30</v>
      </c>
      <c r="AX199" s="14" t="s">
        <v>80</v>
      </c>
      <c r="AY199" s="165" t="s">
        <v>221</v>
      </c>
    </row>
    <row r="200" spans="2:65" s="1" customFormat="1" ht="24.2" customHeight="1">
      <c r="B200" s="136"/>
      <c r="C200" s="137" t="s">
        <v>275</v>
      </c>
      <c r="D200" s="137" t="s">
        <v>224</v>
      </c>
      <c r="E200" s="138" t="s">
        <v>1415</v>
      </c>
      <c r="F200" s="139" t="s">
        <v>1416</v>
      </c>
      <c r="G200" s="140" t="s">
        <v>239</v>
      </c>
      <c r="H200" s="141">
        <v>721.11</v>
      </c>
      <c r="I200" s="142"/>
      <c r="J200" s="143">
        <f>ROUND(I200*H200,2)</f>
        <v>0</v>
      </c>
      <c r="K200" s="139" t="s">
        <v>228</v>
      </c>
      <c r="L200" s="32"/>
      <c r="M200" s="144" t="s">
        <v>1</v>
      </c>
      <c r="N200" s="145" t="s">
        <v>38</v>
      </c>
      <c r="P200" s="146">
        <f>O200*H200</f>
        <v>0</v>
      </c>
      <c r="Q200" s="146">
        <v>0</v>
      </c>
      <c r="R200" s="146">
        <f>Q200*H200</f>
        <v>0</v>
      </c>
      <c r="S200" s="146">
        <v>6.8000000000000005E-2</v>
      </c>
      <c r="T200" s="147">
        <f>S200*H200</f>
        <v>49.035480000000007</v>
      </c>
      <c r="AR200" s="148" t="s">
        <v>229</v>
      </c>
      <c r="AT200" s="148" t="s">
        <v>224</v>
      </c>
      <c r="AU200" s="148" t="s">
        <v>82</v>
      </c>
      <c r="AY200" s="17" t="s">
        <v>221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80</v>
      </c>
      <c r="BK200" s="149">
        <f>ROUND(I200*H200,2)</f>
        <v>0</v>
      </c>
      <c r="BL200" s="17" t="s">
        <v>229</v>
      </c>
      <c r="BM200" s="148" t="s">
        <v>1417</v>
      </c>
    </row>
    <row r="201" spans="2:65" s="12" customFormat="1">
      <c r="B201" s="150"/>
      <c r="D201" s="151" t="s">
        <v>231</v>
      </c>
      <c r="E201" s="152" t="s">
        <v>1</v>
      </c>
      <c r="F201" s="153" t="s">
        <v>1352</v>
      </c>
      <c r="H201" s="152" t="s">
        <v>1</v>
      </c>
      <c r="I201" s="154"/>
      <c r="L201" s="150"/>
      <c r="M201" s="155"/>
      <c r="T201" s="156"/>
      <c r="AT201" s="152" t="s">
        <v>231</v>
      </c>
      <c r="AU201" s="152" t="s">
        <v>82</v>
      </c>
      <c r="AV201" s="12" t="s">
        <v>80</v>
      </c>
      <c r="AW201" s="12" t="s">
        <v>30</v>
      </c>
      <c r="AX201" s="12" t="s">
        <v>73</v>
      </c>
      <c r="AY201" s="152" t="s">
        <v>221</v>
      </c>
    </row>
    <row r="202" spans="2:65" s="12" customFormat="1">
      <c r="B202" s="150"/>
      <c r="D202" s="151" t="s">
        <v>231</v>
      </c>
      <c r="E202" s="152" t="s">
        <v>1</v>
      </c>
      <c r="F202" s="153" t="s">
        <v>1418</v>
      </c>
      <c r="H202" s="152" t="s">
        <v>1</v>
      </c>
      <c r="I202" s="154"/>
      <c r="L202" s="150"/>
      <c r="M202" s="155"/>
      <c r="T202" s="156"/>
      <c r="AT202" s="152" t="s">
        <v>231</v>
      </c>
      <c r="AU202" s="152" t="s">
        <v>82</v>
      </c>
      <c r="AV202" s="12" t="s">
        <v>80</v>
      </c>
      <c r="AW202" s="12" t="s">
        <v>30</v>
      </c>
      <c r="AX202" s="12" t="s">
        <v>73</v>
      </c>
      <c r="AY202" s="152" t="s">
        <v>221</v>
      </c>
    </row>
    <row r="203" spans="2:65" s="13" customFormat="1">
      <c r="B203" s="157"/>
      <c r="D203" s="151" t="s">
        <v>231</v>
      </c>
      <c r="E203" s="158" t="s">
        <v>1</v>
      </c>
      <c r="F203" s="159" t="s">
        <v>1419</v>
      </c>
      <c r="H203" s="160">
        <v>594.67999999999995</v>
      </c>
      <c r="I203" s="161"/>
      <c r="L203" s="157"/>
      <c r="M203" s="162"/>
      <c r="T203" s="163"/>
      <c r="AT203" s="158" t="s">
        <v>231</v>
      </c>
      <c r="AU203" s="158" t="s">
        <v>82</v>
      </c>
      <c r="AV203" s="13" t="s">
        <v>82</v>
      </c>
      <c r="AW203" s="13" t="s">
        <v>30</v>
      </c>
      <c r="AX203" s="13" t="s">
        <v>73</v>
      </c>
      <c r="AY203" s="158" t="s">
        <v>221</v>
      </c>
    </row>
    <row r="204" spans="2:65" s="13" customFormat="1">
      <c r="B204" s="157"/>
      <c r="D204" s="151" t="s">
        <v>231</v>
      </c>
      <c r="E204" s="158" t="s">
        <v>1</v>
      </c>
      <c r="F204" s="159" t="s">
        <v>1420</v>
      </c>
      <c r="H204" s="160">
        <v>14</v>
      </c>
      <c r="I204" s="161"/>
      <c r="L204" s="157"/>
      <c r="M204" s="162"/>
      <c r="T204" s="163"/>
      <c r="AT204" s="158" t="s">
        <v>231</v>
      </c>
      <c r="AU204" s="158" t="s">
        <v>82</v>
      </c>
      <c r="AV204" s="13" t="s">
        <v>82</v>
      </c>
      <c r="AW204" s="13" t="s">
        <v>30</v>
      </c>
      <c r="AX204" s="13" t="s">
        <v>73</v>
      </c>
      <c r="AY204" s="158" t="s">
        <v>221</v>
      </c>
    </row>
    <row r="205" spans="2:65" s="13" customFormat="1">
      <c r="B205" s="157"/>
      <c r="D205" s="151" t="s">
        <v>231</v>
      </c>
      <c r="E205" s="158" t="s">
        <v>1</v>
      </c>
      <c r="F205" s="159" t="s">
        <v>1421</v>
      </c>
      <c r="H205" s="160">
        <v>15.14</v>
      </c>
      <c r="I205" s="161"/>
      <c r="L205" s="157"/>
      <c r="M205" s="162"/>
      <c r="T205" s="163"/>
      <c r="AT205" s="158" t="s">
        <v>231</v>
      </c>
      <c r="AU205" s="158" t="s">
        <v>82</v>
      </c>
      <c r="AV205" s="13" t="s">
        <v>82</v>
      </c>
      <c r="AW205" s="13" t="s">
        <v>30</v>
      </c>
      <c r="AX205" s="13" t="s">
        <v>73</v>
      </c>
      <c r="AY205" s="158" t="s">
        <v>221</v>
      </c>
    </row>
    <row r="206" spans="2:65" s="13" customFormat="1">
      <c r="B206" s="157"/>
      <c r="D206" s="151" t="s">
        <v>231</v>
      </c>
      <c r="E206" s="158" t="s">
        <v>1</v>
      </c>
      <c r="F206" s="159" t="s">
        <v>1422</v>
      </c>
      <c r="H206" s="160">
        <v>16.78</v>
      </c>
      <c r="I206" s="161"/>
      <c r="L206" s="157"/>
      <c r="M206" s="162"/>
      <c r="T206" s="163"/>
      <c r="AT206" s="158" t="s">
        <v>231</v>
      </c>
      <c r="AU206" s="158" t="s">
        <v>82</v>
      </c>
      <c r="AV206" s="13" t="s">
        <v>82</v>
      </c>
      <c r="AW206" s="13" t="s">
        <v>30</v>
      </c>
      <c r="AX206" s="13" t="s">
        <v>73</v>
      </c>
      <c r="AY206" s="158" t="s">
        <v>221</v>
      </c>
    </row>
    <row r="207" spans="2:65" s="13" customFormat="1">
      <c r="B207" s="157"/>
      <c r="D207" s="151" t="s">
        <v>231</v>
      </c>
      <c r="E207" s="158" t="s">
        <v>1</v>
      </c>
      <c r="F207" s="159" t="s">
        <v>1423</v>
      </c>
      <c r="H207" s="160">
        <v>21.8</v>
      </c>
      <c r="I207" s="161"/>
      <c r="L207" s="157"/>
      <c r="M207" s="162"/>
      <c r="T207" s="163"/>
      <c r="AT207" s="158" t="s">
        <v>231</v>
      </c>
      <c r="AU207" s="158" t="s">
        <v>82</v>
      </c>
      <c r="AV207" s="13" t="s">
        <v>82</v>
      </c>
      <c r="AW207" s="13" t="s">
        <v>30</v>
      </c>
      <c r="AX207" s="13" t="s">
        <v>73</v>
      </c>
      <c r="AY207" s="158" t="s">
        <v>221</v>
      </c>
    </row>
    <row r="208" spans="2:65" s="13" customFormat="1">
      <c r="B208" s="157"/>
      <c r="D208" s="151" t="s">
        <v>231</v>
      </c>
      <c r="E208" s="158" t="s">
        <v>1</v>
      </c>
      <c r="F208" s="159" t="s">
        <v>1424</v>
      </c>
      <c r="H208" s="160">
        <v>17.600000000000001</v>
      </c>
      <c r="I208" s="161"/>
      <c r="L208" s="157"/>
      <c r="M208" s="162"/>
      <c r="T208" s="163"/>
      <c r="AT208" s="158" t="s">
        <v>231</v>
      </c>
      <c r="AU208" s="158" t="s">
        <v>82</v>
      </c>
      <c r="AV208" s="13" t="s">
        <v>82</v>
      </c>
      <c r="AW208" s="13" t="s">
        <v>30</v>
      </c>
      <c r="AX208" s="13" t="s">
        <v>73</v>
      </c>
      <c r="AY208" s="158" t="s">
        <v>221</v>
      </c>
    </row>
    <row r="209" spans="2:65" s="13" customFormat="1">
      <c r="B209" s="157"/>
      <c r="D209" s="151" t="s">
        <v>231</v>
      </c>
      <c r="E209" s="158" t="s">
        <v>1</v>
      </c>
      <c r="F209" s="159" t="s">
        <v>1425</v>
      </c>
      <c r="H209" s="160">
        <v>12.61</v>
      </c>
      <c r="I209" s="161"/>
      <c r="L209" s="157"/>
      <c r="M209" s="162"/>
      <c r="T209" s="163"/>
      <c r="AT209" s="158" t="s">
        <v>231</v>
      </c>
      <c r="AU209" s="158" t="s">
        <v>82</v>
      </c>
      <c r="AV209" s="13" t="s">
        <v>82</v>
      </c>
      <c r="AW209" s="13" t="s">
        <v>30</v>
      </c>
      <c r="AX209" s="13" t="s">
        <v>73</v>
      </c>
      <c r="AY209" s="158" t="s">
        <v>221</v>
      </c>
    </row>
    <row r="210" spans="2:65" s="15" customFormat="1">
      <c r="B210" s="184"/>
      <c r="D210" s="151" t="s">
        <v>231</v>
      </c>
      <c r="E210" s="185" t="s">
        <v>1</v>
      </c>
      <c r="F210" s="186" t="s">
        <v>436</v>
      </c>
      <c r="H210" s="187">
        <v>692.6099999999999</v>
      </c>
      <c r="I210" s="188"/>
      <c r="L210" s="184"/>
      <c r="M210" s="189"/>
      <c r="T210" s="190"/>
      <c r="AT210" s="185" t="s">
        <v>231</v>
      </c>
      <c r="AU210" s="185" t="s">
        <v>82</v>
      </c>
      <c r="AV210" s="15" t="s">
        <v>222</v>
      </c>
      <c r="AW210" s="15" t="s">
        <v>30</v>
      </c>
      <c r="AX210" s="15" t="s">
        <v>73</v>
      </c>
      <c r="AY210" s="185" t="s">
        <v>221</v>
      </c>
    </row>
    <row r="211" spans="2:65" s="12" customFormat="1">
      <c r="B211" s="150"/>
      <c r="D211" s="151" t="s">
        <v>231</v>
      </c>
      <c r="E211" s="152" t="s">
        <v>1</v>
      </c>
      <c r="F211" s="153" t="s">
        <v>1223</v>
      </c>
      <c r="H211" s="152" t="s">
        <v>1</v>
      </c>
      <c r="I211" s="154"/>
      <c r="L211" s="150"/>
      <c r="M211" s="155"/>
      <c r="T211" s="156"/>
      <c r="AT211" s="152" t="s">
        <v>231</v>
      </c>
      <c r="AU211" s="152" t="s">
        <v>82</v>
      </c>
      <c r="AV211" s="12" t="s">
        <v>80</v>
      </c>
      <c r="AW211" s="12" t="s">
        <v>30</v>
      </c>
      <c r="AX211" s="12" t="s">
        <v>73</v>
      </c>
      <c r="AY211" s="152" t="s">
        <v>221</v>
      </c>
    </row>
    <row r="212" spans="2:65" s="12" customFormat="1">
      <c r="B212" s="150"/>
      <c r="D212" s="151" t="s">
        <v>231</v>
      </c>
      <c r="E212" s="152" t="s">
        <v>1</v>
      </c>
      <c r="F212" s="153" t="s">
        <v>1426</v>
      </c>
      <c r="H212" s="152" t="s">
        <v>1</v>
      </c>
      <c r="I212" s="154"/>
      <c r="L212" s="150"/>
      <c r="M212" s="155"/>
      <c r="T212" s="156"/>
      <c r="AT212" s="152" t="s">
        <v>231</v>
      </c>
      <c r="AU212" s="152" t="s">
        <v>82</v>
      </c>
      <c r="AV212" s="12" t="s">
        <v>80</v>
      </c>
      <c r="AW212" s="12" t="s">
        <v>30</v>
      </c>
      <c r="AX212" s="12" t="s">
        <v>73</v>
      </c>
      <c r="AY212" s="152" t="s">
        <v>221</v>
      </c>
    </row>
    <row r="213" spans="2:65" s="13" customFormat="1">
      <c r="B213" s="157"/>
      <c r="D213" s="151" t="s">
        <v>231</v>
      </c>
      <c r="E213" s="158" t="s">
        <v>1</v>
      </c>
      <c r="F213" s="159" t="s">
        <v>1224</v>
      </c>
      <c r="H213" s="160">
        <v>28.5</v>
      </c>
      <c r="I213" s="161"/>
      <c r="L213" s="157"/>
      <c r="M213" s="162"/>
      <c r="T213" s="163"/>
      <c r="AT213" s="158" t="s">
        <v>231</v>
      </c>
      <c r="AU213" s="158" t="s">
        <v>82</v>
      </c>
      <c r="AV213" s="13" t="s">
        <v>82</v>
      </c>
      <c r="AW213" s="13" t="s">
        <v>30</v>
      </c>
      <c r="AX213" s="13" t="s">
        <v>73</v>
      </c>
      <c r="AY213" s="158" t="s">
        <v>221</v>
      </c>
    </row>
    <row r="214" spans="2:65" s="15" customFormat="1">
      <c r="B214" s="184"/>
      <c r="D214" s="151" t="s">
        <v>231</v>
      </c>
      <c r="E214" s="185" t="s">
        <v>1</v>
      </c>
      <c r="F214" s="186" t="s">
        <v>436</v>
      </c>
      <c r="H214" s="187">
        <v>28.5</v>
      </c>
      <c r="I214" s="188"/>
      <c r="L214" s="184"/>
      <c r="M214" s="189"/>
      <c r="T214" s="190"/>
      <c r="AT214" s="185" t="s">
        <v>231</v>
      </c>
      <c r="AU214" s="185" t="s">
        <v>82</v>
      </c>
      <c r="AV214" s="15" t="s">
        <v>222</v>
      </c>
      <c r="AW214" s="15" t="s">
        <v>30</v>
      </c>
      <c r="AX214" s="15" t="s">
        <v>73</v>
      </c>
      <c r="AY214" s="185" t="s">
        <v>221</v>
      </c>
    </row>
    <row r="215" spans="2:65" s="14" customFormat="1">
      <c r="B215" s="164"/>
      <c r="D215" s="151" t="s">
        <v>231</v>
      </c>
      <c r="E215" s="165" t="s">
        <v>1</v>
      </c>
      <c r="F215" s="166" t="s">
        <v>236</v>
      </c>
      <c r="H215" s="167">
        <v>721.1099999999999</v>
      </c>
      <c r="I215" s="168"/>
      <c r="L215" s="164"/>
      <c r="M215" s="169"/>
      <c r="T215" s="170"/>
      <c r="AT215" s="165" t="s">
        <v>231</v>
      </c>
      <c r="AU215" s="165" t="s">
        <v>82</v>
      </c>
      <c r="AV215" s="14" t="s">
        <v>229</v>
      </c>
      <c r="AW215" s="14" t="s">
        <v>30</v>
      </c>
      <c r="AX215" s="14" t="s">
        <v>80</v>
      </c>
      <c r="AY215" s="165" t="s">
        <v>221</v>
      </c>
    </row>
    <row r="216" spans="2:65" s="1" customFormat="1" ht="24.2" customHeight="1">
      <c r="B216" s="136"/>
      <c r="C216" s="137" t="s">
        <v>270</v>
      </c>
      <c r="D216" s="137" t="s">
        <v>224</v>
      </c>
      <c r="E216" s="138" t="s">
        <v>1427</v>
      </c>
      <c r="F216" s="139" t="s">
        <v>1428</v>
      </c>
      <c r="G216" s="140" t="s">
        <v>239</v>
      </c>
      <c r="H216" s="141">
        <v>27.93</v>
      </c>
      <c r="I216" s="142"/>
      <c r="J216" s="143">
        <f>ROUND(I216*H216,2)</f>
        <v>0</v>
      </c>
      <c r="K216" s="139" t="s">
        <v>228</v>
      </c>
      <c r="L216" s="32"/>
      <c r="M216" s="144" t="s">
        <v>1</v>
      </c>
      <c r="N216" s="145" t="s">
        <v>38</v>
      </c>
      <c r="P216" s="146">
        <f>O216*H216</f>
        <v>0</v>
      </c>
      <c r="Q216" s="146">
        <v>0</v>
      </c>
      <c r="R216" s="146">
        <f>Q216*H216</f>
        <v>0</v>
      </c>
      <c r="S216" s="146">
        <v>3.5000000000000003E-2</v>
      </c>
      <c r="T216" s="147">
        <f>S216*H216</f>
        <v>0.97755000000000003</v>
      </c>
      <c r="AR216" s="148" t="s">
        <v>229</v>
      </c>
      <c r="AT216" s="148" t="s">
        <v>224</v>
      </c>
      <c r="AU216" s="148" t="s">
        <v>82</v>
      </c>
      <c r="AY216" s="17" t="s">
        <v>221</v>
      </c>
      <c r="BE216" s="149">
        <f>IF(N216="základní",J216,0)</f>
        <v>0</v>
      </c>
      <c r="BF216" s="149">
        <f>IF(N216="snížená",J216,0)</f>
        <v>0</v>
      </c>
      <c r="BG216" s="149">
        <f>IF(N216="zákl. přenesená",J216,0)</f>
        <v>0</v>
      </c>
      <c r="BH216" s="149">
        <f>IF(N216="sníž. přenesená",J216,0)</f>
        <v>0</v>
      </c>
      <c r="BI216" s="149">
        <f>IF(N216="nulová",J216,0)</f>
        <v>0</v>
      </c>
      <c r="BJ216" s="17" t="s">
        <v>80</v>
      </c>
      <c r="BK216" s="149">
        <f>ROUND(I216*H216,2)</f>
        <v>0</v>
      </c>
      <c r="BL216" s="17" t="s">
        <v>229</v>
      </c>
      <c r="BM216" s="148" t="s">
        <v>1429</v>
      </c>
    </row>
    <row r="217" spans="2:65" s="12" customFormat="1">
      <c r="B217" s="150"/>
      <c r="D217" s="151" t="s">
        <v>231</v>
      </c>
      <c r="E217" s="152" t="s">
        <v>1</v>
      </c>
      <c r="F217" s="153" t="s">
        <v>1430</v>
      </c>
      <c r="H217" s="152" t="s">
        <v>1</v>
      </c>
      <c r="I217" s="154"/>
      <c r="L217" s="150"/>
      <c r="M217" s="155"/>
      <c r="T217" s="156"/>
      <c r="AT217" s="152" t="s">
        <v>231</v>
      </c>
      <c r="AU217" s="152" t="s">
        <v>82</v>
      </c>
      <c r="AV217" s="12" t="s">
        <v>80</v>
      </c>
      <c r="AW217" s="12" t="s">
        <v>30</v>
      </c>
      <c r="AX217" s="12" t="s">
        <v>73</v>
      </c>
      <c r="AY217" s="152" t="s">
        <v>221</v>
      </c>
    </row>
    <row r="218" spans="2:65" s="12" customFormat="1">
      <c r="B218" s="150"/>
      <c r="D218" s="151" t="s">
        <v>231</v>
      </c>
      <c r="E218" s="152" t="s">
        <v>1</v>
      </c>
      <c r="F218" s="153" t="s">
        <v>1401</v>
      </c>
      <c r="H218" s="152" t="s">
        <v>1</v>
      </c>
      <c r="I218" s="154"/>
      <c r="L218" s="150"/>
      <c r="M218" s="155"/>
      <c r="T218" s="156"/>
      <c r="AT218" s="152" t="s">
        <v>231</v>
      </c>
      <c r="AU218" s="152" t="s">
        <v>82</v>
      </c>
      <c r="AV218" s="12" t="s">
        <v>80</v>
      </c>
      <c r="AW218" s="12" t="s">
        <v>30</v>
      </c>
      <c r="AX218" s="12" t="s">
        <v>73</v>
      </c>
      <c r="AY218" s="152" t="s">
        <v>221</v>
      </c>
    </row>
    <row r="219" spans="2:65" s="12" customFormat="1">
      <c r="B219" s="150"/>
      <c r="D219" s="151" t="s">
        <v>231</v>
      </c>
      <c r="E219" s="152" t="s">
        <v>1</v>
      </c>
      <c r="F219" s="153" t="s">
        <v>1431</v>
      </c>
      <c r="H219" s="152" t="s">
        <v>1</v>
      </c>
      <c r="I219" s="154"/>
      <c r="L219" s="150"/>
      <c r="M219" s="155"/>
      <c r="T219" s="156"/>
      <c r="AT219" s="152" t="s">
        <v>231</v>
      </c>
      <c r="AU219" s="152" t="s">
        <v>82</v>
      </c>
      <c r="AV219" s="12" t="s">
        <v>80</v>
      </c>
      <c r="AW219" s="12" t="s">
        <v>30</v>
      </c>
      <c r="AX219" s="12" t="s">
        <v>73</v>
      </c>
      <c r="AY219" s="152" t="s">
        <v>221</v>
      </c>
    </row>
    <row r="220" spans="2:65" s="13" customFormat="1">
      <c r="B220" s="157"/>
      <c r="D220" s="151" t="s">
        <v>231</v>
      </c>
      <c r="E220" s="158" t="s">
        <v>1</v>
      </c>
      <c r="F220" s="159" t="s">
        <v>1432</v>
      </c>
      <c r="H220" s="160">
        <v>5.6</v>
      </c>
      <c r="I220" s="161"/>
      <c r="L220" s="157"/>
      <c r="M220" s="162"/>
      <c r="T220" s="163"/>
      <c r="AT220" s="158" t="s">
        <v>231</v>
      </c>
      <c r="AU220" s="158" t="s">
        <v>82</v>
      </c>
      <c r="AV220" s="13" t="s">
        <v>82</v>
      </c>
      <c r="AW220" s="13" t="s">
        <v>30</v>
      </c>
      <c r="AX220" s="13" t="s">
        <v>73</v>
      </c>
      <c r="AY220" s="158" t="s">
        <v>221</v>
      </c>
    </row>
    <row r="221" spans="2:65" s="13" customFormat="1">
      <c r="B221" s="157"/>
      <c r="D221" s="151" t="s">
        <v>231</v>
      </c>
      <c r="E221" s="158" t="s">
        <v>1</v>
      </c>
      <c r="F221" s="159" t="s">
        <v>1433</v>
      </c>
      <c r="H221" s="160">
        <v>11.2</v>
      </c>
      <c r="I221" s="161"/>
      <c r="L221" s="157"/>
      <c r="M221" s="162"/>
      <c r="T221" s="163"/>
      <c r="AT221" s="158" t="s">
        <v>231</v>
      </c>
      <c r="AU221" s="158" t="s">
        <v>82</v>
      </c>
      <c r="AV221" s="13" t="s">
        <v>82</v>
      </c>
      <c r="AW221" s="13" t="s">
        <v>30</v>
      </c>
      <c r="AX221" s="13" t="s">
        <v>73</v>
      </c>
      <c r="AY221" s="158" t="s">
        <v>221</v>
      </c>
    </row>
    <row r="222" spans="2:65" s="13" customFormat="1">
      <c r="B222" s="157"/>
      <c r="D222" s="151" t="s">
        <v>231</v>
      </c>
      <c r="E222" s="158" t="s">
        <v>1</v>
      </c>
      <c r="F222" s="159" t="s">
        <v>1434</v>
      </c>
      <c r="H222" s="160">
        <v>3.6</v>
      </c>
      <c r="I222" s="161"/>
      <c r="L222" s="157"/>
      <c r="M222" s="162"/>
      <c r="T222" s="163"/>
      <c r="AT222" s="158" t="s">
        <v>231</v>
      </c>
      <c r="AU222" s="158" t="s">
        <v>82</v>
      </c>
      <c r="AV222" s="13" t="s">
        <v>82</v>
      </c>
      <c r="AW222" s="13" t="s">
        <v>30</v>
      </c>
      <c r="AX222" s="13" t="s">
        <v>73</v>
      </c>
      <c r="AY222" s="158" t="s">
        <v>221</v>
      </c>
    </row>
    <row r="223" spans="2:65" s="13" customFormat="1">
      <c r="B223" s="157"/>
      <c r="D223" s="151" t="s">
        <v>231</v>
      </c>
      <c r="E223" s="158" t="s">
        <v>1</v>
      </c>
      <c r="F223" s="159" t="s">
        <v>1435</v>
      </c>
      <c r="H223" s="160">
        <v>3.1</v>
      </c>
      <c r="I223" s="161"/>
      <c r="L223" s="157"/>
      <c r="M223" s="162"/>
      <c r="T223" s="163"/>
      <c r="AT223" s="158" t="s">
        <v>231</v>
      </c>
      <c r="AU223" s="158" t="s">
        <v>82</v>
      </c>
      <c r="AV223" s="13" t="s">
        <v>82</v>
      </c>
      <c r="AW223" s="13" t="s">
        <v>30</v>
      </c>
      <c r="AX223" s="13" t="s">
        <v>73</v>
      </c>
      <c r="AY223" s="158" t="s">
        <v>221</v>
      </c>
    </row>
    <row r="224" spans="2:65" s="13" customFormat="1">
      <c r="B224" s="157"/>
      <c r="D224" s="151" t="s">
        <v>231</v>
      </c>
      <c r="E224" s="158" t="s">
        <v>1</v>
      </c>
      <c r="F224" s="159" t="s">
        <v>1436</v>
      </c>
      <c r="H224" s="160">
        <v>2.13</v>
      </c>
      <c r="I224" s="161"/>
      <c r="L224" s="157"/>
      <c r="M224" s="162"/>
      <c r="T224" s="163"/>
      <c r="AT224" s="158" t="s">
        <v>231</v>
      </c>
      <c r="AU224" s="158" t="s">
        <v>82</v>
      </c>
      <c r="AV224" s="13" t="s">
        <v>82</v>
      </c>
      <c r="AW224" s="13" t="s">
        <v>30</v>
      </c>
      <c r="AX224" s="13" t="s">
        <v>73</v>
      </c>
      <c r="AY224" s="158" t="s">
        <v>221</v>
      </c>
    </row>
    <row r="225" spans="2:65" s="13" customFormat="1">
      <c r="B225" s="157"/>
      <c r="D225" s="151" t="s">
        <v>231</v>
      </c>
      <c r="E225" s="158" t="s">
        <v>1</v>
      </c>
      <c r="F225" s="159" t="s">
        <v>1437</v>
      </c>
      <c r="H225" s="160">
        <v>1.2</v>
      </c>
      <c r="I225" s="161"/>
      <c r="L225" s="157"/>
      <c r="M225" s="162"/>
      <c r="T225" s="163"/>
      <c r="AT225" s="158" t="s">
        <v>231</v>
      </c>
      <c r="AU225" s="158" t="s">
        <v>82</v>
      </c>
      <c r="AV225" s="13" t="s">
        <v>82</v>
      </c>
      <c r="AW225" s="13" t="s">
        <v>30</v>
      </c>
      <c r="AX225" s="13" t="s">
        <v>73</v>
      </c>
      <c r="AY225" s="158" t="s">
        <v>221</v>
      </c>
    </row>
    <row r="226" spans="2:65" s="13" customFormat="1">
      <c r="B226" s="157"/>
      <c r="D226" s="151" t="s">
        <v>231</v>
      </c>
      <c r="E226" s="158" t="s">
        <v>1</v>
      </c>
      <c r="F226" s="159" t="s">
        <v>1438</v>
      </c>
      <c r="H226" s="160">
        <v>1.1000000000000001</v>
      </c>
      <c r="I226" s="161"/>
      <c r="L226" s="157"/>
      <c r="M226" s="162"/>
      <c r="T226" s="163"/>
      <c r="AT226" s="158" t="s">
        <v>231</v>
      </c>
      <c r="AU226" s="158" t="s">
        <v>82</v>
      </c>
      <c r="AV226" s="13" t="s">
        <v>82</v>
      </c>
      <c r="AW226" s="13" t="s">
        <v>30</v>
      </c>
      <c r="AX226" s="13" t="s">
        <v>73</v>
      </c>
      <c r="AY226" s="158" t="s">
        <v>221</v>
      </c>
    </row>
    <row r="227" spans="2:65" s="14" customFormat="1">
      <c r="B227" s="164"/>
      <c r="D227" s="151" t="s">
        <v>231</v>
      </c>
      <c r="E227" s="165" t="s">
        <v>1</v>
      </c>
      <c r="F227" s="166" t="s">
        <v>236</v>
      </c>
      <c r="H227" s="167">
        <v>27.93</v>
      </c>
      <c r="I227" s="168"/>
      <c r="L227" s="164"/>
      <c r="M227" s="169"/>
      <c r="T227" s="170"/>
      <c r="AT227" s="165" t="s">
        <v>231</v>
      </c>
      <c r="AU227" s="165" t="s">
        <v>82</v>
      </c>
      <c r="AV227" s="14" t="s">
        <v>229</v>
      </c>
      <c r="AW227" s="14" t="s">
        <v>30</v>
      </c>
      <c r="AX227" s="14" t="s">
        <v>80</v>
      </c>
      <c r="AY227" s="165" t="s">
        <v>221</v>
      </c>
    </row>
    <row r="228" spans="2:65" s="1" customFormat="1" ht="37.9" customHeight="1">
      <c r="B228" s="136"/>
      <c r="C228" s="137" t="s">
        <v>294</v>
      </c>
      <c r="D228" s="137" t="s">
        <v>224</v>
      </c>
      <c r="E228" s="138" t="s">
        <v>1439</v>
      </c>
      <c r="F228" s="139" t="s">
        <v>1440</v>
      </c>
      <c r="G228" s="140" t="s">
        <v>227</v>
      </c>
      <c r="H228" s="141">
        <v>1.554</v>
      </c>
      <c r="I228" s="142"/>
      <c r="J228" s="143">
        <f>ROUND(I228*H228,2)</f>
        <v>0</v>
      </c>
      <c r="K228" s="139" t="s">
        <v>228</v>
      </c>
      <c r="L228" s="32"/>
      <c r="M228" s="144" t="s">
        <v>1</v>
      </c>
      <c r="N228" s="145" t="s">
        <v>38</v>
      </c>
      <c r="P228" s="146">
        <f>O228*H228</f>
        <v>0</v>
      </c>
      <c r="Q228" s="146">
        <v>0</v>
      </c>
      <c r="R228" s="146">
        <f>Q228*H228</f>
        <v>0</v>
      </c>
      <c r="S228" s="146">
        <v>2.2000000000000002</v>
      </c>
      <c r="T228" s="147">
        <f>S228*H228</f>
        <v>3.4188000000000005</v>
      </c>
      <c r="AR228" s="148" t="s">
        <v>229</v>
      </c>
      <c r="AT228" s="148" t="s">
        <v>224</v>
      </c>
      <c r="AU228" s="148" t="s">
        <v>82</v>
      </c>
      <c r="AY228" s="17" t="s">
        <v>221</v>
      </c>
      <c r="BE228" s="149">
        <f>IF(N228="základní",J228,0)</f>
        <v>0</v>
      </c>
      <c r="BF228" s="149">
        <f>IF(N228="snížená",J228,0)</f>
        <v>0</v>
      </c>
      <c r="BG228" s="149">
        <f>IF(N228="zákl. přenesená",J228,0)</f>
        <v>0</v>
      </c>
      <c r="BH228" s="149">
        <f>IF(N228="sníž. přenesená",J228,0)</f>
        <v>0</v>
      </c>
      <c r="BI228" s="149">
        <f>IF(N228="nulová",J228,0)</f>
        <v>0</v>
      </c>
      <c r="BJ228" s="17" t="s">
        <v>80</v>
      </c>
      <c r="BK228" s="149">
        <f>ROUND(I228*H228,2)</f>
        <v>0</v>
      </c>
      <c r="BL228" s="17" t="s">
        <v>229</v>
      </c>
      <c r="BM228" s="148" t="s">
        <v>1441</v>
      </c>
    </row>
    <row r="229" spans="2:65" s="12" customFormat="1">
      <c r="B229" s="150"/>
      <c r="D229" s="151" t="s">
        <v>231</v>
      </c>
      <c r="E229" s="152" t="s">
        <v>1</v>
      </c>
      <c r="F229" s="153" t="s">
        <v>1401</v>
      </c>
      <c r="H229" s="152" t="s">
        <v>1</v>
      </c>
      <c r="I229" s="154"/>
      <c r="L229" s="150"/>
      <c r="M229" s="155"/>
      <c r="T229" s="156"/>
      <c r="AT229" s="152" t="s">
        <v>231</v>
      </c>
      <c r="AU229" s="152" t="s">
        <v>82</v>
      </c>
      <c r="AV229" s="12" t="s">
        <v>80</v>
      </c>
      <c r="AW229" s="12" t="s">
        <v>30</v>
      </c>
      <c r="AX229" s="12" t="s">
        <v>73</v>
      </c>
      <c r="AY229" s="152" t="s">
        <v>221</v>
      </c>
    </row>
    <row r="230" spans="2:65" s="12" customFormat="1">
      <c r="B230" s="150"/>
      <c r="D230" s="151" t="s">
        <v>231</v>
      </c>
      <c r="E230" s="152" t="s">
        <v>1</v>
      </c>
      <c r="F230" s="153" t="s">
        <v>1442</v>
      </c>
      <c r="H230" s="152" t="s">
        <v>1</v>
      </c>
      <c r="I230" s="154"/>
      <c r="L230" s="150"/>
      <c r="M230" s="155"/>
      <c r="T230" s="156"/>
      <c r="AT230" s="152" t="s">
        <v>231</v>
      </c>
      <c r="AU230" s="152" t="s">
        <v>82</v>
      </c>
      <c r="AV230" s="12" t="s">
        <v>80</v>
      </c>
      <c r="AW230" s="12" t="s">
        <v>30</v>
      </c>
      <c r="AX230" s="12" t="s">
        <v>73</v>
      </c>
      <c r="AY230" s="152" t="s">
        <v>221</v>
      </c>
    </row>
    <row r="231" spans="2:65" s="13" customFormat="1">
      <c r="B231" s="157"/>
      <c r="D231" s="151" t="s">
        <v>231</v>
      </c>
      <c r="E231" s="158" t="s">
        <v>1</v>
      </c>
      <c r="F231" s="159" t="s">
        <v>1443</v>
      </c>
      <c r="H231" s="160">
        <v>0.315</v>
      </c>
      <c r="I231" s="161"/>
      <c r="L231" s="157"/>
      <c r="M231" s="162"/>
      <c r="T231" s="163"/>
      <c r="AT231" s="158" t="s">
        <v>231</v>
      </c>
      <c r="AU231" s="158" t="s">
        <v>82</v>
      </c>
      <c r="AV231" s="13" t="s">
        <v>82</v>
      </c>
      <c r="AW231" s="13" t="s">
        <v>30</v>
      </c>
      <c r="AX231" s="13" t="s">
        <v>73</v>
      </c>
      <c r="AY231" s="158" t="s">
        <v>221</v>
      </c>
    </row>
    <row r="232" spans="2:65" s="13" customFormat="1">
      <c r="B232" s="157"/>
      <c r="D232" s="151" t="s">
        <v>231</v>
      </c>
      <c r="E232" s="158" t="s">
        <v>1</v>
      </c>
      <c r="F232" s="159" t="s">
        <v>1444</v>
      </c>
      <c r="H232" s="160">
        <v>0.126</v>
      </c>
      <c r="I232" s="161"/>
      <c r="L232" s="157"/>
      <c r="M232" s="162"/>
      <c r="T232" s="163"/>
      <c r="AT232" s="158" t="s">
        <v>231</v>
      </c>
      <c r="AU232" s="158" t="s">
        <v>82</v>
      </c>
      <c r="AV232" s="13" t="s">
        <v>82</v>
      </c>
      <c r="AW232" s="13" t="s">
        <v>30</v>
      </c>
      <c r="AX232" s="13" t="s">
        <v>73</v>
      </c>
      <c r="AY232" s="158" t="s">
        <v>221</v>
      </c>
    </row>
    <row r="233" spans="2:65" s="15" customFormat="1">
      <c r="B233" s="184"/>
      <c r="D233" s="151" t="s">
        <v>231</v>
      </c>
      <c r="E233" s="185" t="s">
        <v>1</v>
      </c>
      <c r="F233" s="186" t="s">
        <v>436</v>
      </c>
      <c r="H233" s="187">
        <v>0.441</v>
      </c>
      <c r="I233" s="188"/>
      <c r="L233" s="184"/>
      <c r="M233" s="189"/>
      <c r="T233" s="190"/>
      <c r="AT233" s="185" t="s">
        <v>231</v>
      </c>
      <c r="AU233" s="185" t="s">
        <v>82</v>
      </c>
      <c r="AV233" s="15" t="s">
        <v>222</v>
      </c>
      <c r="AW233" s="15" t="s">
        <v>30</v>
      </c>
      <c r="AX233" s="15" t="s">
        <v>73</v>
      </c>
      <c r="AY233" s="185" t="s">
        <v>221</v>
      </c>
    </row>
    <row r="234" spans="2:65" s="12" customFormat="1">
      <c r="B234" s="150"/>
      <c r="D234" s="151" t="s">
        <v>231</v>
      </c>
      <c r="E234" s="152" t="s">
        <v>1</v>
      </c>
      <c r="F234" s="153" t="s">
        <v>1431</v>
      </c>
      <c r="H234" s="152" t="s">
        <v>1</v>
      </c>
      <c r="I234" s="154"/>
      <c r="L234" s="150"/>
      <c r="M234" s="155"/>
      <c r="T234" s="156"/>
      <c r="AT234" s="152" t="s">
        <v>231</v>
      </c>
      <c r="AU234" s="152" t="s">
        <v>82</v>
      </c>
      <c r="AV234" s="12" t="s">
        <v>80</v>
      </c>
      <c r="AW234" s="12" t="s">
        <v>30</v>
      </c>
      <c r="AX234" s="12" t="s">
        <v>73</v>
      </c>
      <c r="AY234" s="152" t="s">
        <v>221</v>
      </c>
    </row>
    <row r="235" spans="2:65" s="13" customFormat="1">
      <c r="B235" s="157"/>
      <c r="D235" s="151" t="s">
        <v>231</v>
      </c>
      <c r="E235" s="158" t="s">
        <v>1</v>
      </c>
      <c r="F235" s="159" t="s">
        <v>1445</v>
      </c>
      <c r="H235" s="160">
        <v>0.36</v>
      </c>
      <c r="I235" s="161"/>
      <c r="L235" s="157"/>
      <c r="M235" s="162"/>
      <c r="T235" s="163"/>
      <c r="AT235" s="158" t="s">
        <v>231</v>
      </c>
      <c r="AU235" s="158" t="s">
        <v>82</v>
      </c>
      <c r="AV235" s="13" t="s">
        <v>82</v>
      </c>
      <c r="AW235" s="13" t="s">
        <v>30</v>
      </c>
      <c r="AX235" s="13" t="s">
        <v>73</v>
      </c>
      <c r="AY235" s="158" t="s">
        <v>221</v>
      </c>
    </row>
    <row r="236" spans="2:65" s="13" customFormat="1">
      <c r="B236" s="157"/>
      <c r="D236" s="151" t="s">
        <v>231</v>
      </c>
      <c r="E236" s="158" t="s">
        <v>1</v>
      </c>
      <c r="F236" s="159" t="s">
        <v>1446</v>
      </c>
      <c r="H236" s="160">
        <v>0.31</v>
      </c>
      <c r="I236" s="161"/>
      <c r="L236" s="157"/>
      <c r="M236" s="162"/>
      <c r="T236" s="163"/>
      <c r="AT236" s="158" t="s">
        <v>231</v>
      </c>
      <c r="AU236" s="158" t="s">
        <v>82</v>
      </c>
      <c r="AV236" s="13" t="s">
        <v>82</v>
      </c>
      <c r="AW236" s="13" t="s">
        <v>30</v>
      </c>
      <c r="AX236" s="13" t="s">
        <v>73</v>
      </c>
      <c r="AY236" s="158" t="s">
        <v>221</v>
      </c>
    </row>
    <row r="237" spans="2:65" s="13" customFormat="1">
      <c r="B237" s="157"/>
      <c r="D237" s="151" t="s">
        <v>231</v>
      </c>
      <c r="E237" s="158" t="s">
        <v>1</v>
      </c>
      <c r="F237" s="159" t="s">
        <v>1447</v>
      </c>
      <c r="H237" s="160">
        <v>0.21299999999999999</v>
      </c>
      <c r="I237" s="161"/>
      <c r="L237" s="157"/>
      <c r="M237" s="162"/>
      <c r="T237" s="163"/>
      <c r="AT237" s="158" t="s">
        <v>231</v>
      </c>
      <c r="AU237" s="158" t="s">
        <v>82</v>
      </c>
      <c r="AV237" s="13" t="s">
        <v>82</v>
      </c>
      <c r="AW237" s="13" t="s">
        <v>30</v>
      </c>
      <c r="AX237" s="13" t="s">
        <v>73</v>
      </c>
      <c r="AY237" s="158" t="s">
        <v>221</v>
      </c>
    </row>
    <row r="238" spans="2:65" s="13" customFormat="1">
      <c r="B238" s="157"/>
      <c r="D238" s="151" t="s">
        <v>231</v>
      </c>
      <c r="E238" s="158" t="s">
        <v>1</v>
      </c>
      <c r="F238" s="159" t="s">
        <v>1448</v>
      </c>
      <c r="H238" s="160">
        <v>0.12</v>
      </c>
      <c r="I238" s="161"/>
      <c r="L238" s="157"/>
      <c r="M238" s="162"/>
      <c r="T238" s="163"/>
      <c r="AT238" s="158" t="s">
        <v>231</v>
      </c>
      <c r="AU238" s="158" t="s">
        <v>82</v>
      </c>
      <c r="AV238" s="13" t="s">
        <v>82</v>
      </c>
      <c r="AW238" s="13" t="s">
        <v>30</v>
      </c>
      <c r="AX238" s="13" t="s">
        <v>73</v>
      </c>
      <c r="AY238" s="158" t="s">
        <v>221</v>
      </c>
    </row>
    <row r="239" spans="2:65" s="13" customFormat="1">
      <c r="B239" s="157"/>
      <c r="D239" s="151" t="s">
        <v>231</v>
      </c>
      <c r="E239" s="158" t="s">
        <v>1</v>
      </c>
      <c r="F239" s="159" t="s">
        <v>1449</v>
      </c>
      <c r="H239" s="160">
        <v>0.11</v>
      </c>
      <c r="I239" s="161"/>
      <c r="L239" s="157"/>
      <c r="M239" s="162"/>
      <c r="T239" s="163"/>
      <c r="AT239" s="158" t="s">
        <v>231</v>
      </c>
      <c r="AU239" s="158" t="s">
        <v>82</v>
      </c>
      <c r="AV239" s="13" t="s">
        <v>82</v>
      </c>
      <c r="AW239" s="13" t="s">
        <v>30</v>
      </c>
      <c r="AX239" s="13" t="s">
        <v>73</v>
      </c>
      <c r="AY239" s="158" t="s">
        <v>221</v>
      </c>
    </row>
    <row r="240" spans="2:65" s="15" customFormat="1">
      <c r="B240" s="184"/>
      <c r="D240" s="151" t="s">
        <v>231</v>
      </c>
      <c r="E240" s="185" t="s">
        <v>1</v>
      </c>
      <c r="F240" s="186" t="s">
        <v>436</v>
      </c>
      <c r="H240" s="187">
        <v>1.113</v>
      </c>
      <c r="I240" s="188"/>
      <c r="L240" s="184"/>
      <c r="M240" s="189"/>
      <c r="T240" s="190"/>
      <c r="AT240" s="185" t="s">
        <v>231</v>
      </c>
      <c r="AU240" s="185" t="s">
        <v>82</v>
      </c>
      <c r="AV240" s="15" t="s">
        <v>222</v>
      </c>
      <c r="AW240" s="15" t="s">
        <v>30</v>
      </c>
      <c r="AX240" s="15" t="s">
        <v>73</v>
      </c>
      <c r="AY240" s="185" t="s">
        <v>221</v>
      </c>
    </row>
    <row r="241" spans="2:65" s="14" customFormat="1">
      <c r="B241" s="164"/>
      <c r="D241" s="151" t="s">
        <v>231</v>
      </c>
      <c r="E241" s="165" t="s">
        <v>1</v>
      </c>
      <c r="F241" s="166" t="s">
        <v>236</v>
      </c>
      <c r="H241" s="167">
        <v>1.554</v>
      </c>
      <c r="I241" s="168"/>
      <c r="L241" s="164"/>
      <c r="M241" s="169"/>
      <c r="T241" s="170"/>
      <c r="AT241" s="165" t="s">
        <v>231</v>
      </c>
      <c r="AU241" s="165" t="s">
        <v>82</v>
      </c>
      <c r="AV241" s="14" t="s">
        <v>229</v>
      </c>
      <c r="AW241" s="14" t="s">
        <v>30</v>
      </c>
      <c r="AX241" s="14" t="s">
        <v>80</v>
      </c>
      <c r="AY241" s="165" t="s">
        <v>221</v>
      </c>
    </row>
    <row r="242" spans="2:65" s="1" customFormat="1" ht="37.9" customHeight="1">
      <c r="B242" s="136"/>
      <c r="C242" s="137" t="s">
        <v>304</v>
      </c>
      <c r="D242" s="137" t="s">
        <v>224</v>
      </c>
      <c r="E242" s="138" t="s">
        <v>1450</v>
      </c>
      <c r="F242" s="139" t="s">
        <v>1451</v>
      </c>
      <c r="G242" s="140" t="s">
        <v>227</v>
      </c>
      <c r="H242" s="141">
        <v>50.32</v>
      </c>
      <c r="I242" s="142"/>
      <c r="J242" s="143">
        <f>ROUND(I242*H242,2)</f>
        <v>0</v>
      </c>
      <c r="K242" s="139" t="s">
        <v>228</v>
      </c>
      <c r="L242" s="32"/>
      <c r="M242" s="144" t="s">
        <v>1</v>
      </c>
      <c r="N242" s="145" t="s">
        <v>38</v>
      </c>
      <c r="P242" s="146">
        <f>O242*H242</f>
        <v>0</v>
      </c>
      <c r="Q242" s="146">
        <v>0</v>
      </c>
      <c r="R242" s="146">
        <f>Q242*H242</f>
        <v>0</v>
      </c>
      <c r="S242" s="146">
        <v>2.2000000000000002</v>
      </c>
      <c r="T242" s="147">
        <f>S242*H242</f>
        <v>110.70400000000001</v>
      </c>
      <c r="AR242" s="148" t="s">
        <v>229</v>
      </c>
      <c r="AT242" s="148" t="s">
        <v>224</v>
      </c>
      <c r="AU242" s="148" t="s">
        <v>82</v>
      </c>
      <c r="AY242" s="17" t="s">
        <v>221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7" t="s">
        <v>80</v>
      </c>
      <c r="BK242" s="149">
        <f>ROUND(I242*H242,2)</f>
        <v>0</v>
      </c>
      <c r="BL242" s="17" t="s">
        <v>229</v>
      </c>
      <c r="BM242" s="148" t="s">
        <v>1452</v>
      </c>
    </row>
    <row r="243" spans="2:65" s="12" customFormat="1">
      <c r="B243" s="150"/>
      <c r="D243" s="151" t="s">
        <v>231</v>
      </c>
      <c r="E243" s="152" t="s">
        <v>1</v>
      </c>
      <c r="F243" s="153" t="s">
        <v>1401</v>
      </c>
      <c r="H243" s="152" t="s">
        <v>1</v>
      </c>
      <c r="I243" s="154"/>
      <c r="L243" s="150"/>
      <c r="M243" s="155"/>
      <c r="T243" s="156"/>
      <c r="AT243" s="152" t="s">
        <v>231</v>
      </c>
      <c r="AU243" s="152" t="s">
        <v>82</v>
      </c>
      <c r="AV243" s="12" t="s">
        <v>80</v>
      </c>
      <c r="AW243" s="12" t="s">
        <v>30</v>
      </c>
      <c r="AX243" s="12" t="s">
        <v>73</v>
      </c>
      <c r="AY243" s="152" t="s">
        <v>221</v>
      </c>
    </row>
    <row r="244" spans="2:65" s="12" customFormat="1">
      <c r="B244" s="150"/>
      <c r="D244" s="151" t="s">
        <v>231</v>
      </c>
      <c r="E244" s="152" t="s">
        <v>1</v>
      </c>
      <c r="F244" s="153" t="s">
        <v>1442</v>
      </c>
      <c r="H244" s="152" t="s">
        <v>1</v>
      </c>
      <c r="I244" s="154"/>
      <c r="L244" s="150"/>
      <c r="M244" s="155"/>
      <c r="T244" s="156"/>
      <c r="AT244" s="152" t="s">
        <v>231</v>
      </c>
      <c r="AU244" s="152" t="s">
        <v>82</v>
      </c>
      <c r="AV244" s="12" t="s">
        <v>80</v>
      </c>
      <c r="AW244" s="12" t="s">
        <v>30</v>
      </c>
      <c r="AX244" s="12" t="s">
        <v>73</v>
      </c>
      <c r="AY244" s="152" t="s">
        <v>221</v>
      </c>
    </row>
    <row r="245" spans="2:65" s="13" customFormat="1">
      <c r="B245" s="157"/>
      <c r="D245" s="151" t="s">
        <v>231</v>
      </c>
      <c r="E245" s="158" t="s">
        <v>1</v>
      </c>
      <c r="F245" s="159" t="s">
        <v>1453</v>
      </c>
      <c r="H245" s="160">
        <v>2.9</v>
      </c>
      <c r="I245" s="161"/>
      <c r="L245" s="157"/>
      <c r="M245" s="162"/>
      <c r="T245" s="163"/>
      <c r="AT245" s="158" t="s">
        <v>231</v>
      </c>
      <c r="AU245" s="158" t="s">
        <v>82</v>
      </c>
      <c r="AV245" s="13" t="s">
        <v>82</v>
      </c>
      <c r="AW245" s="13" t="s">
        <v>30</v>
      </c>
      <c r="AX245" s="13" t="s">
        <v>73</v>
      </c>
      <c r="AY245" s="158" t="s">
        <v>221</v>
      </c>
    </row>
    <row r="246" spans="2:65" s="13" customFormat="1">
      <c r="B246" s="157"/>
      <c r="D246" s="151" t="s">
        <v>231</v>
      </c>
      <c r="E246" s="158" t="s">
        <v>1</v>
      </c>
      <c r="F246" s="159" t="s">
        <v>1454</v>
      </c>
      <c r="H246" s="160">
        <v>1.32</v>
      </c>
      <c r="I246" s="161"/>
      <c r="L246" s="157"/>
      <c r="M246" s="162"/>
      <c r="T246" s="163"/>
      <c r="AT246" s="158" t="s">
        <v>231</v>
      </c>
      <c r="AU246" s="158" t="s">
        <v>82</v>
      </c>
      <c r="AV246" s="13" t="s">
        <v>82</v>
      </c>
      <c r="AW246" s="13" t="s">
        <v>30</v>
      </c>
      <c r="AX246" s="13" t="s">
        <v>73</v>
      </c>
      <c r="AY246" s="158" t="s">
        <v>221</v>
      </c>
    </row>
    <row r="247" spans="2:65" s="13" customFormat="1">
      <c r="B247" s="157"/>
      <c r="D247" s="151" t="s">
        <v>231</v>
      </c>
      <c r="E247" s="158" t="s">
        <v>1</v>
      </c>
      <c r="F247" s="159" t="s">
        <v>1455</v>
      </c>
      <c r="H247" s="160">
        <v>2.25</v>
      </c>
      <c r="I247" s="161"/>
      <c r="L247" s="157"/>
      <c r="M247" s="162"/>
      <c r="T247" s="163"/>
      <c r="AT247" s="158" t="s">
        <v>231</v>
      </c>
      <c r="AU247" s="158" t="s">
        <v>82</v>
      </c>
      <c r="AV247" s="13" t="s">
        <v>82</v>
      </c>
      <c r="AW247" s="13" t="s">
        <v>30</v>
      </c>
      <c r="AX247" s="13" t="s">
        <v>73</v>
      </c>
      <c r="AY247" s="158" t="s">
        <v>221</v>
      </c>
    </row>
    <row r="248" spans="2:65" s="13" customFormat="1">
      <c r="B248" s="157"/>
      <c r="D248" s="151" t="s">
        <v>231</v>
      </c>
      <c r="E248" s="158" t="s">
        <v>1</v>
      </c>
      <c r="F248" s="159" t="s">
        <v>1456</v>
      </c>
      <c r="H248" s="160">
        <v>1.9</v>
      </c>
      <c r="I248" s="161"/>
      <c r="L248" s="157"/>
      <c r="M248" s="162"/>
      <c r="T248" s="163"/>
      <c r="AT248" s="158" t="s">
        <v>231</v>
      </c>
      <c r="AU248" s="158" t="s">
        <v>82</v>
      </c>
      <c r="AV248" s="13" t="s">
        <v>82</v>
      </c>
      <c r="AW248" s="13" t="s">
        <v>30</v>
      </c>
      <c r="AX248" s="13" t="s">
        <v>73</v>
      </c>
      <c r="AY248" s="158" t="s">
        <v>221</v>
      </c>
    </row>
    <row r="249" spans="2:65" s="13" customFormat="1">
      <c r="B249" s="157"/>
      <c r="D249" s="151" t="s">
        <v>231</v>
      </c>
      <c r="E249" s="158" t="s">
        <v>1</v>
      </c>
      <c r="F249" s="159" t="s">
        <v>1457</v>
      </c>
      <c r="H249" s="160">
        <v>4.25</v>
      </c>
      <c r="I249" s="161"/>
      <c r="L249" s="157"/>
      <c r="M249" s="162"/>
      <c r="T249" s="163"/>
      <c r="AT249" s="158" t="s">
        <v>231</v>
      </c>
      <c r="AU249" s="158" t="s">
        <v>82</v>
      </c>
      <c r="AV249" s="13" t="s">
        <v>82</v>
      </c>
      <c r="AW249" s="13" t="s">
        <v>30</v>
      </c>
      <c r="AX249" s="13" t="s">
        <v>73</v>
      </c>
      <c r="AY249" s="158" t="s">
        <v>221</v>
      </c>
    </row>
    <row r="250" spans="2:65" s="13" customFormat="1">
      <c r="B250" s="157"/>
      <c r="D250" s="151" t="s">
        <v>231</v>
      </c>
      <c r="E250" s="158" t="s">
        <v>1</v>
      </c>
      <c r="F250" s="159" t="s">
        <v>1458</v>
      </c>
      <c r="H250" s="160">
        <v>0.88</v>
      </c>
      <c r="I250" s="161"/>
      <c r="L250" s="157"/>
      <c r="M250" s="162"/>
      <c r="T250" s="163"/>
      <c r="AT250" s="158" t="s">
        <v>231</v>
      </c>
      <c r="AU250" s="158" t="s">
        <v>82</v>
      </c>
      <c r="AV250" s="13" t="s">
        <v>82</v>
      </c>
      <c r="AW250" s="13" t="s">
        <v>30</v>
      </c>
      <c r="AX250" s="13" t="s">
        <v>73</v>
      </c>
      <c r="AY250" s="158" t="s">
        <v>221</v>
      </c>
    </row>
    <row r="251" spans="2:65" s="13" customFormat="1">
      <c r="B251" s="157"/>
      <c r="D251" s="151" t="s">
        <v>231</v>
      </c>
      <c r="E251" s="158" t="s">
        <v>1</v>
      </c>
      <c r="F251" s="159" t="s">
        <v>1459</v>
      </c>
      <c r="H251" s="160">
        <v>0.51</v>
      </c>
      <c r="I251" s="161"/>
      <c r="L251" s="157"/>
      <c r="M251" s="162"/>
      <c r="T251" s="163"/>
      <c r="AT251" s="158" t="s">
        <v>231</v>
      </c>
      <c r="AU251" s="158" t="s">
        <v>82</v>
      </c>
      <c r="AV251" s="13" t="s">
        <v>82</v>
      </c>
      <c r="AW251" s="13" t="s">
        <v>30</v>
      </c>
      <c r="AX251" s="13" t="s">
        <v>73</v>
      </c>
      <c r="AY251" s="158" t="s">
        <v>221</v>
      </c>
    </row>
    <row r="252" spans="2:65" s="13" customFormat="1">
      <c r="B252" s="157"/>
      <c r="D252" s="151" t="s">
        <v>231</v>
      </c>
      <c r="E252" s="158" t="s">
        <v>1</v>
      </c>
      <c r="F252" s="159" t="s">
        <v>1460</v>
      </c>
      <c r="H252" s="160">
        <v>5.65</v>
      </c>
      <c r="I252" s="161"/>
      <c r="L252" s="157"/>
      <c r="M252" s="162"/>
      <c r="T252" s="163"/>
      <c r="AT252" s="158" t="s">
        <v>231</v>
      </c>
      <c r="AU252" s="158" t="s">
        <v>82</v>
      </c>
      <c r="AV252" s="13" t="s">
        <v>82</v>
      </c>
      <c r="AW252" s="13" t="s">
        <v>30</v>
      </c>
      <c r="AX252" s="13" t="s">
        <v>73</v>
      </c>
      <c r="AY252" s="158" t="s">
        <v>221</v>
      </c>
    </row>
    <row r="253" spans="2:65" s="13" customFormat="1">
      <c r="B253" s="157"/>
      <c r="D253" s="151" t="s">
        <v>231</v>
      </c>
      <c r="E253" s="158" t="s">
        <v>1</v>
      </c>
      <c r="F253" s="159" t="s">
        <v>1461</v>
      </c>
      <c r="H253" s="160">
        <v>3.8</v>
      </c>
      <c r="I253" s="161"/>
      <c r="L253" s="157"/>
      <c r="M253" s="162"/>
      <c r="T253" s="163"/>
      <c r="AT253" s="158" t="s">
        <v>231</v>
      </c>
      <c r="AU253" s="158" t="s">
        <v>82</v>
      </c>
      <c r="AV253" s="13" t="s">
        <v>82</v>
      </c>
      <c r="AW253" s="13" t="s">
        <v>30</v>
      </c>
      <c r="AX253" s="13" t="s">
        <v>73</v>
      </c>
      <c r="AY253" s="158" t="s">
        <v>221</v>
      </c>
    </row>
    <row r="254" spans="2:65" s="13" customFormat="1">
      <c r="B254" s="157"/>
      <c r="D254" s="151" t="s">
        <v>231</v>
      </c>
      <c r="E254" s="158" t="s">
        <v>1</v>
      </c>
      <c r="F254" s="159" t="s">
        <v>1462</v>
      </c>
      <c r="H254" s="160">
        <v>2.15</v>
      </c>
      <c r="I254" s="161"/>
      <c r="L254" s="157"/>
      <c r="M254" s="162"/>
      <c r="T254" s="163"/>
      <c r="AT254" s="158" t="s">
        <v>231</v>
      </c>
      <c r="AU254" s="158" t="s">
        <v>82</v>
      </c>
      <c r="AV254" s="13" t="s">
        <v>82</v>
      </c>
      <c r="AW254" s="13" t="s">
        <v>30</v>
      </c>
      <c r="AX254" s="13" t="s">
        <v>73</v>
      </c>
      <c r="AY254" s="158" t="s">
        <v>221</v>
      </c>
    </row>
    <row r="255" spans="2:65" s="13" customFormat="1">
      <c r="B255" s="157"/>
      <c r="D255" s="151" t="s">
        <v>231</v>
      </c>
      <c r="E255" s="158" t="s">
        <v>1</v>
      </c>
      <c r="F255" s="159" t="s">
        <v>1463</v>
      </c>
      <c r="H255" s="160">
        <v>3.15</v>
      </c>
      <c r="I255" s="161"/>
      <c r="L255" s="157"/>
      <c r="M255" s="162"/>
      <c r="T255" s="163"/>
      <c r="AT255" s="158" t="s">
        <v>231</v>
      </c>
      <c r="AU255" s="158" t="s">
        <v>82</v>
      </c>
      <c r="AV255" s="13" t="s">
        <v>82</v>
      </c>
      <c r="AW255" s="13" t="s">
        <v>30</v>
      </c>
      <c r="AX255" s="13" t="s">
        <v>73</v>
      </c>
      <c r="AY255" s="158" t="s">
        <v>221</v>
      </c>
    </row>
    <row r="256" spans="2:65" s="13" customFormat="1">
      <c r="B256" s="157"/>
      <c r="D256" s="151" t="s">
        <v>231</v>
      </c>
      <c r="E256" s="158" t="s">
        <v>1</v>
      </c>
      <c r="F256" s="159" t="s">
        <v>1464</v>
      </c>
      <c r="H256" s="160">
        <v>4.1500000000000004</v>
      </c>
      <c r="I256" s="161"/>
      <c r="L256" s="157"/>
      <c r="M256" s="162"/>
      <c r="T256" s="163"/>
      <c r="AT256" s="158" t="s">
        <v>231</v>
      </c>
      <c r="AU256" s="158" t="s">
        <v>82</v>
      </c>
      <c r="AV256" s="13" t="s">
        <v>82</v>
      </c>
      <c r="AW256" s="13" t="s">
        <v>30</v>
      </c>
      <c r="AX256" s="13" t="s">
        <v>73</v>
      </c>
      <c r="AY256" s="158" t="s">
        <v>221</v>
      </c>
    </row>
    <row r="257" spans="2:51" s="13" customFormat="1">
      <c r="B257" s="157"/>
      <c r="D257" s="151" t="s">
        <v>231</v>
      </c>
      <c r="E257" s="158" t="s">
        <v>1</v>
      </c>
      <c r="F257" s="159" t="s">
        <v>1465</v>
      </c>
      <c r="H257" s="160">
        <v>1.4</v>
      </c>
      <c r="I257" s="161"/>
      <c r="L257" s="157"/>
      <c r="M257" s="162"/>
      <c r="T257" s="163"/>
      <c r="AT257" s="158" t="s">
        <v>231</v>
      </c>
      <c r="AU257" s="158" t="s">
        <v>82</v>
      </c>
      <c r="AV257" s="13" t="s">
        <v>82</v>
      </c>
      <c r="AW257" s="13" t="s">
        <v>30</v>
      </c>
      <c r="AX257" s="13" t="s">
        <v>73</v>
      </c>
      <c r="AY257" s="158" t="s">
        <v>221</v>
      </c>
    </row>
    <row r="258" spans="2:51" s="13" customFormat="1">
      <c r="B258" s="157"/>
      <c r="D258" s="151" t="s">
        <v>231</v>
      </c>
      <c r="E258" s="158" t="s">
        <v>1</v>
      </c>
      <c r="F258" s="159" t="s">
        <v>1466</v>
      </c>
      <c r="H258" s="160">
        <v>1.91</v>
      </c>
      <c r="I258" s="161"/>
      <c r="L258" s="157"/>
      <c r="M258" s="162"/>
      <c r="T258" s="163"/>
      <c r="AT258" s="158" t="s">
        <v>231</v>
      </c>
      <c r="AU258" s="158" t="s">
        <v>82</v>
      </c>
      <c r="AV258" s="13" t="s">
        <v>82</v>
      </c>
      <c r="AW258" s="13" t="s">
        <v>30</v>
      </c>
      <c r="AX258" s="13" t="s">
        <v>73</v>
      </c>
      <c r="AY258" s="158" t="s">
        <v>221</v>
      </c>
    </row>
    <row r="259" spans="2:51" s="13" customFormat="1">
      <c r="B259" s="157"/>
      <c r="D259" s="151" t="s">
        <v>231</v>
      </c>
      <c r="E259" s="158" t="s">
        <v>1</v>
      </c>
      <c r="F259" s="159" t="s">
        <v>1467</v>
      </c>
      <c r="H259" s="160">
        <v>3.165</v>
      </c>
      <c r="I259" s="161"/>
      <c r="L259" s="157"/>
      <c r="M259" s="162"/>
      <c r="T259" s="163"/>
      <c r="AT259" s="158" t="s">
        <v>231</v>
      </c>
      <c r="AU259" s="158" t="s">
        <v>82</v>
      </c>
      <c r="AV259" s="13" t="s">
        <v>82</v>
      </c>
      <c r="AW259" s="13" t="s">
        <v>30</v>
      </c>
      <c r="AX259" s="13" t="s">
        <v>73</v>
      </c>
      <c r="AY259" s="158" t="s">
        <v>221</v>
      </c>
    </row>
    <row r="260" spans="2:51" s="13" customFormat="1">
      <c r="B260" s="157"/>
      <c r="D260" s="151" t="s">
        <v>231</v>
      </c>
      <c r="E260" s="158" t="s">
        <v>1</v>
      </c>
      <c r="F260" s="159" t="s">
        <v>1468</v>
      </c>
      <c r="H260" s="160">
        <v>0.95</v>
      </c>
      <c r="I260" s="161"/>
      <c r="L260" s="157"/>
      <c r="M260" s="162"/>
      <c r="T260" s="163"/>
      <c r="AT260" s="158" t="s">
        <v>231</v>
      </c>
      <c r="AU260" s="158" t="s">
        <v>82</v>
      </c>
      <c r="AV260" s="13" t="s">
        <v>82</v>
      </c>
      <c r="AW260" s="13" t="s">
        <v>30</v>
      </c>
      <c r="AX260" s="13" t="s">
        <v>73</v>
      </c>
      <c r="AY260" s="158" t="s">
        <v>221</v>
      </c>
    </row>
    <row r="261" spans="2:51" s="13" customFormat="1">
      <c r="B261" s="157"/>
      <c r="D261" s="151" t="s">
        <v>231</v>
      </c>
      <c r="E261" s="158" t="s">
        <v>1</v>
      </c>
      <c r="F261" s="159" t="s">
        <v>1469</v>
      </c>
      <c r="H261" s="160">
        <v>1.85</v>
      </c>
      <c r="I261" s="161"/>
      <c r="L261" s="157"/>
      <c r="M261" s="162"/>
      <c r="T261" s="163"/>
      <c r="AT261" s="158" t="s">
        <v>231</v>
      </c>
      <c r="AU261" s="158" t="s">
        <v>82</v>
      </c>
      <c r="AV261" s="13" t="s">
        <v>82</v>
      </c>
      <c r="AW261" s="13" t="s">
        <v>30</v>
      </c>
      <c r="AX261" s="13" t="s">
        <v>73</v>
      </c>
      <c r="AY261" s="158" t="s">
        <v>221</v>
      </c>
    </row>
    <row r="262" spans="2:51" s="13" customFormat="1">
      <c r="B262" s="157"/>
      <c r="D262" s="151" t="s">
        <v>231</v>
      </c>
      <c r="E262" s="158" t="s">
        <v>1</v>
      </c>
      <c r="F262" s="159" t="s">
        <v>1470</v>
      </c>
      <c r="H262" s="160">
        <v>1.0549999999999999</v>
      </c>
      <c r="I262" s="161"/>
      <c r="L262" s="157"/>
      <c r="M262" s="162"/>
      <c r="T262" s="163"/>
      <c r="AT262" s="158" t="s">
        <v>231</v>
      </c>
      <c r="AU262" s="158" t="s">
        <v>82</v>
      </c>
      <c r="AV262" s="13" t="s">
        <v>82</v>
      </c>
      <c r="AW262" s="13" t="s">
        <v>30</v>
      </c>
      <c r="AX262" s="13" t="s">
        <v>73</v>
      </c>
      <c r="AY262" s="158" t="s">
        <v>221</v>
      </c>
    </row>
    <row r="263" spans="2:51" s="13" customFormat="1">
      <c r="B263" s="157"/>
      <c r="D263" s="151" t="s">
        <v>231</v>
      </c>
      <c r="E263" s="158" t="s">
        <v>1</v>
      </c>
      <c r="F263" s="159" t="s">
        <v>1471</v>
      </c>
      <c r="H263" s="160">
        <v>1.9</v>
      </c>
      <c r="I263" s="161"/>
      <c r="L263" s="157"/>
      <c r="M263" s="162"/>
      <c r="T263" s="163"/>
      <c r="AT263" s="158" t="s">
        <v>231</v>
      </c>
      <c r="AU263" s="158" t="s">
        <v>82</v>
      </c>
      <c r="AV263" s="13" t="s">
        <v>82</v>
      </c>
      <c r="AW263" s="13" t="s">
        <v>30</v>
      </c>
      <c r="AX263" s="13" t="s">
        <v>73</v>
      </c>
      <c r="AY263" s="158" t="s">
        <v>221</v>
      </c>
    </row>
    <row r="264" spans="2:51" s="15" customFormat="1">
      <c r="B264" s="184"/>
      <c r="D264" s="151" t="s">
        <v>231</v>
      </c>
      <c r="E264" s="185" t="s">
        <v>1</v>
      </c>
      <c r="F264" s="186" t="s">
        <v>436</v>
      </c>
      <c r="H264" s="187">
        <v>45.139999999999993</v>
      </c>
      <c r="I264" s="188"/>
      <c r="L264" s="184"/>
      <c r="M264" s="189"/>
      <c r="T264" s="190"/>
      <c r="AT264" s="185" t="s">
        <v>231</v>
      </c>
      <c r="AU264" s="185" t="s">
        <v>82</v>
      </c>
      <c r="AV264" s="15" t="s">
        <v>222</v>
      </c>
      <c r="AW264" s="15" t="s">
        <v>30</v>
      </c>
      <c r="AX264" s="15" t="s">
        <v>73</v>
      </c>
      <c r="AY264" s="185" t="s">
        <v>221</v>
      </c>
    </row>
    <row r="265" spans="2:51" s="12" customFormat="1">
      <c r="B265" s="150"/>
      <c r="D265" s="151" t="s">
        <v>231</v>
      </c>
      <c r="E265" s="152" t="s">
        <v>1</v>
      </c>
      <c r="F265" s="153" t="s">
        <v>1472</v>
      </c>
      <c r="H265" s="152" t="s">
        <v>1</v>
      </c>
      <c r="I265" s="154"/>
      <c r="L265" s="150"/>
      <c r="M265" s="155"/>
      <c r="T265" s="156"/>
      <c r="AT265" s="152" t="s">
        <v>231</v>
      </c>
      <c r="AU265" s="152" t="s">
        <v>82</v>
      </c>
      <c r="AV265" s="12" t="s">
        <v>80</v>
      </c>
      <c r="AW265" s="12" t="s">
        <v>30</v>
      </c>
      <c r="AX265" s="12" t="s">
        <v>73</v>
      </c>
      <c r="AY265" s="152" t="s">
        <v>221</v>
      </c>
    </row>
    <row r="266" spans="2:51" s="13" customFormat="1">
      <c r="B266" s="157"/>
      <c r="D266" s="151" t="s">
        <v>231</v>
      </c>
      <c r="E266" s="158" t="s">
        <v>1</v>
      </c>
      <c r="F266" s="159" t="s">
        <v>1473</v>
      </c>
      <c r="H266" s="160">
        <v>1.7</v>
      </c>
      <c r="I266" s="161"/>
      <c r="L266" s="157"/>
      <c r="M266" s="162"/>
      <c r="T266" s="163"/>
      <c r="AT266" s="158" t="s">
        <v>231</v>
      </c>
      <c r="AU266" s="158" t="s">
        <v>82</v>
      </c>
      <c r="AV266" s="13" t="s">
        <v>82</v>
      </c>
      <c r="AW266" s="13" t="s">
        <v>30</v>
      </c>
      <c r="AX266" s="13" t="s">
        <v>73</v>
      </c>
      <c r="AY266" s="158" t="s">
        <v>221</v>
      </c>
    </row>
    <row r="267" spans="2:51" s="13" customFormat="1">
      <c r="B267" s="157"/>
      <c r="D267" s="151" t="s">
        <v>231</v>
      </c>
      <c r="E267" s="158" t="s">
        <v>1</v>
      </c>
      <c r="F267" s="159" t="s">
        <v>1474</v>
      </c>
      <c r="H267" s="160">
        <v>1.8</v>
      </c>
      <c r="I267" s="161"/>
      <c r="L267" s="157"/>
      <c r="M267" s="162"/>
      <c r="T267" s="163"/>
      <c r="AT267" s="158" t="s">
        <v>231</v>
      </c>
      <c r="AU267" s="158" t="s">
        <v>82</v>
      </c>
      <c r="AV267" s="13" t="s">
        <v>82</v>
      </c>
      <c r="AW267" s="13" t="s">
        <v>30</v>
      </c>
      <c r="AX267" s="13" t="s">
        <v>73</v>
      </c>
      <c r="AY267" s="158" t="s">
        <v>221</v>
      </c>
    </row>
    <row r="268" spans="2:51" s="15" customFormat="1">
      <c r="B268" s="184"/>
      <c r="D268" s="151" t="s">
        <v>231</v>
      </c>
      <c r="E268" s="185" t="s">
        <v>1</v>
      </c>
      <c r="F268" s="186" t="s">
        <v>436</v>
      </c>
      <c r="H268" s="187">
        <v>3.5</v>
      </c>
      <c r="I268" s="188"/>
      <c r="L268" s="184"/>
      <c r="M268" s="189"/>
      <c r="T268" s="190"/>
      <c r="AT268" s="185" t="s">
        <v>231</v>
      </c>
      <c r="AU268" s="185" t="s">
        <v>82</v>
      </c>
      <c r="AV268" s="15" t="s">
        <v>222</v>
      </c>
      <c r="AW268" s="15" t="s">
        <v>30</v>
      </c>
      <c r="AX268" s="15" t="s">
        <v>73</v>
      </c>
      <c r="AY268" s="185" t="s">
        <v>221</v>
      </c>
    </row>
    <row r="269" spans="2:51" s="12" customFormat="1">
      <c r="B269" s="150"/>
      <c r="D269" s="151" t="s">
        <v>231</v>
      </c>
      <c r="E269" s="152" t="s">
        <v>1</v>
      </c>
      <c r="F269" s="153" t="s">
        <v>1431</v>
      </c>
      <c r="H269" s="152" t="s">
        <v>1</v>
      </c>
      <c r="I269" s="154"/>
      <c r="L269" s="150"/>
      <c r="M269" s="155"/>
      <c r="T269" s="156"/>
      <c r="AT269" s="152" t="s">
        <v>231</v>
      </c>
      <c r="AU269" s="152" t="s">
        <v>82</v>
      </c>
      <c r="AV269" s="12" t="s">
        <v>80</v>
      </c>
      <c r="AW269" s="12" t="s">
        <v>30</v>
      </c>
      <c r="AX269" s="12" t="s">
        <v>73</v>
      </c>
      <c r="AY269" s="152" t="s">
        <v>221</v>
      </c>
    </row>
    <row r="270" spans="2:51" s="13" customFormat="1">
      <c r="B270" s="157"/>
      <c r="D270" s="151" t="s">
        <v>231</v>
      </c>
      <c r="E270" s="158" t="s">
        <v>1</v>
      </c>
      <c r="F270" s="159" t="s">
        <v>1475</v>
      </c>
      <c r="H270" s="160">
        <v>0.56000000000000005</v>
      </c>
      <c r="I270" s="161"/>
      <c r="L270" s="157"/>
      <c r="M270" s="162"/>
      <c r="T270" s="163"/>
      <c r="AT270" s="158" t="s">
        <v>231</v>
      </c>
      <c r="AU270" s="158" t="s">
        <v>82</v>
      </c>
      <c r="AV270" s="13" t="s">
        <v>82</v>
      </c>
      <c r="AW270" s="13" t="s">
        <v>30</v>
      </c>
      <c r="AX270" s="13" t="s">
        <v>73</v>
      </c>
      <c r="AY270" s="158" t="s">
        <v>221</v>
      </c>
    </row>
    <row r="271" spans="2:51" s="13" customFormat="1">
      <c r="B271" s="157"/>
      <c r="D271" s="151" t="s">
        <v>231</v>
      </c>
      <c r="E271" s="158" t="s">
        <v>1</v>
      </c>
      <c r="F271" s="159" t="s">
        <v>1476</v>
      </c>
      <c r="H271" s="160">
        <v>1.1200000000000001</v>
      </c>
      <c r="I271" s="161"/>
      <c r="L271" s="157"/>
      <c r="M271" s="162"/>
      <c r="T271" s="163"/>
      <c r="AT271" s="158" t="s">
        <v>231</v>
      </c>
      <c r="AU271" s="158" t="s">
        <v>82</v>
      </c>
      <c r="AV271" s="13" t="s">
        <v>82</v>
      </c>
      <c r="AW271" s="13" t="s">
        <v>30</v>
      </c>
      <c r="AX271" s="13" t="s">
        <v>73</v>
      </c>
      <c r="AY271" s="158" t="s">
        <v>221</v>
      </c>
    </row>
    <row r="272" spans="2:51" s="15" customFormat="1">
      <c r="B272" s="184"/>
      <c r="D272" s="151" t="s">
        <v>231</v>
      </c>
      <c r="E272" s="185" t="s">
        <v>1</v>
      </c>
      <c r="F272" s="186" t="s">
        <v>436</v>
      </c>
      <c r="H272" s="187">
        <v>1.6800000000000002</v>
      </c>
      <c r="I272" s="188"/>
      <c r="L272" s="184"/>
      <c r="M272" s="189"/>
      <c r="T272" s="190"/>
      <c r="AT272" s="185" t="s">
        <v>231</v>
      </c>
      <c r="AU272" s="185" t="s">
        <v>82</v>
      </c>
      <c r="AV272" s="15" t="s">
        <v>222</v>
      </c>
      <c r="AW272" s="15" t="s">
        <v>30</v>
      </c>
      <c r="AX272" s="15" t="s">
        <v>73</v>
      </c>
      <c r="AY272" s="185" t="s">
        <v>221</v>
      </c>
    </row>
    <row r="273" spans="2:65" s="14" customFormat="1">
      <c r="B273" s="164"/>
      <c r="D273" s="151" t="s">
        <v>231</v>
      </c>
      <c r="E273" s="165" t="s">
        <v>1</v>
      </c>
      <c r="F273" s="166" t="s">
        <v>236</v>
      </c>
      <c r="H273" s="167">
        <v>50.319999999999993</v>
      </c>
      <c r="I273" s="168"/>
      <c r="L273" s="164"/>
      <c r="M273" s="169"/>
      <c r="T273" s="170"/>
      <c r="AT273" s="165" t="s">
        <v>231</v>
      </c>
      <c r="AU273" s="165" t="s">
        <v>82</v>
      </c>
      <c r="AV273" s="14" t="s">
        <v>229</v>
      </c>
      <c r="AW273" s="14" t="s">
        <v>30</v>
      </c>
      <c r="AX273" s="14" t="s">
        <v>80</v>
      </c>
      <c r="AY273" s="165" t="s">
        <v>221</v>
      </c>
    </row>
    <row r="274" spans="2:65" s="1" customFormat="1" ht="24.2" customHeight="1">
      <c r="B274" s="136"/>
      <c r="C274" s="137" t="s">
        <v>310</v>
      </c>
      <c r="D274" s="137" t="s">
        <v>224</v>
      </c>
      <c r="E274" s="138" t="s">
        <v>1477</v>
      </c>
      <c r="F274" s="139" t="s">
        <v>1478</v>
      </c>
      <c r="G274" s="140" t="s">
        <v>239</v>
      </c>
      <c r="H274" s="141">
        <v>49.128999999999998</v>
      </c>
      <c r="I274" s="142"/>
      <c r="J274" s="143">
        <f>ROUND(I274*H274,2)</f>
        <v>0</v>
      </c>
      <c r="K274" s="139" t="s">
        <v>228</v>
      </c>
      <c r="L274" s="32"/>
      <c r="M274" s="144" t="s">
        <v>1</v>
      </c>
      <c r="N274" s="145" t="s">
        <v>38</v>
      </c>
      <c r="P274" s="146">
        <f>O274*H274</f>
        <v>0</v>
      </c>
      <c r="Q274" s="146">
        <v>0</v>
      </c>
      <c r="R274" s="146">
        <f>Q274*H274</f>
        <v>0</v>
      </c>
      <c r="S274" s="146">
        <v>3.4000000000000002E-2</v>
      </c>
      <c r="T274" s="147">
        <f>S274*H274</f>
        <v>1.6703860000000001</v>
      </c>
      <c r="AR274" s="148" t="s">
        <v>229</v>
      </c>
      <c r="AT274" s="148" t="s">
        <v>224</v>
      </c>
      <c r="AU274" s="148" t="s">
        <v>82</v>
      </c>
      <c r="AY274" s="17" t="s">
        <v>221</v>
      </c>
      <c r="BE274" s="149">
        <f>IF(N274="základní",J274,0)</f>
        <v>0</v>
      </c>
      <c r="BF274" s="149">
        <f>IF(N274="snížená",J274,0)</f>
        <v>0</v>
      </c>
      <c r="BG274" s="149">
        <f>IF(N274="zákl. přenesená",J274,0)</f>
        <v>0</v>
      </c>
      <c r="BH274" s="149">
        <f>IF(N274="sníž. přenesená",J274,0)</f>
        <v>0</v>
      </c>
      <c r="BI274" s="149">
        <f>IF(N274="nulová",J274,0)</f>
        <v>0</v>
      </c>
      <c r="BJ274" s="17" t="s">
        <v>80</v>
      </c>
      <c r="BK274" s="149">
        <f>ROUND(I274*H274,2)</f>
        <v>0</v>
      </c>
      <c r="BL274" s="17" t="s">
        <v>229</v>
      </c>
      <c r="BM274" s="148" t="s">
        <v>1479</v>
      </c>
    </row>
    <row r="275" spans="2:65" s="12" customFormat="1">
      <c r="B275" s="150"/>
      <c r="D275" s="151" t="s">
        <v>231</v>
      </c>
      <c r="E275" s="152" t="s">
        <v>1</v>
      </c>
      <c r="F275" s="153" t="s">
        <v>1480</v>
      </c>
      <c r="H275" s="152" t="s">
        <v>1</v>
      </c>
      <c r="I275" s="154"/>
      <c r="L275" s="150"/>
      <c r="M275" s="155"/>
      <c r="T275" s="156"/>
      <c r="AT275" s="152" t="s">
        <v>231</v>
      </c>
      <c r="AU275" s="152" t="s">
        <v>82</v>
      </c>
      <c r="AV275" s="12" t="s">
        <v>80</v>
      </c>
      <c r="AW275" s="12" t="s">
        <v>30</v>
      </c>
      <c r="AX275" s="12" t="s">
        <v>73</v>
      </c>
      <c r="AY275" s="152" t="s">
        <v>221</v>
      </c>
    </row>
    <row r="276" spans="2:65" s="12" customFormat="1">
      <c r="B276" s="150"/>
      <c r="D276" s="151" t="s">
        <v>231</v>
      </c>
      <c r="E276" s="152" t="s">
        <v>1</v>
      </c>
      <c r="F276" s="153" t="s">
        <v>1481</v>
      </c>
      <c r="H276" s="152" t="s">
        <v>1</v>
      </c>
      <c r="I276" s="154"/>
      <c r="L276" s="150"/>
      <c r="M276" s="155"/>
      <c r="T276" s="156"/>
      <c r="AT276" s="152" t="s">
        <v>231</v>
      </c>
      <c r="AU276" s="152" t="s">
        <v>82</v>
      </c>
      <c r="AV276" s="12" t="s">
        <v>80</v>
      </c>
      <c r="AW276" s="12" t="s">
        <v>30</v>
      </c>
      <c r="AX276" s="12" t="s">
        <v>73</v>
      </c>
      <c r="AY276" s="152" t="s">
        <v>221</v>
      </c>
    </row>
    <row r="277" spans="2:65" s="12" customFormat="1">
      <c r="B277" s="150"/>
      <c r="D277" s="151" t="s">
        <v>231</v>
      </c>
      <c r="E277" s="152" t="s">
        <v>1</v>
      </c>
      <c r="F277" s="153" t="s">
        <v>345</v>
      </c>
      <c r="H277" s="152" t="s">
        <v>1</v>
      </c>
      <c r="I277" s="154"/>
      <c r="L277" s="150"/>
      <c r="M277" s="155"/>
      <c r="T277" s="156"/>
      <c r="AT277" s="152" t="s">
        <v>231</v>
      </c>
      <c r="AU277" s="152" t="s">
        <v>82</v>
      </c>
      <c r="AV277" s="12" t="s">
        <v>80</v>
      </c>
      <c r="AW277" s="12" t="s">
        <v>30</v>
      </c>
      <c r="AX277" s="12" t="s">
        <v>73</v>
      </c>
      <c r="AY277" s="152" t="s">
        <v>221</v>
      </c>
    </row>
    <row r="278" spans="2:65" s="13" customFormat="1">
      <c r="B278" s="157"/>
      <c r="D278" s="151" t="s">
        <v>231</v>
      </c>
      <c r="E278" s="158" t="s">
        <v>1</v>
      </c>
      <c r="F278" s="159" t="s">
        <v>1482</v>
      </c>
      <c r="H278" s="160">
        <v>49.128999999999998</v>
      </c>
      <c r="I278" s="161"/>
      <c r="L278" s="157"/>
      <c r="M278" s="162"/>
      <c r="T278" s="163"/>
      <c r="AT278" s="158" t="s">
        <v>231</v>
      </c>
      <c r="AU278" s="158" t="s">
        <v>82</v>
      </c>
      <c r="AV278" s="13" t="s">
        <v>82</v>
      </c>
      <c r="AW278" s="13" t="s">
        <v>30</v>
      </c>
      <c r="AX278" s="13" t="s">
        <v>73</v>
      </c>
      <c r="AY278" s="158" t="s">
        <v>221</v>
      </c>
    </row>
    <row r="279" spans="2:65" s="14" customFormat="1">
      <c r="B279" s="164"/>
      <c r="D279" s="151" t="s">
        <v>231</v>
      </c>
      <c r="E279" s="165" t="s">
        <v>1</v>
      </c>
      <c r="F279" s="166" t="s">
        <v>236</v>
      </c>
      <c r="H279" s="167">
        <v>49.128999999999998</v>
      </c>
      <c r="I279" s="168"/>
      <c r="L279" s="164"/>
      <c r="M279" s="169"/>
      <c r="T279" s="170"/>
      <c r="AT279" s="165" t="s">
        <v>231</v>
      </c>
      <c r="AU279" s="165" t="s">
        <v>82</v>
      </c>
      <c r="AV279" s="14" t="s">
        <v>229</v>
      </c>
      <c r="AW279" s="14" t="s">
        <v>30</v>
      </c>
      <c r="AX279" s="14" t="s">
        <v>80</v>
      </c>
      <c r="AY279" s="165" t="s">
        <v>221</v>
      </c>
    </row>
    <row r="280" spans="2:65" s="1" customFormat="1" ht="24.2" customHeight="1">
      <c r="B280" s="136"/>
      <c r="C280" s="137" t="s">
        <v>8</v>
      </c>
      <c r="D280" s="137" t="s">
        <v>224</v>
      </c>
      <c r="E280" s="138" t="s">
        <v>1483</v>
      </c>
      <c r="F280" s="139" t="s">
        <v>1484</v>
      </c>
      <c r="G280" s="140" t="s">
        <v>239</v>
      </c>
      <c r="H280" s="141">
        <v>28.152999999999999</v>
      </c>
      <c r="I280" s="142"/>
      <c r="J280" s="143">
        <f>ROUND(I280*H280,2)</f>
        <v>0</v>
      </c>
      <c r="K280" s="139" t="s">
        <v>228</v>
      </c>
      <c r="L280" s="32"/>
      <c r="M280" s="144" t="s">
        <v>1</v>
      </c>
      <c r="N280" s="145" t="s">
        <v>38</v>
      </c>
      <c r="P280" s="146">
        <f>O280*H280</f>
        <v>0</v>
      </c>
      <c r="Q280" s="146">
        <v>0</v>
      </c>
      <c r="R280" s="146">
        <f>Q280*H280</f>
        <v>0</v>
      </c>
      <c r="S280" s="146">
        <v>0.05</v>
      </c>
      <c r="T280" s="147">
        <f>S280*H280</f>
        <v>1.4076500000000001</v>
      </c>
      <c r="AR280" s="148" t="s">
        <v>229</v>
      </c>
      <c r="AT280" s="148" t="s">
        <v>224</v>
      </c>
      <c r="AU280" s="148" t="s">
        <v>82</v>
      </c>
      <c r="AY280" s="17" t="s">
        <v>221</v>
      </c>
      <c r="BE280" s="149">
        <f>IF(N280="základní",J280,0)</f>
        <v>0</v>
      </c>
      <c r="BF280" s="149">
        <f>IF(N280="snížená",J280,0)</f>
        <v>0</v>
      </c>
      <c r="BG280" s="149">
        <f>IF(N280="zákl. přenesená",J280,0)</f>
        <v>0</v>
      </c>
      <c r="BH280" s="149">
        <f>IF(N280="sníž. přenesená",J280,0)</f>
        <v>0</v>
      </c>
      <c r="BI280" s="149">
        <f>IF(N280="nulová",J280,0)</f>
        <v>0</v>
      </c>
      <c r="BJ280" s="17" t="s">
        <v>80</v>
      </c>
      <c r="BK280" s="149">
        <f>ROUND(I280*H280,2)</f>
        <v>0</v>
      </c>
      <c r="BL280" s="17" t="s">
        <v>229</v>
      </c>
      <c r="BM280" s="148" t="s">
        <v>1485</v>
      </c>
    </row>
    <row r="281" spans="2:65" s="12" customFormat="1">
      <c r="B281" s="150"/>
      <c r="D281" s="151" t="s">
        <v>231</v>
      </c>
      <c r="E281" s="152" t="s">
        <v>1</v>
      </c>
      <c r="F281" s="153" t="s">
        <v>1480</v>
      </c>
      <c r="H281" s="152" t="s">
        <v>1</v>
      </c>
      <c r="I281" s="154"/>
      <c r="L281" s="150"/>
      <c r="M281" s="155"/>
      <c r="T281" s="156"/>
      <c r="AT281" s="152" t="s">
        <v>231</v>
      </c>
      <c r="AU281" s="152" t="s">
        <v>82</v>
      </c>
      <c r="AV281" s="12" t="s">
        <v>80</v>
      </c>
      <c r="AW281" s="12" t="s">
        <v>30</v>
      </c>
      <c r="AX281" s="12" t="s">
        <v>73</v>
      </c>
      <c r="AY281" s="152" t="s">
        <v>221</v>
      </c>
    </row>
    <row r="282" spans="2:65" s="12" customFormat="1">
      <c r="B282" s="150"/>
      <c r="D282" s="151" t="s">
        <v>231</v>
      </c>
      <c r="E282" s="152" t="s">
        <v>1</v>
      </c>
      <c r="F282" s="153" t="s">
        <v>1486</v>
      </c>
      <c r="H282" s="152" t="s">
        <v>1</v>
      </c>
      <c r="I282" s="154"/>
      <c r="L282" s="150"/>
      <c r="M282" s="155"/>
      <c r="T282" s="156"/>
      <c r="AT282" s="152" t="s">
        <v>231</v>
      </c>
      <c r="AU282" s="152" t="s">
        <v>82</v>
      </c>
      <c r="AV282" s="12" t="s">
        <v>80</v>
      </c>
      <c r="AW282" s="12" t="s">
        <v>30</v>
      </c>
      <c r="AX282" s="12" t="s">
        <v>73</v>
      </c>
      <c r="AY282" s="152" t="s">
        <v>221</v>
      </c>
    </row>
    <row r="283" spans="2:65" s="13" customFormat="1">
      <c r="B283" s="157"/>
      <c r="D283" s="151" t="s">
        <v>231</v>
      </c>
      <c r="E283" s="158" t="s">
        <v>1</v>
      </c>
      <c r="F283" s="159" t="s">
        <v>1487</v>
      </c>
      <c r="H283" s="160">
        <v>28.152999999999999</v>
      </c>
      <c r="I283" s="161"/>
      <c r="L283" s="157"/>
      <c r="M283" s="162"/>
      <c r="T283" s="163"/>
      <c r="AT283" s="158" t="s">
        <v>231</v>
      </c>
      <c r="AU283" s="158" t="s">
        <v>82</v>
      </c>
      <c r="AV283" s="13" t="s">
        <v>82</v>
      </c>
      <c r="AW283" s="13" t="s">
        <v>30</v>
      </c>
      <c r="AX283" s="13" t="s">
        <v>73</v>
      </c>
      <c r="AY283" s="158" t="s">
        <v>221</v>
      </c>
    </row>
    <row r="284" spans="2:65" s="14" customFormat="1">
      <c r="B284" s="164"/>
      <c r="D284" s="151" t="s">
        <v>231</v>
      </c>
      <c r="E284" s="165" t="s">
        <v>1</v>
      </c>
      <c r="F284" s="166" t="s">
        <v>236</v>
      </c>
      <c r="H284" s="167">
        <v>28.152999999999999</v>
      </c>
      <c r="I284" s="168"/>
      <c r="L284" s="164"/>
      <c r="M284" s="169"/>
      <c r="T284" s="170"/>
      <c r="AT284" s="165" t="s">
        <v>231</v>
      </c>
      <c r="AU284" s="165" t="s">
        <v>82</v>
      </c>
      <c r="AV284" s="14" t="s">
        <v>229</v>
      </c>
      <c r="AW284" s="14" t="s">
        <v>30</v>
      </c>
      <c r="AX284" s="14" t="s">
        <v>80</v>
      </c>
      <c r="AY284" s="165" t="s">
        <v>221</v>
      </c>
    </row>
    <row r="285" spans="2:65" s="1" customFormat="1" ht="24.2" customHeight="1">
      <c r="B285" s="136"/>
      <c r="C285" s="137" t="s">
        <v>318</v>
      </c>
      <c r="D285" s="137" t="s">
        <v>224</v>
      </c>
      <c r="E285" s="138" t="s">
        <v>1488</v>
      </c>
      <c r="F285" s="139" t="s">
        <v>1489</v>
      </c>
      <c r="G285" s="140" t="s">
        <v>239</v>
      </c>
      <c r="H285" s="141">
        <v>14.757999999999999</v>
      </c>
      <c r="I285" s="142"/>
      <c r="J285" s="143">
        <f>ROUND(I285*H285,2)</f>
        <v>0</v>
      </c>
      <c r="K285" s="139" t="s">
        <v>228</v>
      </c>
      <c r="L285" s="32"/>
      <c r="M285" s="144" t="s">
        <v>1</v>
      </c>
      <c r="N285" s="145" t="s">
        <v>38</v>
      </c>
      <c r="P285" s="146">
        <f>O285*H285</f>
        <v>0</v>
      </c>
      <c r="Q285" s="146">
        <v>0</v>
      </c>
      <c r="R285" s="146">
        <f>Q285*H285</f>
        <v>0</v>
      </c>
      <c r="S285" s="146">
        <v>8.8999999999999996E-2</v>
      </c>
      <c r="T285" s="147">
        <f>S285*H285</f>
        <v>1.3134619999999999</v>
      </c>
      <c r="AR285" s="148" t="s">
        <v>229</v>
      </c>
      <c r="AT285" s="148" t="s">
        <v>224</v>
      </c>
      <c r="AU285" s="148" t="s">
        <v>82</v>
      </c>
      <c r="AY285" s="17" t="s">
        <v>221</v>
      </c>
      <c r="BE285" s="149">
        <f>IF(N285="základní",J285,0)</f>
        <v>0</v>
      </c>
      <c r="BF285" s="149">
        <f>IF(N285="snížená",J285,0)</f>
        <v>0</v>
      </c>
      <c r="BG285" s="149">
        <f>IF(N285="zákl. přenesená",J285,0)</f>
        <v>0</v>
      </c>
      <c r="BH285" s="149">
        <f>IF(N285="sníž. přenesená",J285,0)</f>
        <v>0</v>
      </c>
      <c r="BI285" s="149">
        <f>IF(N285="nulová",J285,0)</f>
        <v>0</v>
      </c>
      <c r="BJ285" s="17" t="s">
        <v>80</v>
      </c>
      <c r="BK285" s="149">
        <f>ROUND(I285*H285,2)</f>
        <v>0</v>
      </c>
      <c r="BL285" s="17" t="s">
        <v>229</v>
      </c>
      <c r="BM285" s="148" t="s">
        <v>1490</v>
      </c>
    </row>
    <row r="286" spans="2:65" s="12" customFormat="1">
      <c r="B286" s="150"/>
      <c r="D286" s="151" t="s">
        <v>231</v>
      </c>
      <c r="E286" s="152" t="s">
        <v>1</v>
      </c>
      <c r="F286" s="153" t="s">
        <v>344</v>
      </c>
      <c r="H286" s="152" t="s">
        <v>1</v>
      </c>
      <c r="I286" s="154"/>
      <c r="L286" s="150"/>
      <c r="M286" s="155"/>
      <c r="T286" s="156"/>
      <c r="AT286" s="152" t="s">
        <v>231</v>
      </c>
      <c r="AU286" s="152" t="s">
        <v>82</v>
      </c>
      <c r="AV286" s="12" t="s">
        <v>80</v>
      </c>
      <c r="AW286" s="12" t="s">
        <v>30</v>
      </c>
      <c r="AX286" s="12" t="s">
        <v>73</v>
      </c>
      <c r="AY286" s="152" t="s">
        <v>221</v>
      </c>
    </row>
    <row r="287" spans="2:65" s="12" customFormat="1">
      <c r="B287" s="150"/>
      <c r="D287" s="151" t="s">
        <v>231</v>
      </c>
      <c r="E287" s="152" t="s">
        <v>1</v>
      </c>
      <c r="F287" s="153" t="s">
        <v>1491</v>
      </c>
      <c r="H287" s="152" t="s">
        <v>1</v>
      </c>
      <c r="I287" s="154"/>
      <c r="L287" s="150"/>
      <c r="M287" s="155"/>
      <c r="T287" s="156"/>
      <c r="AT287" s="152" t="s">
        <v>231</v>
      </c>
      <c r="AU287" s="152" t="s">
        <v>82</v>
      </c>
      <c r="AV287" s="12" t="s">
        <v>80</v>
      </c>
      <c r="AW287" s="12" t="s">
        <v>30</v>
      </c>
      <c r="AX287" s="12" t="s">
        <v>73</v>
      </c>
      <c r="AY287" s="152" t="s">
        <v>221</v>
      </c>
    </row>
    <row r="288" spans="2:65" s="12" customFormat="1">
      <c r="B288" s="150"/>
      <c r="D288" s="151" t="s">
        <v>231</v>
      </c>
      <c r="E288" s="152" t="s">
        <v>1</v>
      </c>
      <c r="F288" s="153" t="s">
        <v>345</v>
      </c>
      <c r="H288" s="152" t="s">
        <v>1</v>
      </c>
      <c r="I288" s="154"/>
      <c r="L288" s="150"/>
      <c r="M288" s="155"/>
      <c r="T288" s="156"/>
      <c r="AT288" s="152" t="s">
        <v>231</v>
      </c>
      <c r="AU288" s="152" t="s">
        <v>82</v>
      </c>
      <c r="AV288" s="12" t="s">
        <v>80</v>
      </c>
      <c r="AW288" s="12" t="s">
        <v>30</v>
      </c>
      <c r="AX288" s="12" t="s">
        <v>73</v>
      </c>
      <c r="AY288" s="152" t="s">
        <v>221</v>
      </c>
    </row>
    <row r="289" spans="2:65" s="13" customFormat="1">
      <c r="B289" s="157"/>
      <c r="D289" s="151" t="s">
        <v>231</v>
      </c>
      <c r="E289" s="158" t="s">
        <v>1</v>
      </c>
      <c r="F289" s="159" t="s">
        <v>1492</v>
      </c>
      <c r="H289" s="160">
        <v>14.757999999999999</v>
      </c>
      <c r="I289" s="161"/>
      <c r="L289" s="157"/>
      <c r="M289" s="162"/>
      <c r="T289" s="163"/>
      <c r="AT289" s="158" t="s">
        <v>231</v>
      </c>
      <c r="AU289" s="158" t="s">
        <v>82</v>
      </c>
      <c r="AV289" s="13" t="s">
        <v>82</v>
      </c>
      <c r="AW289" s="13" t="s">
        <v>30</v>
      </c>
      <c r="AX289" s="13" t="s">
        <v>73</v>
      </c>
      <c r="AY289" s="158" t="s">
        <v>221</v>
      </c>
    </row>
    <row r="290" spans="2:65" s="14" customFormat="1">
      <c r="B290" s="164"/>
      <c r="D290" s="151" t="s">
        <v>231</v>
      </c>
      <c r="E290" s="165" t="s">
        <v>1</v>
      </c>
      <c r="F290" s="166" t="s">
        <v>236</v>
      </c>
      <c r="H290" s="167">
        <v>14.757999999999999</v>
      </c>
      <c r="I290" s="168"/>
      <c r="L290" s="164"/>
      <c r="M290" s="169"/>
      <c r="T290" s="170"/>
      <c r="AT290" s="165" t="s">
        <v>231</v>
      </c>
      <c r="AU290" s="165" t="s">
        <v>82</v>
      </c>
      <c r="AV290" s="14" t="s">
        <v>229</v>
      </c>
      <c r="AW290" s="14" t="s">
        <v>30</v>
      </c>
      <c r="AX290" s="14" t="s">
        <v>80</v>
      </c>
      <c r="AY290" s="165" t="s">
        <v>221</v>
      </c>
    </row>
    <row r="291" spans="2:65" s="1" customFormat="1" ht="44.25" customHeight="1">
      <c r="B291" s="136"/>
      <c r="C291" s="137" t="s">
        <v>322</v>
      </c>
      <c r="D291" s="137" t="s">
        <v>224</v>
      </c>
      <c r="E291" s="138" t="s">
        <v>1493</v>
      </c>
      <c r="F291" s="139" t="s">
        <v>1494</v>
      </c>
      <c r="G291" s="140" t="s">
        <v>350</v>
      </c>
      <c r="H291" s="141">
        <v>39.619999999999997</v>
      </c>
      <c r="I291" s="142"/>
      <c r="J291" s="143">
        <f>ROUND(I291*H291,2)</f>
        <v>0</v>
      </c>
      <c r="K291" s="139" t="s">
        <v>1</v>
      </c>
      <c r="L291" s="32"/>
      <c r="M291" s="144" t="s">
        <v>1</v>
      </c>
      <c r="N291" s="145" t="s">
        <v>38</v>
      </c>
      <c r="P291" s="146">
        <f>O291*H291</f>
        <v>0</v>
      </c>
      <c r="Q291" s="146">
        <v>0</v>
      </c>
      <c r="R291" s="146">
        <f>Q291*H291</f>
        <v>0</v>
      </c>
      <c r="S291" s="146">
        <v>0</v>
      </c>
      <c r="T291" s="147">
        <f>S291*H291</f>
        <v>0</v>
      </c>
      <c r="AR291" s="148" t="s">
        <v>229</v>
      </c>
      <c r="AT291" s="148" t="s">
        <v>224</v>
      </c>
      <c r="AU291" s="148" t="s">
        <v>82</v>
      </c>
      <c r="AY291" s="17" t="s">
        <v>221</v>
      </c>
      <c r="BE291" s="149">
        <f>IF(N291="základní",J291,0)</f>
        <v>0</v>
      </c>
      <c r="BF291" s="149">
        <f>IF(N291="snížená",J291,0)</f>
        <v>0</v>
      </c>
      <c r="BG291" s="149">
        <f>IF(N291="zákl. přenesená",J291,0)</f>
        <v>0</v>
      </c>
      <c r="BH291" s="149">
        <f>IF(N291="sníž. přenesená",J291,0)</f>
        <v>0</v>
      </c>
      <c r="BI291" s="149">
        <f>IF(N291="nulová",J291,0)</f>
        <v>0</v>
      </c>
      <c r="BJ291" s="17" t="s">
        <v>80</v>
      </c>
      <c r="BK291" s="149">
        <f>ROUND(I291*H291,2)</f>
        <v>0</v>
      </c>
      <c r="BL291" s="17" t="s">
        <v>229</v>
      </c>
      <c r="BM291" s="148" t="s">
        <v>1495</v>
      </c>
    </row>
    <row r="292" spans="2:65" s="12" customFormat="1">
      <c r="B292" s="150"/>
      <c r="D292" s="151" t="s">
        <v>231</v>
      </c>
      <c r="E292" s="152" t="s">
        <v>1</v>
      </c>
      <c r="F292" s="153" t="s">
        <v>1401</v>
      </c>
      <c r="H292" s="152" t="s">
        <v>1</v>
      </c>
      <c r="I292" s="154"/>
      <c r="L292" s="150"/>
      <c r="M292" s="155"/>
      <c r="T292" s="156"/>
      <c r="AT292" s="152" t="s">
        <v>231</v>
      </c>
      <c r="AU292" s="152" t="s">
        <v>82</v>
      </c>
      <c r="AV292" s="12" t="s">
        <v>80</v>
      </c>
      <c r="AW292" s="12" t="s">
        <v>30</v>
      </c>
      <c r="AX292" s="12" t="s">
        <v>73</v>
      </c>
      <c r="AY292" s="152" t="s">
        <v>221</v>
      </c>
    </row>
    <row r="293" spans="2:65" s="12" customFormat="1">
      <c r="B293" s="150"/>
      <c r="D293" s="151" t="s">
        <v>231</v>
      </c>
      <c r="E293" s="152" t="s">
        <v>1</v>
      </c>
      <c r="F293" s="153" t="s">
        <v>1496</v>
      </c>
      <c r="H293" s="152" t="s">
        <v>1</v>
      </c>
      <c r="I293" s="154"/>
      <c r="L293" s="150"/>
      <c r="M293" s="155"/>
      <c r="T293" s="156"/>
      <c r="AT293" s="152" t="s">
        <v>231</v>
      </c>
      <c r="AU293" s="152" t="s">
        <v>82</v>
      </c>
      <c r="AV293" s="12" t="s">
        <v>80</v>
      </c>
      <c r="AW293" s="12" t="s">
        <v>30</v>
      </c>
      <c r="AX293" s="12" t="s">
        <v>73</v>
      </c>
      <c r="AY293" s="152" t="s">
        <v>221</v>
      </c>
    </row>
    <row r="294" spans="2:65" s="13" customFormat="1">
      <c r="B294" s="157"/>
      <c r="D294" s="151" t="s">
        <v>231</v>
      </c>
      <c r="E294" s="158" t="s">
        <v>1</v>
      </c>
      <c r="F294" s="159" t="s">
        <v>1497</v>
      </c>
      <c r="H294" s="160">
        <v>39.619999999999997</v>
      </c>
      <c r="I294" s="161"/>
      <c r="L294" s="157"/>
      <c r="M294" s="162"/>
      <c r="T294" s="163"/>
      <c r="AT294" s="158" t="s">
        <v>231</v>
      </c>
      <c r="AU294" s="158" t="s">
        <v>82</v>
      </c>
      <c r="AV294" s="13" t="s">
        <v>82</v>
      </c>
      <c r="AW294" s="13" t="s">
        <v>30</v>
      </c>
      <c r="AX294" s="13" t="s">
        <v>73</v>
      </c>
      <c r="AY294" s="158" t="s">
        <v>221</v>
      </c>
    </row>
    <row r="295" spans="2:65" s="14" customFormat="1">
      <c r="B295" s="164"/>
      <c r="D295" s="151" t="s">
        <v>231</v>
      </c>
      <c r="E295" s="165" t="s">
        <v>1</v>
      </c>
      <c r="F295" s="166" t="s">
        <v>236</v>
      </c>
      <c r="H295" s="167">
        <v>39.619999999999997</v>
      </c>
      <c r="I295" s="168"/>
      <c r="L295" s="164"/>
      <c r="M295" s="169"/>
      <c r="T295" s="170"/>
      <c r="AT295" s="165" t="s">
        <v>231</v>
      </c>
      <c r="AU295" s="165" t="s">
        <v>82</v>
      </c>
      <c r="AV295" s="14" t="s">
        <v>229</v>
      </c>
      <c r="AW295" s="14" t="s">
        <v>30</v>
      </c>
      <c r="AX295" s="14" t="s">
        <v>80</v>
      </c>
      <c r="AY295" s="165" t="s">
        <v>221</v>
      </c>
    </row>
    <row r="296" spans="2:65" s="1" customFormat="1" ht="21.75" customHeight="1">
      <c r="B296" s="136"/>
      <c r="C296" s="137" t="s">
        <v>328</v>
      </c>
      <c r="D296" s="137" t="s">
        <v>224</v>
      </c>
      <c r="E296" s="138" t="s">
        <v>1498</v>
      </c>
      <c r="F296" s="139" t="s">
        <v>1499</v>
      </c>
      <c r="G296" s="140" t="s">
        <v>239</v>
      </c>
      <c r="H296" s="141">
        <v>44</v>
      </c>
      <c r="I296" s="142"/>
      <c r="J296" s="143">
        <f>ROUND(I296*H296,2)</f>
        <v>0</v>
      </c>
      <c r="K296" s="139" t="s">
        <v>228</v>
      </c>
      <c r="L296" s="32"/>
      <c r="M296" s="144" t="s">
        <v>1</v>
      </c>
      <c r="N296" s="145" t="s">
        <v>38</v>
      </c>
      <c r="P296" s="146">
        <f>O296*H296</f>
        <v>0</v>
      </c>
      <c r="Q296" s="146">
        <v>0</v>
      </c>
      <c r="R296" s="146">
        <f>Q296*H296</f>
        <v>0</v>
      </c>
      <c r="S296" s="146">
        <v>7.5999999999999998E-2</v>
      </c>
      <c r="T296" s="147">
        <f>S296*H296</f>
        <v>3.3439999999999999</v>
      </c>
      <c r="AR296" s="148" t="s">
        <v>229</v>
      </c>
      <c r="AT296" s="148" t="s">
        <v>224</v>
      </c>
      <c r="AU296" s="148" t="s">
        <v>82</v>
      </c>
      <c r="AY296" s="17" t="s">
        <v>221</v>
      </c>
      <c r="BE296" s="149">
        <f>IF(N296="základní",J296,0)</f>
        <v>0</v>
      </c>
      <c r="BF296" s="149">
        <f>IF(N296="snížená",J296,0)</f>
        <v>0</v>
      </c>
      <c r="BG296" s="149">
        <f>IF(N296="zákl. přenesená",J296,0)</f>
        <v>0</v>
      </c>
      <c r="BH296" s="149">
        <f>IF(N296="sníž. přenesená",J296,0)</f>
        <v>0</v>
      </c>
      <c r="BI296" s="149">
        <f>IF(N296="nulová",J296,0)</f>
        <v>0</v>
      </c>
      <c r="BJ296" s="17" t="s">
        <v>80</v>
      </c>
      <c r="BK296" s="149">
        <f>ROUND(I296*H296,2)</f>
        <v>0</v>
      </c>
      <c r="BL296" s="17" t="s">
        <v>229</v>
      </c>
      <c r="BM296" s="148" t="s">
        <v>1500</v>
      </c>
    </row>
    <row r="297" spans="2:65" s="12" customFormat="1">
      <c r="B297" s="150"/>
      <c r="D297" s="151" t="s">
        <v>231</v>
      </c>
      <c r="E297" s="152" t="s">
        <v>1</v>
      </c>
      <c r="F297" s="153" t="s">
        <v>1401</v>
      </c>
      <c r="H297" s="152" t="s">
        <v>1</v>
      </c>
      <c r="I297" s="154"/>
      <c r="L297" s="150"/>
      <c r="M297" s="155"/>
      <c r="T297" s="156"/>
      <c r="AT297" s="152" t="s">
        <v>231</v>
      </c>
      <c r="AU297" s="152" t="s">
        <v>82</v>
      </c>
      <c r="AV297" s="12" t="s">
        <v>80</v>
      </c>
      <c r="AW297" s="12" t="s">
        <v>30</v>
      </c>
      <c r="AX297" s="12" t="s">
        <v>73</v>
      </c>
      <c r="AY297" s="152" t="s">
        <v>221</v>
      </c>
    </row>
    <row r="298" spans="2:65" s="13" customFormat="1">
      <c r="B298" s="157"/>
      <c r="D298" s="151" t="s">
        <v>231</v>
      </c>
      <c r="E298" s="158" t="s">
        <v>1</v>
      </c>
      <c r="F298" s="159" t="s">
        <v>1501</v>
      </c>
      <c r="H298" s="160">
        <v>44</v>
      </c>
      <c r="I298" s="161"/>
      <c r="L298" s="157"/>
      <c r="M298" s="162"/>
      <c r="T298" s="163"/>
      <c r="AT298" s="158" t="s">
        <v>231</v>
      </c>
      <c r="AU298" s="158" t="s">
        <v>82</v>
      </c>
      <c r="AV298" s="13" t="s">
        <v>82</v>
      </c>
      <c r="AW298" s="13" t="s">
        <v>30</v>
      </c>
      <c r="AX298" s="13" t="s">
        <v>73</v>
      </c>
      <c r="AY298" s="158" t="s">
        <v>221</v>
      </c>
    </row>
    <row r="299" spans="2:65" s="14" customFormat="1">
      <c r="B299" s="164"/>
      <c r="D299" s="151" t="s">
        <v>231</v>
      </c>
      <c r="E299" s="165" t="s">
        <v>1</v>
      </c>
      <c r="F299" s="166" t="s">
        <v>236</v>
      </c>
      <c r="H299" s="167">
        <v>44</v>
      </c>
      <c r="I299" s="168"/>
      <c r="L299" s="164"/>
      <c r="M299" s="169"/>
      <c r="T299" s="170"/>
      <c r="AT299" s="165" t="s">
        <v>231</v>
      </c>
      <c r="AU299" s="165" t="s">
        <v>82</v>
      </c>
      <c r="AV299" s="14" t="s">
        <v>229</v>
      </c>
      <c r="AW299" s="14" t="s">
        <v>30</v>
      </c>
      <c r="AX299" s="14" t="s">
        <v>80</v>
      </c>
      <c r="AY299" s="165" t="s">
        <v>221</v>
      </c>
    </row>
    <row r="300" spans="2:65" s="1" customFormat="1" ht="21.75" customHeight="1">
      <c r="B300" s="136"/>
      <c r="C300" s="137" t="s">
        <v>332</v>
      </c>
      <c r="D300" s="137" t="s">
        <v>224</v>
      </c>
      <c r="E300" s="138" t="s">
        <v>1502</v>
      </c>
      <c r="F300" s="139" t="s">
        <v>1503</v>
      </c>
      <c r="G300" s="140" t="s">
        <v>239</v>
      </c>
      <c r="H300" s="141">
        <v>2.4</v>
      </c>
      <c r="I300" s="142"/>
      <c r="J300" s="143">
        <f>ROUND(I300*H300,2)</f>
        <v>0</v>
      </c>
      <c r="K300" s="139" t="s">
        <v>228</v>
      </c>
      <c r="L300" s="32"/>
      <c r="M300" s="144" t="s">
        <v>1</v>
      </c>
      <c r="N300" s="145" t="s">
        <v>38</v>
      </c>
      <c r="P300" s="146">
        <f>O300*H300</f>
        <v>0</v>
      </c>
      <c r="Q300" s="146">
        <v>0</v>
      </c>
      <c r="R300" s="146">
        <f>Q300*H300</f>
        <v>0</v>
      </c>
      <c r="S300" s="146">
        <v>6.3E-2</v>
      </c>
      <c r="T300" s="147">
        <f>S300*H300</f>
        <v>0.1512</v>
      </c>
      <c r="AR300" s="148" t="s">
        <v>229</v>
      </c>
      <c r="AT300" s="148" t="s">
        <v>224</v>
      </c>
      <c r="AU300" s="148" t="s">
        <v>82</v>
      </c>
      <c r="AY300" s="17" t="s">
        <v>221</v>
      </c>
      <c r="BE300" s="149">
        <f>IF(N300="základní",J300,0)</f>
        <v>0</v>
      </c>
      <c r="BF300" s="149">
        <f>IF(N300="snížená",J300,0)</f>
        <v>0</v>
      </c>
      <c r="BG300" s="149">
        <f>IF(N300="zákl. přenesená",J300,0)</f>
        <v>0</v>
      </c>
      <c r="BH300" s="149">
        <f>IF(N300="sníž. přenesená",J300,0)</f>
        <v>0</v>
      </c>
      <c r="BI300" s="149">
        <f>IF(N300="nulová",J300,0)</f>
        <v>0</v>
      </c>
      <c r="BJ300" s="17" t="s">
        <v>80</v>
      </c>
      <c r="BK300" s="149">
        <f>ROUND(I300*H300,2)</f>
        <v>0</v>
      </c>
      <c r="BL300" s="17" t="s">
        <v>229</v>
      </c>
      <c r="BM300" s="148" t="s">
        <v>1504</v>
      </c>
    </row>
    <row r="301" spans="2:65" s="12" customFormat="1">
      <c r="B301" s="150"/>
      <c r="D301" s="151" t="s">
        <v>231</v>
      </c>
      <c r="E301" s="152" t="s">
        <v>1</v>
      </c>
      <c r="F301" s="153" t="s">
        <v>1401</v>
      </c>
      <c r="H301" s="152" t="s">
        <v>1</v>
      </c>
      <c r="I301" s="154"/>
      <c r="L301" s="150"/>
      <c r="M301" s="155"/>
      <c r="T301" s="156"/>
      <c r="AT301" s="152" t="s">
        <v>231</v>
      </c>
      <c r="AU301" s="152" t="s">
        <v>82</v>
      </c>
      <c r="AV301" s="12" t="s">
        <v>80</v>
      </c>
      <c r="AW301" s="12" t="s">
        <v>30</v>
      </c>
      <c r="AX301" s="12" t="s">
        <v>73</v>
      </c>
      <c r="AY301" s="152" t="s">
        <v>221</v>
      </c>
    </row>
    <row r="302" spans="2:65" s="13" customFormat="1">
      <c r="B302" s="157"/>
      <c r="D302" s="151" t="s">
        <v>231</v>
      </c>
      <c r="E302" s="158" t="s">
        <v>1</v>
      </c>
      <c r="F302" s="159" t="s">
        <v>1505</v>
      </c>
      <c r="H302" s="160">
        <v>2.4</v>
      </c>
      <c r="I302" s="161"/>
      <c r="L302" s="157"/>
      <c r="M302" s="162"/>
      <c r="T302" s="163"/>
      <c r="AT302" s="158" t="s">
        <v>231</v>
      </c>
      <c r="AU302" s="158" t="s">
        <v>82</v>
      </c>
      <c r="AV302" s="13" t="s">
        <v>82</v>
      </c>
      <c r="AW302" s="13" t="s">
        <v>30</v>
      </c>
      <c r="AX302" s="13" t="s">
        <v>73</v>
      </c>
      <c r="AY302" s="158" t="s">
        <v>221</v>
      </c>
    </row>
    <row r="303" spans="2:65" s="14" customFormat="1">
      <c r="B303" s="164"/>
      <c r="D303" s="151" t="s">
        <v>231</v>
      </c>
      <c r="E303" s="165" t="s">
        <v>1</v>
      </c>
      <c r="F303" s="166" t="s">
        <v>236</v>
      </c>
      <c r="H303" s="167">
        <v>2.4</v>
      </c>
      <c r="I303" s="168"/>
      <c r="L303" s="164"/>
      <c r="M303" s="169"/>
      <c r="T303" s="170"/>
      <c r="AT303" s="165" t="s">
        <v>231</v>
      </c>
      <c r="AU303" s="165" t="s">
        <v>82</v>
      </c>
      <c r="AV303" s="14" t="s">
        <v>229</v>
      </c>
      <c r="AW303" s="14" t="s">
        <v>30</v>
      </c>
      <c r="AX303" s="14" t="s">
        <v>80</v>
      </c>
      <c r="AY303" s="165" t="s">
        <v>221</v>
      </c>
    </row>
    <row r="304" spans="2:65" s="1" customFormat="1" ht="16.5" customHeight="1">
      <c r="B304" s="136"/>
      <c r="C304" s="137" t="s">
        <v>336</v>
      </c>
      <c r="D304" s="137" t="s">
        <v>224</v>
      </c>
      <c r="E304" s="138" t="s">
        <v>1506</v>
      </c>
      <c r="F304" s="139" t="s">
        <v>1507</v>
      </c>
      <c r="G304" s="140" t="s">
        <v>239</v>
      </c>
      <c r="H304" s="141">
        <v>27.385999999999999</v>
      </c>
      <c r="I304" s="142"/>
      <c r="J304" s="143">
        <f>ROUND(I304*H304,2)</f>
        <v>0</v>
      </c>
      <c r="K304" s="139" t="s">
        <v>228</v>
      </c>
      <c r="L304" s="32"/>
      <c r="M304" s="144" t="s">
        <v>1</v>
      </c>
      <c r="N304" s="145" t="s">
        <v>38</v>
      </c>
      <c r="P304" s="146">
        <f>O304*H304</f>
        <v>0</v>
      </c>
      <c r="Q304" s="146">
        <v>0</v>
      </c>
      <c r="R304" s="146">
        <f>Q304*H304</f>
        <v>0</v>
      </c>
      <c r="S304" s="146">
        <v>2.5000000000000001E-2</v>
      </c>
      <c r="T304" s="147">
        <f>S304*H304</f>
        <v>0.68464999999999998</v>
      </c>
      <c r="AR304" s="148" t="s">
        <v>229</v>
      </c>
      <c r="AT304" s="148" t="s">
        <v>224</v>
      </c>
      <c r="AU304" s="148" t="s">
        <v>82</v>
      </c>
      <c r="AY304" s="17" t="s">
        <v>221</v>
      </c>
      <c r="BE304" s="149">
        <f>IF(N304="základní",J304,0)</f>
        <v>0</v>
      </c>
      <c r="BF304" s="149">
        <f>IF(N304="snížená",J304,0)</f>
        <v>0</v>
      </c>
      <c r="BG304" s="149">
        <f>IF(N304="zákl. přenesená",J304,0)</f>
        <v>0</v>
      </c>
      <c r="BH304" s="149">
        <f>IF(N304="sníž. přenesená",J304,0)</f>
        <v>0</v>
      </c>
      <c r="BI304" s="149">
        <f>IF(N304="nulová",J304,0)</f>
        <v>0</v>
      </c>
      <c r="BJ304" s="17" t="s">
        <v>80</v>
      </c>
      <c r="BK304" s="149">
        <f>ROUND(I304*H304,2)</f>
        <v>0</v>
      </c>
      <c r="BL304" s="17" t="s">
        <v>229</v>
      </c>
      <c r="BM304" s="148" t="s">
        <v>1508</v>
      </c>
    </row>
    <row r="305" spans="2:65" s="12" customFormat="1">
      <c r="B305" s="150"/>
      <c r="D305" s="151" t="s">
        <v>231</v>
      </c>
      <c r="E305" s="152" t="s">
        <v>1</v>
      </c>
      <c r="F305" s="153" t="s">
        <v>1401</v>
      </c>
      <c r="H305" s="152" t="s">
        <v>1</v>
      </c>
      <c r="I305" s="154"/>
      <c r="L305" s="150"/>
      <c r="M305" s="155"/>
      <c r="T305" s="156"/>
      <c r="AT305" s="152" t="s">
        <v>231</v>
      </c>
      <c r="AU305" s="152" t="s">
        <v>82</v>
      </c>
      <c r="AV305" s="12" t="s">
        <v>80</v>
      </c>
      <c r="AW305" s="12" t="s">
        <v>30</v>
      </c>
      <c r="AX305" s="12" t="s">
        <v>73</v>
      </c>
      <c r="AY305" s="152" t="s">
        <v>221</v>
      </c>
    </row>
    <row r="306" spans="2:65" s="13" customFormat="1">
      <c r="B306" s="157"/>
      <c r="D306" s="151" t="s">
        <v>231</v>
      </c>
      <c r="E306" s="158" t="s">
        <v>1</v>
      </c>
      <c r="F306" s="159" t="s">
        <v>1509</v>
      </c>
      <c r="H306" s="160">
        <v>27.385999999999999</v>
      </c>
      <c r="I306" s="161"/>
      <c r="L306" s="157"/>
      <c r="M306" s="162"/>
      <c r="T306" s="163"/>
      <c r="AT306" s="158" t="s">
        <v>231</v>
      </c>
      <c r="AU306" s="158" t="s">
        <v>82</v>
      </c>
      <c r="AV306" s="13" t="s">
        <v>82</v>
      </c>
      <c r="AW306" s="13" t="s">
        <v>30</v>
      </c>
      <c r="AX306" s="13" t="s">
        <v>73</v>
      </c>
      <c r="AY306" s="158" t="s">
        <v>221</v>
      </c>
    </row>
    <row r="307" spans="2:65" s="14" customFormat="1">
      <c r="B307" s="164"/>
      <c r="D307" s="151" t="s">
        <v>231</v>
      </c>
      <c r="E307" s="165" t="s">
        <v>1</v>
      </c>
      <c r="F307" s="166" t="s">
        <v>236</v>
      </c>
      <c r="H307" s="167">
        <v>27.385999999999999</v>
      </c>
      <c r="I307" s="168"/>
      <c r="L307" s="164"/>
      <c r="M307" s="169"/>
      <c r="T307" s="170"/>
      <c r="AT307" s="165" t="s">
        <v>231</v>
      </c>
      <c r="AU307" s="165" t="s">
        <v>82</v>
      </c>
      <c r="AV307" s="14" t="s">
        <v>229</v>
      </c>
      <c r="AW307" s="14" t="s">
        <v>30</v>
      </c>
      <c r="AX307" s="14" t="s">
        <v>80</v>
      </c>
      <c r="AY307" s="165" t="s">
        <v>221</v>
      </c>
    </row>
    <row r="308" spans="2:65" s="11" customFormat="1" ht="22.9" customHeight="1">
      <c r="B308" s="124"/>
      <c r="D308" s="125" t="s">
        <v>72</v>
      </c>
      <c r="E308" s="134" t="s">
        <v>901</v>
      </c>
      <c r="F308" s="134" t="s">
        <v>1510</v>
      </c>
      <c r="I308" s="127"/>
      <c r="J308" s="135">
        <f>BK308</f>
        <v>0</v>
      </c>
      <c r="L308" s="124"/>
      <c r="M308" s="129"/>
      <c r="P308" s="130">
        <f>SUM(P309:P339)</f>
        <v>0</v>
      </c>
      <c r="R308" s="130">
        <f>SUM(R309:R339)</f>
        <v>5.3993300000000001E-2</v>
      </c>
      <c r="T308" s="131">
        <f>SUM(T309:T339)</f>
        <v>1.1186340000000001</v>
      </c>
      <c r="AR308" s="125" t="s">
        <v>80</v>
      </c>
      <c r="AT308" s="132" t="s">
        <v>72</v>
      </c>
      <c r="AU308" s="132" t="s">
        <v>80</v>
      </c>
      <c r="AY308" s="125" t="s">
        <v>221</v>
      </c>
      <c r="BK308" s="133">
        <f>SUM(BK309:BK339)</f>
        <v>0</v>
      </c>
    </row>
    <row r="309" spans="2:65" s="1" customFormat="1" ht="24.2" customHeight="1">
      <c r="B309" s="136"/>
      <c r="C309" s="137" t="s">
        <v>340</v>
      </c>
      <c r="D309" s="137" t="s">
        <v>224</v>
      </c>
      <c r="E309" s="138" t="s">
        <v>1511</v>
      </c>
      <c r="F309" s="139" t="s">
        <v>1512</v>
      </c>
      <c r="G309" s="140" t="s">
        <v>350</v>
      </c>
      <c r="H309" s="141">
        <v>1.08</v>
      </c>
      <c r="I309" s="142"/>
      <c r="J309" s="143">
        <f>ROUND(I309*H309,2)</f>
        <v>0</v>
      </c>
      <c r="K309" s="139" t="s">
        <v>228</v>
      </c>
      <c r="L309" s="32"/>
      <c r="M309" s="144" t="s">
        <v>1</v>
      </c>
      <c r="N309" s="145" t="s">
        <v>38</v>
      </c>
      <c r="P309" s="146">
        <f>O309*H309</f>
        <v>0</v>
      </c>
      <c r="Q309" s="146">
        <v>9.7000000000000005E-4</v>
      </c>
      <c r="R309" s="146">
        <f>Q309*H309</f>
        <v>1.0476000000000001E-3</v>
      </c>
      <c r="S309" s="146">
        <v>4.3E-3</v>
      </c>
      <c r="T309" s="147">
        <f>S309*H309</f>
        <v>4.6440000000000006E-3</v>
      </c>
      <c r="AR309" s="148" t="s">
        <v>229</v>
      </c>
      <c r="AT309" s="148" t="s">
        <v>224</v>
      </c>
      <c r="AU309" s="148" t="s">
        <v>82</v>
      </c>
      <c r="AY309" s="17" t="s">
        <v>221</v>
      </c>
      <c r="BE309" s="149">
        <f>IF(N309="základní",J309,0)</f>
        <v>0</v>
      </c>
      <c r="BF309" s="149">
        <f>IF(N309="snížená",J309,0)</f>
        <v>0</v>
      </c>
      <c r="BG309" s="149">
        <f>IF(N309="zákl. přenesená",J309,0)</f>
        <v>0</v>
      </c>
      <c r="BH309" s="149">
        <f>IF(N309="sníž. přenesená",J309,0)</f>
        <v>0</v>
      </c>
      <c r="BI309" s="149">
        <f>IF(N309="nulová",J309,0)</f>
        <v>0</v>
      </c>
      <c r="BJ309" s="17" t="s">
        <v>80</v>
      </c>
      <c r="BK309" s="149">
        <f>ROUND(I309*H309,2)</f>
        <v>0</v>
      </c>
      <c r="BL309" s="17" t="s">
        <v>229</v>
      </c>
      <c r="BM309" s="148" t="s">
        <v>1513</v>
      </c>
    </row>
    <row r="310" spans="2:65" s="12" customFormat="1">
      <c r="B310" s="150"/>
      <c r="D310" s="151" t="s">
        <v>231</v>
      </c>
      <c r="E310" s="152" t="s">
        <v>1</v>
      </c>
      <c r="F310" s="153" t="s">
        <v>1480</v>
      </c>
      <c r="H310" s="152" t="s">
        <v>1</v>
      </c>
      <c r="I310" s="154"/>
      <c r="L310" s="150"/>
      <c r="M310" s="155"/>
      <c r="T310" s="156"/>
      <c r="AT310" s="152" t="s">
        <v>231</v>
      </c>
      <c r="AU310" s="152" t="s">
        <v>82</v>
      </c>
      <c r="AV310" s="12" t="s">
        <v>80</v>
      </c>
      <c r="AW310" s="12" t="s">
        <v>30</v>
      </c>
      <c r="AX310" s="12" t="s">
        <v>73</v>
      </c>
      <c r="AY310" s="152" t="s">
        <v>221</v>
      </c>
    </row>
    <row r="311" spans="2:65" s="12" customFormat="1">
      <c r="B311" s="150"/>
      <c r="D311" s="151" t="s">
        <v>231</v>
      </c>
      <c r="E311" s="152" t="s">
        <v>1</v>
      </c>
      <c r="F311" s="153" t="s">
        <v>1514</v>
      </c>
      <c r="H311" s="152" t="s">
        <v>1</v>
      </c>
      <c r="I311" s="154"/>
      <c r="L311" s="150"/>
      <c r="M311" s="155"/>
      <c r="T311" s="156"/>
      <c r="AT311" s="152" t="s">
        <v>231</v>
      </c>
      <c r="AU311" s="152" t="s">
        <v>82</v>
      </c>
      <c r="AV311" s="12" t="s">
        <v>80</v>
      </c>
      <c r="AW311" s="12" t="s">
        <v>30</v>
      </c>
      <c r="AX311" s="12" t="s">
        <v>73</v>
      </c>
      <c r="AY311" s="152" t="s">
        <v>221</v>
      </c>
    </row>
    <row r="312" spans="2:65" s="13" customFormat="1">
      <c r="B312" s="157"/>
      <c r="D312" s="151" t="s">
        <v>231</v>
      </c>
      <c r="E312" s="158" t="s">
        <v>1</v>
      </c>
      <c r="F312" s="159" t="s">
        <v>1515</v>
      </c>
      <c r="H312" s="160">
        <v>1.08</v>
      </c>
      <c r="I312" s="161"/>
      <c r="L312" s="157"/>
      <c r="M312" s="162"/>
      <c r="T312" s="163"/>
      <c r="AT312" s="158" t="s">
        <v>231</v>
      </c>
      <c r="AU312" s="158" t="s">
        <v>82</v>
      </c>
      <c r="AV312" s="13" t="s">
        <v>82</v>
      </c>
      <c r="AW312" s="13" t="s">
        <v>30</v>
      </c>
      <c r="AX312" s="13" t="s">
        <v>73</v>
      </c>
      <c r="AY312" s="158" t="s">
        <v>221</v>
      </c>
    </row>
    <row r="313" spans="2:65" s="14" customFormat="1">
      <c r="B313" s="164"/>
      <c r="D313" s="151" t="s">
        <v>231</v>
      </c>
      <c r="E313" s="165" t="s">
        <v>1</v>
      </c>
      <c r="F313" s="166" t="s">
        <v>236</v>
      </c>
      <c r="H313" s="167">
        <v>1.08</v>
      </c>
      <c r="I313" s="168"/>
      <c r="L313" s="164"/>
      <c r="M313" s="169"/>
      <c r="T313" s="170"/>
      <c r="AT313" s="165" t="s">
        <v>231</v>
      </c>
      <c r="AU313" s="165" t="s">
        <v>82</v>
      </c>
      <c r="AV313" s="14" t="s">
        <v>229</v>
      </c>
      <c r="AW313" s="14" t="s">
        <v>30</v>
      </c>
      <c r="AX313" s="14" t="s">
        <v>80</v>
      </c>
      <c r="AY313" s="165" t="s">
        <v>221</v>
      </c>
    </row>
    <row r="314" spans="2:65" s="1" customFormat="1" ht="24.2" customHeight="1">
      <c r="B314" s="136"/>
      <c r="C314" s="137" t="s">
        <v>347</v>
      </c>
      <c r="D314" s="137" t="s">
        <v>224</v>
      </c>
      <c r="E314" s="138" t="s">
        <v>1516</v>
      </c>
      <c r="F314" s="139" t="s">
        <v>1517</v>
      </c>
      <c r="G314" s="140" t="s">
        <v>350</v>
      </c>
      <c r="H314" s="141">
        <v>0.81</v>
      </c>
      <c r="I314" s="142"/>
      <c r="J314" s="143">
        <f>ROUND(I314*H314,2)</f>
        <v>0</v>
      </c>
      <c r="K314" s="139" t="s">
        <v>228</v>
      </c>
      <c r="L314" s="32"/>
      <c r="M314" s="144" t="s">
        <v>1</v>
      </c>
      <c r="N314" s="145" t="s">
        <v>38</v>
      </c>
      <c r="P314" s="146">
        <f>O314*H314</f>
        <v>0</v>
      </c>
      <c r="Q314" s="146">
        <v>1.23E-3</v>
      </c>
      <c r="R314" s="146">
        <f>Q314*H314</f>
        <v>9.9630000000000009E-4</v>
      </c>
      <c r="S314" s="146">
        <v>1.7000000000000001E-2</v>
      </c>
      <c r="T314" s="147">
        <f>S314*H314</f>
        <v>1.3770000000000003E-2</v>
      </c>
      <c r="AR314" s="148" t="s">
        <v>229</v>
      </c>
      <c r="AT314" s="148" t="s">
        <v>224</v>
      </c>
      <c r="AU314" s="148" t="s">
        <v>82</v>
      </c>
      <c r="AY314" s="17" t="s">
        <v>221</v>
      </c>
      <c r="BE314" s="149">
        <f>IF(N314="základní",J314,0)</f>
        <v>0</v>
      </c>
      <c r="BF314" s="149">
        <f>IF(N314="snížená",J314,0)</f>
        <v>0</v>
      </c>
      <c r="BG314" s="149">
        <f>IF(N314="zákl. přenesená",J314,0)</f>
        <v>0</v>
      </c>
      <c r="BH314" s="149">
        <f>IF(N314="sníž. přenesená",J314,0)</f>
        <v>0</v>
      </c>
      <c r="BI314" s="149">
        <f>IF(N314="nulová",J314,0)</f>
        <v>0</v>
      </c>
      <c r="BJ314" s="17" t="s">
        <v>80</v>
      </c>
      <c r="BK314" s="149">
        <f>ROUND(I314*H314,2)</f>
        <v>0</v>
      </c>
      <c r="BL314" s="17" t="s">
        <v>229</v>
      </c>
      <c r="BM314" s="148" t="s">
        <v>1518</v>
      </c>
    </row>
    <row r="315" spans="2:65" s="12" customFormat="1">
      <c r="B315" s="150"/>
      <c r="D315" s="151" t="s">
        <v>231</v>
      </c>
      <c r="E315" s="152" t="s">
        <v>1</v>
      </c>
      <c r="F315" s="153" t="s">
        <v>1480</v>
      </c>
      <c r="H315" s="152" t="s">
        <v>1</v>
      </c>
      <c r="I315" s="154"/>
      <c r="L315" s="150"/>
      <c r="M315" s="155"/>
      <c r="T315" s="156"/>
      <c r="AT315" s="152" t="s">
        <v>231</v>
      </c>
      <c r="AU315" s="152" t="s">
        <v>82</v>
      </c>
      <c r="AV315" s="12" t="s">
        <v>80</v>
      </c>
      <c r="AW315" s="12" t="s">
        <v>30</v>
      </c>
      <c r="AX315" s="12" t="s">
        <v>73</v>
      </c>
      <c r="AY315" s="152" t="s">
        <v>221</v>
      </c>
    </row>
    <row r="316" spans="2:65" s="12" customFormat="1">
      <c r="B316" s="150"/>
      <c r="D316" s="151" t="s">
        <v>231</v>
      </c>
      <c r="E316" s="152" t="s">
        <v>1</v>
      </c>
      <c r="F316" s="153" t="s">
        <v>1519</v>
      </c>
      <c r="H316" s="152" t="s">
        <v>1</v>
      </c>
      <c r="I316" s="154"/>
      <c r="L316" s="150"/>
      <c r="M316" s="155"/>
      <c r="T316" s="156"/>
      <c r="AT316" s="152" t="s">
        <v>231</v>
      </c>
      <c r="AU316" s="152" t="s">
        <v>82</v>
      </c>
      <c r="AV316" s="12" t="s">
        <v>80</v>
      </c>
      <c r="AW316" s="12" t="s">
        <v>30</v>
      </c>
      <c r="AX316" s="12" t="s">
        <v>73</v>
      </c>
      <c r="AY316" s="152" t="s">
        <v>221</v>
      </c>
    </row>
    <row r="317" spans="2:65" s="13" customFormat="1">
      <c r="B317" s="157"/>
      <c r="D317" s="151" t="s">
        <v>231</v>
      </c>
      <c r="E317" s="158" t="s">
        <v>1</v>
      </c>
      <c r="F317" s="159" t="s">
        <v>1520</v>
      </c>
      <c r="H317" s="160">
        <v>0.81</v>
      </c>
      <c r="I317" s="161"/>
      <c r="L317" s="157"/>
      <c r="M317" s="162"/>
      <c r="T317" s="163"/>
      <c r="AT317" s="158" t="s">
        <v>231</v>
      </c>
      <c r="AU317" s="158" t="s">
        <v>82</v>
      </c>
      <c r="AV317" s="13" t="s">
        <v>82</v>
      </c>
      <c r="AW317" s="13" t="s">
        <v>30</v>
      </c>
      <c r="AX317" s="13" t="s">
        <v>73</v>
      </c>
      <c r="AY317" s="158" t="s">
        <v>221</v>
      </c>
    </row>
    <row r="318" spans="2:65" s="14" customFormat="1">
      <c r="B318" s="164"/>
      <c r="D318" s="151" t="s">
        <v>231</v>
      </c>
      <c r="E318" s="165" t="s">
        <v>1</v>
      </c>
      <c r="F318" s="166" t="s">
        <v>236</v>
      </c>
      <c r="H318" s="167">
        <v>0.81</v>
      </c>
      <c r="I318" s="168"/>
      <c r="L318" s="164"/>
      <c r="M318" s="169"/>
      <c r="T318" s="170"/>
      <c r="AT318" s="165" t="s">
        <v>231</v>
      </c>
      <c r="AU318" s="165" t="s">
        <v>82</v>
      </c>
      <c r="AV318" s="14" t="s">
        <v>229</v>
      </c>
      <c r="AW318" s="14" t="s">
        <v>30</v>
      </c>
      <c r="AX318" s="14" t="s">
        <v>80</v>
      </c>
      <c r="AY318" s="165" t="s">
        <v>221</v>
      </c>
    </row>
    <row r="319" spans="2:65" s="1" customFormat="1" ht="24.2" customHeight="1">
      <c r="B319" s="136"/>
      <c r="C319" s="137" t="s">
        <v>353</v>
      </c>
      <c r="D319" s="137" t="s">
        <v>224</v>
      </c>
      <c r="E319" s="138" t="s">
        <v>1521</v>
      </c>
      <c r="F319" s="139" t="s">
        <v>1522</v>
      </c>
      <c r="G319" s="140" t="s">
        <v>350</v>
      </c>
      <c r="H319" s="141">
        <v>0.81</v>
      </c>
      <c r="I319" s="142"/>
      <c r="J319" s="143">
        <f>ROUND(I319*H319,2)</f>
        <v>0</v>
      </c>
      <c r="K319" s="139" t="s">
        <v>228</v>
      </c>
      <c r="L319" s="32"/>
      <c r="M319" s="144" t="s">
        <v>1</v>
      </c>
      <c r="N319" s="145" t="s">
        <v>38</v>
      </c>
      <c r="P319" s="146">
        <f>O319*H319</f>
        <v>0</v>
      </c>
      <c r="Q319" s="146">
        <v>1.47E-3</v>
      </c>
      <c r="R319" s="146">
        <f>Q319*H319</f>
        <v>1.1907E-3</v>
      </c>
      <c r="S319" s="146">
        <v>3.9E-2</v>
      </c>
      <c r="T319" s="147">
        <f>S319*H319</f>
        <v>3.159E-2</v>
      </c>
      <c r="AR319" s="148" t="s">
        <v>229</v>
      </c>
      <c r="AT319" s="148" t="s">
        <v>224</v>
      </c>
      <c r="AU319" s="148" t="s">
        <v>82</v>
      </c>
      <c r="AY319" s="17" t="s">
        <v>221</v>
      </c>
      <c r="BE319" s="149">
        <f>IF(N319="základní",J319,0)</f>
        <v>0</v>
      </c>
      <c r="BF319" s="149">
        <f>IF(N319="snížená",J319,0)</f>
        <v>0</v>
      </c>
      <c r="BG319" s="149">
        <f>IF(N319="zákl. přenesená",J319,0)</f>
        <v>0</v>
      </c>
      <c r="BH319" s="149">
        <f>IF(N319="sníž. přenesená",J319,0)</f>
        <v>0</v>
      </c>
      <c r="BI319" s="149">
        <f>IF(N319="nulová",J319,0)</f>
        <v>0</v>
      </c>
      <c r="BJ319" s="17" t="s">
        <v>80</v>
      </c>
      <c r="BK319" s="149">
        <f>ROUND(I319*H319,2)</f>
        <v>0</v>
      </c>
      <c r="BL319" s="17" t="s">
        <v>229</v>
      </c>
      <c r="BM319" s="148" t="s">
        <v>1523</v>
      </c>
    </row>
    <row r="320" spans="2:65" s="12" customFormat="1">
      <c r="B320" s="150"/>
      <c r="D320" s="151" t="s">
        <v>231</v>
      </c>
      <c r="E320" s="152" t="s">
        <v>1</v>
      </c>
      <c r="F320" s="153" t="s">
        <v>1480</v>
      </c>
      <c r="H320" s="152" t="s">
        <v>1</v>
      </c>
      <c r="I320" s="154"/>
      <c r="L320" s="150"/>
      <c r="M320" s="155"/>
      <c r="T320" s="156"/>
      <c r="AT320" s="152" t="s">
        <v>231</v>
      </c>
      <c r="AU320" s="152" t="s">
        <v>82</v>
      </c>
      <c r="AV320" s="12" t="s">
        <v>80</v>
      </c>
      <c r="AW320" s="12" t="s">
        <v>30</v>
      </c>
      <c r="AX320" s="12" t="s">
        <v>73</v>
      </c>
      <c r="AY320" s="152" t="s">
        <v>221</v>
      </c>
    </row>
    <row r="321" spans="2:65" s="12" customFormat="1">
      <c r="B321" s="150"/>
      <c r="D321" s="151" t="s">
        <v>231</v>
      </c>
      <c r="E321" s="152" t="s">
        <v>1</v>
      </c>
      <c r="F321" s="153" t="s">
        <v>1514</v>
      </c>
      <c r="H321" s="152" t="s">
        <v>1</v>
      </c>
      <c r="I321" s="154"/>
      <c r="L321" s="150"/>
      <c r="M321" s="155"/>
      <c r="T321" s="156"/>
      <c r="AT321" s="152" t="s">
        <v>231</v>
      </c>
      <c r="AU321" s="152" t="s">
        <v>82</v>
      </c>
      <c r="AV321" s="12" t="s">
        <v>80</v>
      </c>
      <c r="AW321" s="12" t="s">
        <v>30</v>
      </c>
      <c r="AX321" s="12" t="s">
        <v>73</v>
      </c>
      <c r="AY321" s="152" t="s">
        <v>221</v>
      </c>
    </row>
    <row r="322" spans="2:65" s="13" customFormat="1">
      <c r="B322" s="157"/>
      <c r="D322" s="151" t="s">
        <v>231</v>
      </c>
      <c r="E322" s="158" t="s">
        <v>1</v>
      </c>
      <c r="F322" s="159" t="s">
        <v>1524</v>
      </c>
      <c r="H322" s="160">
        <v>0.27</v>
      </c>
      <c r="I322" s="161"/>
      <c r="L322" s="157"/>
      <c r="M322" s="162"/>
      <c r="T322" s="163"/>
      <c r="AT322" s="158" t="s">
        <v>231</v>
      </c>
      <c r="AU322" s="158" t="s">
        <v>82</v>
      </c>
      <c r="AV322" s="13" t="s">
        <v>82</v>
      </c>
      <c r="AW322" s="13" t="s">
        <v>30</v>
      </c>
      <c r="AX322" s="13" t="s">
        <v>73</v>
      </c>
      <c r="AY322" s="158" t="s">
        <v>221</v>
      </c>
    </row>
    <row r="323" spans="2:65" s="12" customFormat="1">
      <c r="B323" s="150"/>
      <c r="D323" s="151" t="s">
        <v>231</v>
      </c>
      <c r="E323" s="152" t="s">
        <v>1</v>
      </c>
      <c r="F323" s="153" t="s">
        <v>1519</v>
      </c>
      <c r="H323" s="152" t="s">
        <v>1</v>
      </c>
      <c r="I323" s="154"/>
      <c r="L323" s="150"/>
      <c r="M323" s="155"/>
      <c r="T323" s="156"/>
      <c r="AT323" s="152" t="s">
        <v>231</v>
      </c>
      <c r="AU323" s="152" t="s">
        <v>82</v>
      </c>
      <c r="AV323" s="12" t="s">
        <v>80</v>
      </c>
      <c r="AW323" s="12" t="s">
        <v>30</v>
      </c>
      <c r="AX323" s="12" t="s">
        <v>73</v>
      </c>
      <c r="AY323" s="152" t="s">
        <v>221</v>
      </c>
    </row>
    <row r="324" spans="2:65" s="13" customFormat="1">
      <c r="B324" s="157"/>
      <c r="D324" s="151" t="s">
        <v>231</v>
      </c>
      <c r="E324" s="158" t="s">
        <v>1</v>
      </c>
      <c r="F324" s="159" t="s">
        <v>1525</v>
      </c>
      <c r="H324" s="160">
        <v>0.54</v>
      </c>
      <c r="I324" s="161"/>
      <c r="L324" s="157"/>
      <c r="M324" s="162"/>
      <c r="T324" s="163"/>
      <c r="AT324" s="158" t="s">
        <v>231</v>
      </c>
      <c r="AU324" s="158" t="s">
        <v>82</v>
      </c>
      <c r="AV324" s="13" t="s">
        <v>82</v>
      </c>
      <c r="AW324" s="13" t="s">
        <v>30</v>
      </c>
      <c r="AX324" s="13" t="s">
        <v>73</v>
      </c>
      <c r="AY324" s="158" t="s">
        <v>221</v>
      </c>
    </row>
    <row r="325" spans="2:65" s="14" customFormat="1">
      <c r="B325" s="164"/>
      <c r="D325" s="151" t="s">
        <v>231</v>
      </c>
      <c r="E325" s="165" t="s">
        <v>1</v>
      </c>
      <c r="F325" s="166" t="s">
        <v>236</v>
      </c>
      <c r="H325" s="167">
        <v>0.81</v>
      </c>
      <c r="I325" s="168"/>
      <c r="L325" s="164"/>
      <c r="M325" s="169"/>
      <c r="T325" s="170"/>
      <c r="AT325" s="165" t="s">
        <v>231</v>
      </c>
      <c r="AU325" s="165" t="s">
        <v>82</v>
      </c>
      <c r="AV325" s="14" t="s">
        <v>229</v>
      </c>
      <c r="AW325" s="14" t="s">
        <v>30</v>
      </c>
      <c r="AX325" s="14" t="s">
        <v>80</v>
      </c>
      <c r="AY325" s="165" t="s">
        <v>221</v>
      </c>
    </row>
    <row r="326" spans="2:65" s="1" customFormat="1" ht="24.2" customHeight="1">
      <c r="B326" s="136"/>
      <c r="C326" s="137" t="s">
        <v>7</v>
      </c>
      <c r="D326" s="137" t="s">
        <v>224</v>
      </c>
      <c r="E326" s="138" t="s">
        <v>1526</v>
      </c>
      <c r="F326" s="139" t="s">
        <v>1527</v>
      </c>
      <c r="G326" s="140" t="s">
        <v>350</v>
      </c>
      <c r="H326" s="141">
        <v>0.27</v>
      </c>
      <c r="I326" s="142"/>
      <c r="J326" s="143">
        <f>ROUND(I326*H326,2)</f>
        <v>0</v>
      </c>
      <c r="K326" s="139" t="s">
        <v>228</v>
      </c>
      <c r="L326" s="32"/>
      <c r="M326" s="144" t="s">
        <v>1</v>
      </c>
      <c r="N326" s="145" t="s">
        <v>38</v>
      </c>
      <c r="P326" s="146">
        <f>O326*H326</f>
        <v>0</v>
      </c>
      <c r="Q326" s="146">
        <v>2.81E-3</v>
      </c>
      <c r="R326" s="146">
        <f>Q326*H326</f>
        <v>7.5870000000000006E-4</v>
      </c>
      <c r="S326" s="146">
        <v>6.9000000000000006E-2</v>
      </c>
      <c r="T326" s="147">
        <f>S326*H326</f>
        <v>1.8630000000000004E-2</v>
      </c>
      <c r="AR326" s="148" t="s">
        <v>229</v>
      </c>
      <c r="AT326" s="148" t="s">
        <v>224</v>
      </c>
      <c r="AU326" s="148" t="s">
        <v>82</v>
      </c>
      <c r="AY326" s="17" t="s">
        <v>221</v>
      </c>
      <c r="BE326" s="149">
        <f>IF(N326="základní",J326,0)</f>
        <v>0</v>
      </c>
      <c r="BF326" s="149">
        <f>IF(N326="snížená",J326,0)</f>
        <v>0</v>
      </c>
      <c r="BG326" s="149">
        <f>IF(N326="zákl. přenesená",J326,0)</f>
        <v>0</v>
      </c>
      <c r="BH326" s="149">
        <f>IF(N326="sníž. přenesená",J326,0)</f>
        <v>0</v>
      </c>
      <c r="BI326" s="149">
        <f>IF(N326="nulová",J326,0)</f>
        <v>0</v>
      </c>
      <c r="BJ326" s="17" t="s">
        <v>80</v>
      </c>
      <c r="BK326" s="149">
        <f>ROUND(I326*H326,2)</f>
        <v>0</v>
      </c>
      <c r="BL326" s="17" t="s">
        <v>229</v>
      </c>
      <c r="BM326" s="148" t="s">
        <v>1528</v>
      </c>
    </row>
    <row r="327" spans="2:65" s="12" customFormat="1">
      <c r="B327" s="150"/>
      <c r="D327" s="151" t="s">
        <v>231</v>
      </c>
      <c r="E327" s="152" t="s">
        <v>1</v>
      </c>
      <c r="F327" s="153" t="s">
        <v>1480</v>
      </c>
      <c r="H327" s="152" t="s">
        <v>1</v>
      </c>
      <c r="I327" s="154"/>
      <c r="L327" s="150"/>
      <c r="M327" s="155"/>
      <c r="T327" s="156"/>
      <c r="AT327" s="152" t="s">
        <v>231</v>
      </c>
      <c r="AU327" s="152" t="s">
        <v>82</v>
      </c>
      <c r="AV327" s="12" t="s">
        <v>80</v>
      </c>
      <c r="AW327" s="12" t="s">
        <v>30</v>
      </c>
      <c r="AX327" s="12" t="s">
        <v>73</v>
      </c>
      <c r="AY327" s="152" t="s">
        <v>221</v>
      </c>
    </row>
    <row r="328" spans="2:65" s="12" customFormat="1">
      <c r="B328" s="150"/>
      <c r="D328" s="151" t="s">
        <v>231</v>
      </c>
      <c r="E328" s="152" t="s">
        <v>1</v>
      </c>
      <c r="F328" s="153" t="s">
        <v>1519</v>
      </c>
      <c r="H328" s="152" t="s">
        <v>1</v>
      </c>
      <c r="I328" s="154"/>
      <c r="L328" s="150"/>
      <c r="M328" s="155"/>
      <c r="T328" s="156"/>
      <c r="AT328" s="152" t="s">
        <v>231</v>
      </c>
      <c r="AU328" s="152" t="s">
        <v>82</v>
      </c>
      <c r="AV328" s="12" t="s">
        <v>80</v>
      </c>
      <c r="AW328" s="12" t="s">
        <v>30</v>
      </c>
      <c r="AX328" s="12" t="s">
        <v>73</v>
      </c>
      <c r="AY328" s="152" t="s">
        <v>221</v>
      </c>
    </row>
    <row r="329" spans="2:65" s="13" customFormat="1">
      <c r="B329" s="157"/>
      <c r="D329" s="151" t="s">
        <v>231</v>
      </c>
      <c r="E329" s="158" t="s">
        <v>1</v>
      </c>
      <c r="F329" s="159" t="s">
        <v>1524</v>
      </c>
      <c r="H329" s="160">
        <v>0.27</v>
      </c>
      <c r="I329" s="161"/>
      <c r="L329" s="157"/>
      <c r="M329" s="162"/>
      <c r="T329" s="163"/>
      <c r="AT329" s="158" t="s">
        <v>231</v>
      </c>
      <c r="AU329" s="158" t="s">
        <v>82</v>
      </c>
      <c r="AV329" s="13" t="s">
        <v>82</v>
      </c>
      <c r="AW329" s="13" t="s">
        <v>30</v>
      </c>
      <c r="AX329" s="13" t="s">
        <v>73</v>
      </c>
      <c r="AY329" s="158" t="s">
        <v>221</v>
      </c>
    </row>
    <row r="330" spans="2:65" s="14" customFormat="1">
      <c r="B330" s="164"/>
      <c r="D330" s="151" t="s">
        <v>231</v>
      </c>
      <c r="E330" s="165" t="s">
        <v>1</v>
      </c>
      <c r="F330" s="166" t="s">
        <v>236</v>
      </c>
      <c r="H330" s="167">
        <v>0.27</v>
      </c>
      <c r="I330" s="168"/>
      <c r="L330" s="164"/>
      <c r="M330" s="169"/>
      <c r="T330" s="170"/>
      <c r="AT330" s="165" t="s">
        <v>231</v>
      </c>
      <c r="AU330" s="165" t="s">
        <v>82</v>
      </c>
      <c r="AV330" s="14" t="s">
        <v>229</v>
      </c>
      <c r="AW330" s="14" t="s">
        <v>30</v>
      </c>
      <c r="AX330" s="14" t="s">
        <v>80</v>
      </c>
      <c r="AY330" s="165" t="s">
        <v>221</v>
      </c>
    </row>
    <row r="331" spans="2:65" s="1" customFormat="1" ht="37.9" customHeight="1">
      <c r="B331" s="136"/>
      <c r="C331" s="137" t="s">
        <v>369</v>
      </c>
      <c r="D331" s="137" t="s">
        <v>224</v>
      </c>
      <c r="E331" s="138" t="s">
        <v>1529</v>
      </c>
      <c r="F331" s="139" t="s">
        <v>1530</v>
      </c>
      <c r="G331" s="140" t="s">
        <v>730</v>
      </c>
      <c r="H331" s="141">
        <v>1</v>
      </c>
      <c r="I331" s="142"/>
      <c r="J331" s="143">
        <f>ROUND(I331*H331,2)</f>
        <v>0</v>
      </c>
      <c r="K331" s="139" t="s">
        <v>1</v>
      </c>
      <c r="L331" s="32"/>
      <c r="M331" s="144" t="s">
        <v>1</v>
      </c>
      <c r="N331" s="145" t="s">
        <v>38</v>
      </c>
      <c r="P331" s="146">
        <f>O331*H331</f>
        <v>0</v>
      </c>
      <c r="Q331" s="146">
        <v>0.05</v>
      </c>
      <c r="R331" s="146">
        <f>Q331*H331</f>
        <v>0.05</v>
      </c>
      <c r="S331" s="146">
        <v>0.05</v>
      </c>
      <c r="T331" s="147">
        <f>S331*H331</f>
        <v>0.05</v>
      </c>
      <c r="AR331" s="148" t="s">
        <v>229</v>
      </c>
      <c r="AT331" s="148" t="s">
        <v>224</v>
      </c>
      <c r="AU331" s="148" t="s">
        <v>82</v>
      </c>
      <c r="AY331" s="17" t="s">
        <v>221</v>
      </c>
      <c r="BE331" s="149">
        <f>IF(N331="základní",J331,0)</f>
        <v>0</v>
      </c>
      <c r="BF331" s="149">
        <f>IF(N331="snížená",J331,0)</f>
        <v>0</v>
      </c>
      <c r="BG331" s="149">
        <f>IF(N331="zákl. přenesená",J331,0)</f>
        <v>0</v>
      </c>
      <c r="BH331" s="149">
        <f>IF(N331="sníž. přenesená",J331,0)</f>
        <v>0</v>
      </c>
      <c r="BI331" s="149">
        <f>IF(N331="nulová",J331,0)</f>
        <v>0</v>
      </c>
      <c r="BJ331" s="17" t="s">
        <v>80</v>
      </c>
      <c r="BK331" s="149">
        <f>ROUND(I331*H331,2)</f>
        <v>0</v>
      </c>
      <c r="BL331" s="17" t="s">
        <v>229</v>
      </c>
      <c r="BM331" s="148" t="s">
        <v>1531</v>
      </c>
    </row>
    <row r="332" spans="2:65" s="12" customFormat="1">
      <c r="B332" s="150"/>
      <c r="D332" s="151" t="s">
        <v>231</v>
      </c>
      <c r="E332" s="152" t="s">
        <v>1</v>
      </c>
      <c r="F332" s="153" t="s">
        <v>438</v>
      </c>
      <c r="H332" s="152" t="s">
        <v>1</v>
      </c>
      <c r="I332" s="154"/>
      <c r="L332" s="150"/>
      <c r="M332" s="155"/>
      <c r="T332" s="156"/>
      <c r="AT332" s="152" t="s">
        <v>231</v>
      </c>
      <c r="AU332" s="152" t="s">
        <v>82</v>
      </c>
      <c r="AV332" s="12" t="s">
        <v>80</v>
      </c>
      <c r="AW332" s="12" t="s">
        <v>30</v>
      </c>
      <c r="AX332" s="12" t="s">
        <v>73</v>
      </c>
      <c r="AY332" s="152" t="s">
        <v>221</v>
      </c>
    </row>
    <row r="333" spans="2:65" s="13" customFormat="1">
      <c r="B333" s="157"/>
      <c r="D333" s="151" t="s">
        <v>231</v>
      </c>
      <c r="E333" s="158" t="s">
        <v>1</v>
      </c>
      <c r="F333" s="159" t="s">
        <v>80</v>
      </c>
      <c r="H333" s="160">
        <v>1</v>
      </c>
      <c r="I333" s="161"/>
      <c r="L333" s="157"/>
      <c r="M333" s="162"/>
      <c r="T333" s="163"/>
      <c r="AT333" s="158" t="s">
        <v>231</v>
      </c>
      <c r="AU333" s="158" t="s">
        <v>82</v>
      </c>
      <c r="AV333" s="13" t="s">
        <v>82</v>
      </c>
      <c r="AW333" s="13" t="s">
        <v>30</v>
      </c>
      <c r="AX333" s="13" t="s">
        <v>73</v>
      </c>
      <c r="AY333" s="158" t="s">
        <v>221</v>
      </c>
    </row>
    <row r="334" spans="2:65" s="14" customFormat="1">
      <c r="B334" s="164"/>
      <c r="D334" s="151" t="s">
        <v>231</v>
      </c>
      <c r="E334" s="165" t="s">
        <v>1</v>
      </c>
      <c r="F334" s="166" t="s">
        <v>236</v>
      </c>
      <c r="H334" s="167">
        <v>1</v>
      </c>
      <c r="I334" s="168"/>
      <c r="L334" s="164"/>
      <c r="M334" s="169"/>
      <c r="T334" s="170"/>
      <c r="AT334" s="165" t="s">
        <v>231</v>
      </c>
      <c r="AU334" s="165" t="s">
        <v>82</v>
      </c>
      <c r="AV334" s="14" t="s">
        <v>229</v>
      </c>
      <c r="AW334" s="14" t="s">
        <v>30</v>
      </c>
      <c r="AX334" s="14" t="s">
        <v>80</v>
      </c>
      <c r="AY334" s="165" t="s">
        <v>221</v>
      </c>
    </row>
    <row r="335" spans="2:65" s="1" customFormat="1" ht="44.25" customHeight="1">
      <c r="B335" s="136"/>
      <c r="C335" s="137" t="s">
        <v>375</v>
      </c>
      <c r="D335" s="137" t="s">
        <v>224</v>
      </c>
      <c r="E335" s="138" t="s">
        <v>1532</v>
      </c>
      <c r="F335" s="139" t="s">
        <v>1533</v>
      </c>
      <c r="G335" s="140" t="s">
        <v>730</v>
      </c>
      <c r="H335" s="141">
        <v>2</v>
      </c>
      <c r="I335" s="142"/>
      <c r="J335" s="143">
        <f>ROUND(I335*H335,2)</f>
        <v>0</v>
      </c>
      <c r="K335" s="139" t="s">
        <v>1</v>
      </c>
      <c r="L335" s="32"/>
      <c r="M335" s="144" t="s">
        <v>1</v>
      </c>
      <c r="N335" s="145" t="s">
        <v>38</v>
      </c>
      <c r="P335" s="146">
        <f>O335*H335</f>
        <v>0</v>
      </c>
      <c r="Q335" s="146">
        <v>0</v>
      </c>
      <c r="R335" s="146">
        <f>Q335*H335</f>
        <v>0</v>
      </c>
      <c r="S335" s="146">
        <v>0.5</v>
      </c>
      <c r="T335" s="147">
        <f>S335*H335</f>
        <v>1</v>
      </c>
      <c r="AR335" s="148" t="s">
        <v>229</v>
      </c>
      <c r="AT335" s="148" t="s">
        <v>224</v>
      </c>
      <c r="AU335" s="148" t="s">
        <v>82</v>
      </c>
      <c r="AY335" s="17" t="s">
        <v>221</v>
      </c>
      <c r="BE335" s="149">
        <f>IF(N335="základní",J335,0)</f>
        <v>0</v>
      </c>
      <c r="BF335" s="149">
        <f>IF(N335="snížená",J335,0)</f>
        <v>0</v>
      </c>
      <c r="BG335" s="149">
        <f>IF(N335="zákl. přenesená",J335,0)</f>
        <v>0</v>
      </c>
      <c r="BH335" s="149">
        <f>IF(N335="sníž. přenesená",J335,0)</f>
        <v>0</v>
      </c>
      <c r="BI335" s="149">
        <f>IF(N335="nulová",J335,0)</f>
        <v>0</v>
      </c>
      <c r="BJ335" s="17" t="s">
        <v>80</v>
      </c>
      <c r="BK335" s="149">
        <f>ROUND(I335*H335,2)</f>
        <v>0</v>
      </c>
      <c r="BL335" s="17" t="s">
        <v>229</v>
      </c>
      <c r="BM335" s="148" t="s">
        <v>1534</v>
      </c>
    </row>
    <row r="336" spans="2:65" s="12" customFormat="1">
      <c r="B336" s="150"/>
      <c r="D336" s="151" t="s">
        <v>231</v>
      </c>
      <c r="E336" s="152" t="s">
        <v>1</v>
      </c>
      <c r="F336" s="153" t="s">
        <v>1535</v>
      </c>
      <c r="H336" s="152" t="s">
        <v>1</v>
      </c>
      <c r="I336" s="154"/>
      <c r="L336" s="150"/>
      <c r="M336" s="155"/>
      <c r="T336" s="156"/>
      <c r="AT336" s="152" t="s">
        <v>231</v>
      </c>
      <c r="AU336" s="152" t="s">
        <v>82</v>
      </c>
      <c r="AV336" s="12" t="s">
        <v>80</v>
      </c>
      <c r="AW336" s="12" t="s">
        <v>30</v>
      </c>
      <c r="AX336" s="12" t="s">
        <v>73</v>
      </c>
      <c r="AY336" s="152" t="s">
        <v>221</v>
      </c>
    </row>
    <row r="337" spans="2:65" s="12" customFormat="1">
      <c r="B337" s="150"/>
      <c r="D337" s="151" t="s">
        <v>231</v>
      </c>
      <c r="E337" s="152" t="s">
        <v>1</v>
      </c>
      <c r="F337" s="153" t="s">
        <v>1536</v>
      </c>
      <c r="H337" s="152" t="s">
        <v>1</v>
      </c>
      <c r="I337" s="154"/>
      <c r="L337" s="150"/>
      <c r="M337" s="155"/>
      <c r="T337" s="156"/>
      <c r="AT337" s="152" t="s">
        <v>231</v>
      </c>
      <c r="AU337" s="152" t="s">
        <v>82</v>
      </c>
      <c r="AV337" s="12" t="s">
        <v>80</v>
      </c>
      <c r="AW337" s="12" t="s">
        <v>30</v>
      </c>
      <c r="AX337" s="12" t="s">
        <v>73</v>
      </c>
      <c r="AY337" s="152" t="s">
        <v>221</v>
      </c>
    </row>
    <row r="338" spans="2:65" s="13" customFormat="1">
      <c r="B338" s="157"/>
      <c r="D338" s="151" t="s">
        <v>231</v>
      </c>
      <c r="E338" s="158" t="s">
        <v>1</v>
      </c>
      <c r="F338" s="159" t="s">
        <v>82</v>
      </c>
      <c r="H338" s="160">
        <v>2</v>
      </c>
      <c r="I338" s="161"/>
      <c r="L338" s="157"/>
      <c r="M338" s="162"/>
      <c r="T338" s="163"/>
      <c r="AT338" s="158" t="s">
        <v>231</v>
      </c>
      <c r="AU338" s="158" t="s">
        <v>82</v>
      </c>
      <c r="AV338" s="13" t="s">
        <v>82</v>
      </c>
      <c r="AW338" s="13" t="s">
        <v>30</v>
      </c>
      <c r="AX338" s="13" t="s">
        <v>73</v>
      </c>
      <c r="AY338" s="158" t="s">
        <v>221</v>
      </c>
    </row>
    <row r="339" spans="2:65" s="14" customFormat="1">
      <c r="B339" s="164"/>
      <c r="D339" s="151" t="s">
        <v>231</v>
      </c>
      <c r="E339" s="165" t="s">
        <v>1</v>
      </c>
      <c r="F339" s="166" t="s">
        <v>236</v>
      </c>
      <c r="H339" s="167">
        <v>2</v>
      </c>
      <c r="I339" s="168"/>
      <c r="L339" s="164"/>
      <c r="M339" s="169"/>
      <c r="T339" s="170"/>
      <c r="AT339" s="165" t="s">
        <v>231</v>
      </c>
      <c r="AU339" s="165" t="s">
        <v>82</v>
      </c>
      <c r="AV339" s="14" t="s">
        <v>229</v>
      </c>
      <c r="AW339" s="14" t="s">
        <v>30</v>
      </c>
      <c r="AX339" s="14" t="s">
        <v>80</v>
      </c>
      <c r="AY339" s="165" t="s">
        <v>221</v>
      </c>
    </row>
    <row r="340" spans="2:65" s="11" customFormat="1" ht="22.9" customHeight="1">
      <c r="B340" s="124"/>
      <c r="D340" s="125" t="s">
        <v>72</v>
      </c>
      <c r="E340" s="134" t="s">
        <v>1537</v>
      </c>
      <c r="F340" s="134" t="s">
        <v>1538</v>
      </c>
      <c r="I340" s="127"/>
      <c r="J340" s="135">
        <f>BK340</f>
        <v>0</v>
      </c>
      <c r="L340" s="124"/>
      <c r="M340" s="129"/>
      <c r="P340" s="130">
        <f>SUM(P341:P350)</f>
        <v>0</v>
      </c>
      <c r="R340" s="130">
        <f>SUM(R341:R350)</f>
        <v>0</v>
      </c>
      <c r="T340" s="131">
        <f>SUM(T341:T350)</f>
        <v>0</v>
      </c>
      <c r="AR340" s="125" t="s">
        <v>80</v>
      </c>
      <c r="AT340" s="132" t="s">
        <v>72</v>
      </c>
      <c r="AU340" s="132" t="s">
        <v>80</v>
      </c>
      <c r="AY340" s="125" t="s">
        <v>221</v>
      </c>
      <c r="BK340" s="133">
        <f>SUM(BK341:BK350)</f>
        <v>0</v>
      </c>
    </row>
    <row r="341" spans="2:65" s="1" customFormat="1" ht="24.2" customHeight="1">
      <c r="B341" s="136"/>
      <c r="C341" s="137" t="s">
        <v>379</v>
      </c>
      <c r="D341" s="137" t="s">
        <v>224</v>
      </c>
      <c r="E341" s="138" t="s">
        <v>1539</v>
      </c>
      <c r="F341" s="139" t="s">
        <v>1540</v>
      </c>
      <c r="G341" s="140" t="s">
        <v>256</v>
      </c>
      <c r="H341" s="141">
        <v>438.48399999999998</v>
      </c>
      <c r="I341" s="142"/>
      <c r="J341" s="143">
        <f>ROUND(I341*H341,2)</f>
        <v>0</v>
      </c>
      <c r="K341" s="139" t="s">
        <v>228</v>
      </c>
      <c r="L341" s="32"/>
      <c r="M341" s="144" t="s">
        <v>1</v>
      </c>
      <c r="N341" s="145" t="s">
        <v>38</v>
      </c>
      <c r="P341" s="146">
        <f>O341*H341</f>
        <v>0</v>
      </c>
      <c r="Q341" s="146">
        <v>0</v>
      </c>
      <c r="R341" s="146">
        <f>Q341*H341</f>
        <v>0</v>
      </c>
      <c r="S341" s="146">
        <v>0</v>
      </c>
      <c r="T341" s="147">
        <f>S341*H341</f>
        <v>0</v>
      </c>
      <c r="AR341" s="148" t="s">
        <v>229</v>
      </c>
      <c r="AT341" s="148" t="s">
        <v>224</v>
      </c>
      <c r="AU341" s="148" t="s">
        <v>82</v>
      </c>
      <c r="AY341" s="17" t="s">
        <v>221</v>
      </c>
      <c r="BE341" s="149">
        <f>IF(N341="základní",J341,0)</f>
        <v>0</v>
      </c>
      <c r="BF341" s="149">
        <f>IF(N341="snížená",J341,0)</f>
        <v>0</v>
      </c>
      <c r="BG341" s="149">
        <f>IF(N341="zákl. přenesená",J341,0)</f>
        <v>0</v>
      </c>
      <c r="BH341" s="149">
        <f>IF(N341="sníž. přenesená",J341,0)</f>
        <v>0</v>
      </c>
      <c r="BI341" s="149">
        <f>IF(N341="nulová",J341,0)</f>
        <v>0</v>
      </c>
      <c r="BJ341" s="17" t="s">
        <v>80</v>
      </c>
      <c r="BK341" s="149">
        <f>ROUND(I341*H341,2)</f>
        <v>0</v>
      </c>
      <c r="BL341" s="17" t="s">
        <v>229</v>
      </c>
      <c r="BM341" s="148" t="s">
        <v>1541</v>
      </c>
    </row>
    <row r="342" spans="2:65" s="1" customFormat="1" ht="24.2" customHeight="1">
      <c r="B342" s="136"/>
      <c r="C342" s="137" t="s">
        <v>384</v>
      </c>
      <c r="D342" s="137" t="s">
        <v>224</v>
      </c>
      <c r="E342" s="138" t="s">
        <v>1542</v>
      </c>
      <c r="F342" s="139" t="s">
        <v>1543</v>
      </c>
      <c r="G342" s="140" t="s">
        <v>256</v>
      </c>
      <c r="H342" s="141">
        <v>438.48399999999998</v>
      </c>
      <c r="I342" s="142"/>
      <c r="J342" s="143">
        <f>ROUND(I342*H342,2)</f>
        <v>0</v>
      </c>
      <c r="K342" s="139" t="s">
        <v>228</v>
      </c>
      <c r="L342" s="32"/>
      <c r="M342" s="144" t="s">
        <v>1</v>
      </c>
      <c r="N342" s="145" t="s">
        <v>38</v>
      </c>
      <c r="P342" s="146">
        <f>O342*H342</f>
        <v>0</v>
      </c>
      <c r="Q342" s="146">
        <v>0</v>
      </c>
      <c r="R342" s="146">
        <f>Q342*H342</f>
        <v>0</v>
      </c>
      <c r="S342" s="146">
        <v>0</v>
      </c>
      <c r="T342" s="147">
        <f>S342*H342</f>
        <v>0</v>
      </c>
      <c r="AR342" s="148" t="s">
        <v>229</v>
      </c>
      <c r="AT342" s="148" t="s">
        <v>224</v>
      </c>
      <c r="AU342" s="148" t="s">
        <v>82</v>
      </c>
      <c r="AY342" s="17" t="s">
        <v>221</v>
      </c>
      <c r="BE342" s="149">
        <f>IF(N342="základní",J342,0)</f>
        <v>0</v>
      </c>
      <c r="BF342" s="149">
        <f>IF(N342="snížená",J342,0)</f>
        <v>0</v>
      </c>
      <c r="BG342" s="149">
        <f>IF(N342="zákl. přenesená",J342,0)</f>
        <v>0</v>
      </c>
      <c r="BH342" s="149">
        <f>IF(N342="sníž. přenesená",J342,0)</f>
        <v>0</v>
      </c>
      <c r="BI342" s="149">
        <f>IF(N342="nulová",J342,0)</f>
        <v>0</v>
      </c>
      <c r="BJ342" s="17" t="s">
        <v>80</v>
      </c>
      <c r="BK342" s="149">
        <f>ROUND(I342*H342,2)</f>
        <v>0</v>
      </c>
      <c r="BL342" s="17" t="s">
        <v>229</v>
      </c>
      <c r="BM342" s="148" t="s">
        <v>1544</v>
      </c>
    </row>
    <row r="343" spans="2:65" s="1" customFormat="1" ht="24.2" customHeight="1">
      <c r="B343" s="136"/>
      <c r="C343" s="137" t="s">
        <v>391</v>
      </c>
      <c r="D343" s="137" t="s">
        <v>224</v>
      </c>
      <c r="E343" s="138" t="s">
        <v>1545</v>
      </c>
      <c r="F343" s="139" t="s">
        <v>1546</v>
      </c>
      <c r="G343" s="140" t="s">
        <v>256</v>
      </c>
      <c r="H343" s="141">
        <v>4384.84</v>
      </c>
      <c r="I343" s="142"/>
      <c r="J343" s="143">
        <f>ROUND(I343*H343,2)</f>
        <v>0</v>
      </c>
      <c r="K343" s="139" t="s">
        <v>228</v>
      </c>
      <c r="L343" s="32"/>
      <c r="M343" s="144" t="s">
        <v>1</v>
      </c>
      <c r="N343" s="145" t="s">
        <v>38</v>
      </c>
      <c r="P343" s="146">
        <f>O343*H343</f>
        <v>0</v>
      </c>
      <c r="Q343" s="146">
        <v>0</v>
      </c>
      <c r="R343" s="146">
        <f>Q343*H343</f>
        <v>0</v>
      </c>
      <c r="S343" s="146">
        <v>0</v>
      </c>
      <c r="T343" s="147">
        <f>S343*H343</f>
        <v>0</v>
      </c>
      <c r="AR343" s="148" t="s">
        <v>229</v>
      </c>
      <c r="AT343" s="148" t="s">
        <v>224</v>
      </c>
      <c r="AU343" s="148" t="s">
        <v>82</v>
      </c>
      <c r="AY343" s="17" t="s">
        <v>221</v>
      </c>
      <c r="BE343" s="149">
        <f>IF(N343="základní",J343,0)</f>
        <v>0</v>
      </c>
      <c r="BF343" s="149">
        <f>IF(N343="snížená",J343,0)</f>
        <v>0</v>
      </c>
      <c r="BG343" s="149">
        <f>IF(N343="zákl. přenesená",J343,0)</f>
        <v>0</v>
      </c>
      <c r="BH343" s="149">
        <f>IF(N343="sníž. přenesená",J343,0)</f>
        <v>0</v>
      </c>
      <c r="BI343" s="149">
        <f>IF(N343="nulová",J343,0)</f>
        <v>0</v>
      </c>
      <c r="BJ343" s="17" t="s">
        <v>80</v>
      </c>
      <c r="BK343" s="149">
        <f>ROUND(I343*H343,2)</f>
        <v>0</v>
      </c>
      <c r="BL343" s="17" t="s">
        <v>229</v>
      </c>
      <c r="BM343" s="148" t="s">
        <v>1547</v>
      </c>
    </row>
    <row r="344" spans="2:65" s="13" customFormat="1">
      <c r="B344" s="157"/>
      <c r="D344" s="151" t="s">
        <v>231</v>
      </c>
      <c r="F344" s="159" t="s">
        <v>1548</v>
      </c>
      <c r="H344" s="160">
        <v>4384.84</v>
      </c>
      <c r="I344" s="161"/>
      <c r="L344" s="157"/>
      <c r="M344" s="162"/>
      <c r="T344" s="163"/>
      <c r="AT344" s="158" t="s">
        <v>231</v>
      </c>
      <c r="AU344" s="158" t="s">
        <v>82</v>
      </c>
      <c r="AV344" s="13" t="s">
        <v>82</v>
      </c>
      <c r="AW344" s="13" t="s">
        <v>3</v>
      </c>
      <c r="AX344" s="13" t="s">
        <v>80</v>
      </c>
      <c r="AY344" s="158" t="s">
        <v>221</v>
      </c>
    </row>
    <row r="345" spans="2:65" s="1" customFormat="1" ht="33" customHeight="1">
      <c r="B345" s="136"/>
      <c r="C345" s="137" t="s">
        <v>398</v>
      </c>
      <c r="D345" s="137" t="s">
        <v>224</v>
      </c>
      <c r="E345" s="138" t="s">
        <v>1549</v>
      </c>
      <c r="F345" s="139" t="s">
        <v>1550</v>
      </c>
      <c r="G345" s="140" t="s">
        <v>256</v>
      </c>
      <c r="H345" s="141">
        <v>7.165</v>
      </c>
      <c r="I345" s="142"/>
      <c r="J345" s="143">
        <f>ROUND(I345*H345,2)</f>
        <v>0</v>
      </c>
      <c r="K345" s="139" t="s">
        <v>228</v>
      </c>
      <c r="L345" s="32"/>
      <c r="M345" s="144" t="s">
        <v>1</v>
      </c>
      <c r="N345" s="145" t="s">
        <v>38</v>
      </c>
      <c r="P345" s="146">
        <f>O345*H345</f>
        <v>0</v>
      </c>
      <c r="Q345" s="146">
        <v>0</v>
      </c>
      <c r="R345" s="146">
        <f>Q345*H345</f>
        <v>0</v>
      </c>
      <c r="S345" s="146">
        <v>0</v>
      </c>
      <c r="T345" s="147">
        <f>S345*H345</f>
        <v>0</v>
      </c>
      <c r="AR345" s="148" t="s">
        <v>229</v>
      </c>
      <c r="AT345" s="148" t="s">
        <v>224</v>
      </c>
      <c r="AU345" s="148" t="s">
        <v>82</v>
      </c>
      <c r="AY345" s="17" t="s">
        <v>221</v>
      </c>
      <c r="BE345" s="149">
        <f>IF(N345="základní",J345,0)</f>
        <v>0</v>
      </c>
      <c r="BF345" s="149">
        <f>IF(N345="snížená",J345,0)</f>
        <v>0</v>
      </c>
      <c r="BG345" s="149">
        <f>IF(N345="zákl. přenesená",J345,0)</f>
        <v>0</v>
      </c>
      <c r="BH345" s="149">
        <f>IF(N345="sníž. přenesená",J345,0)</f>
        <v>0</v>
      </c>
      <c r="BI345" s="149">
        <f>IF(N345="nulová",J345,0)</f>
        <v>0</v>
      </c>
      <c r="BJ345" s="17" t="s">
        <v>80</v>
      </c>
      <c r="BK345" s="149">
        <f>ROUND(I345*H345,2)</f>
        <v>0</v>
      </c>
      <c r="BL345" s="17" t="s">
        <v>229</v>
      </c>
      <c r="BM345" s="148" t="s">
        <v>1551</v>
      </c>
    </row>
    <row r="346" spans="2:65" s="1" customFormat="1" ht="33" customHeight="1">
      <c r="B346" s="136"/>
      <c r="C346" s="137" t="s">
        <v>404</v>
      </c>
      <c r="D346" s="137" t="s">
        <v>224</v>
      </c>
      <c r="E346" s="138" t="s">
        <v>1552</v>
      </c>
      <c r="F346" s="139" t="s">
        <v>1553</v>
      </c>
      <c r="G346" s="140" t="s">
        <v>256</v>
      </c>
      <c r="H346" s="141">
        <v>9.66</v>
      </c>
      <c r="I346" s="142"/>
      <c r="J346" s="143">
        <f>ROUND(I346*H346,2)</f>
        <v>0</v>
      </c>
      <c r="K346" s="139" t="s">
        <v>228</v>
      </c>
      <c r="L346" s="32"/>
      <c r="M346" s="144" t="s">
        <v>1</v>
      </c>
      <c r="N346" s="145" t="s">
        <v>38</v>
      </c>
      <c r="P346" s="146">
        <f>O346*H346</f>
        <v>0</v>
      </c>
      <c r="Q346" s="146">
        <v>0</v>
      </c>
      <c r="R346" s="146">
        <f>Q346*H346</f>
        <v>0</v>
      </c>
      <c r="S346" s="146">
        <v>0</v>
      </c>
      <c r="T346" s="147">
        <f>S346*H346</f>
        <v>0</v>
      </c>
      <c r="AR346" s="148" t="s">
        <v>229</v>
      </c>
      <c r="AT346" s="148" t="s">
        <v>224</v>
      </c>
      <c r="AU346" s="148" t="s">
        <v>82</v>
      </c>
      <c r="AY346" s="17" t="s">
        <v>221</v>
      </c>
      <c r="BE346" s="149">
        <f>IF(N346="základní",J346,0)</f>
        <v>0</v>
      </c>
      <c r="BF346" s="149">
        <f>IF(N346="snížená",J346,0)</f>
        <v>0</v>
      </c>
      <c r="BG346" s="149">
        <f>IF(N346="zákl. přenesená",J346,0)</f>
        <v>0</v>
      </c>
      <c r="BH346" s="149">
        <f>IF(N346="sníž. přenesená",J346,0)</f>
        <v>0</v>
      </c>
      <c r="BI346" s="149">
        <f>IF(N346="nulová",J346,0)</f>
        <v>0</v>
      </c>
      <c r="BJ346" s="17" t="s">
        <v>80</v>
      </c>
      <c r="BK346" s="149">
        <f>ROUND(I346*H346,2)</f>
        <v>0</v>
      </c>
      <c r="BL346" s="17" t="s">
        <v>229</v>
      </c>
      <c r="BM346" s="148" t="s">
        <v>1554</v>
      </c>
    </row>
    <row r="347" spans="2:65" s="1" customFormat="1" ht="33" customHeight="1">
      <c r="B347" s="136"/>
      <c r="C347" s="137" t="s">
        <v>440</v>
      </c>
      <c r="D347" s="137" t="s">
        <v>224</v>
      </c>
      <c r="E347" s="138" t="s">
        <v>1555</v>
      </c>
      <c r="F347" s="139" t="s">
        <v>1556</v>
      </c>
      <c r="G347" s="140" t="s">
        <v>256</v>
      </c>
      <c r="H347" s="141">
        <v>0.83599999999999997</v>
      </c>
      <c r="I347" s="142"/>
      <c r="J347" s="143">
        <f>ROUND(I347*H347,2)</f>
        <v>0</v>
      </c>
      <c r="K347" s="139" t="s">
        <v>228</v>
      </c>
      <c r="L347" s="32"/>
      <c r="M347" s="144" t="s">
        <v>1</v>
      </c>
      <c r="N347" s="145" t="s">
        <v>38</v>
      </c>
      <c r="P347" s="146">
        <f>O347*H347</f>
        <v>0</v>
      </c>
      <c r="Q347" s="146">
        <v>0</v>
      </c>
      <c r="R347" s="146">
        <f>Q347*H347</f>
        <v>0</v>
      </c>
      <c r="S347" s="146">
        <v>0</v>
      </c>
      <c r="T347" s="147">
        <f>S347*H347</f>
        <v>0</v>
      </c>
      <c r="AR347" s="148" t="s">
        <v>229</v>
      </c>
      <c r="AT347" s="148" t="s">
        <v>224</v>
      </c>
      <c r="AU347" s="148" t="s">
        <v>82</v>
      </c>
      <c r="AY347" s="17" t="s">
        <v>221</v>
      </c>
      <c r="BE347" s="149">
        <f>IF(N347="základní",J347,0)</f>
        <v>0</v>
      </c>
      <c r="BF347" s="149">
        <f>IF(N347="snížená",J347,0)</f>
        <v>0</v>
      </c>
      <c r="BG347" s="149">
        <f>IF(N347="zákl. přenesená",J347,0)</f>
        <v>0</v>
      </c>
      <c r="BH347" s="149">
        <f>IF(N347="sníž. přenesená",J347,0)</f>
        <v>0</v>
      </c>
      <c r="BI347" s="149">
        <f>IF(N347="nulová",J347,0)</f>
        <v>0</v>
      </c>
      <c r="BJ347" s="17" t="s">
        <v>80</v>
      </c>
      <c r="BK347" s="149">
        <f>ROUND(I347*H347,2)</f>
        <v>0</v>
      </c>
      <c r="BL347" s="17" t="s">
        <v>229</v>
      </c>
      <c r="BM347" s="148" t="s">
        <v>1557</v>
      </c>
    </row>
    <row r="348" spans="2:65" s="1" customFormat="1" ht="44.25" customHeight="1">
      <c r="B348" s="136"/>
      <c r="C348" s="137" t="s">
        <v>445</v>
      </c>
      <c r="D348" s="137" t="s">
        <v>224</v>
      </c>
      <c r="E348" s="138" t="s">
        <v>1558</v>
      </c>
      <c r="F348" s="139" t="s">
        <v>1559</v>
      </c>
      <c r="G348" s="140" t="s">
        <v>256</v>
      </c>
      <c r="H348" s="141">
        <v>420.77300000000002</v>
      </c>
      <c r="I348" s="142"/>
      <c r="J348" s="143">
        <f>ROUND(I348*H348,2)</f>
        <v>0</v>
      </c>
      <c r="K348" s="139" t="s">
        <v>228</v>
      </c>
      <c r="L348" s="32"/>
      <c r="M348" s="144" t="s">
        <v>1</v>
      </c>
      <c r="N348" s="145" t="s">
        <v>38</v>
      </c>
      <c r="P348" s="146">
        <f>O348*H348</f>
        <v>0</v>
      </c>
      <c r="Q348" s="146">
        <v>0</v>
      </c>
      <c r="R348" s="146">
        <f>Q348*H348</f>
        <v>0</v>
      </c>
      <c r="S348" s="146">
        <v>0</v>
      </c>
      <c r="T348" s="147">
        <f>S348*H348</f>
        <v>0</v>
      </c>
      <c r="AR348" s="148" t="s">
        <v>229</v>
      </c>
      <c r="AT348" s="148" t="s">
        <v>224</v>
      </c>
      <c r="AU348" s="148" t="s">
        <v>82</v>
      </c>
      <c r="AY348" s="17" t="s">
        <v>221</v>
      </c>
      <c r="BE348" s="149">
        <f>IF(N348="základní",J348,0)</f>
        <v>0</v>
      </c>
      <c r="BF348" s="149">
        <f>IF(N348="snížená",J348,0)</f>
        <v>0</v>
      </c>
      <c r="BG348" s="149">
        <f>IF(N348="zákl. přenesená",J348,0)</f>
        <v>0</v>
      </c>
      <c r="BH348" s="149">
        <f>IF(N348="sníž. přenesená",J348,0)</f>
        <v>0</v>
      </c>
      <c r="BI348" s="149">
        <f>IF(N348="nulová",J348,0)</f>
        <v>0</v>
      </c>
      <c r="BJ348" s="17" t="s">
        <v>80</v>
      </c>
      <c r="BK348" s="149">
        <f>ROUND(I348*H348,2)</f>
        <v>0</v>
      </c>
      <c r="BL348" s="17" t="s">
        <v>229</v>
      </c>
      <c r="BM348" s="148" t="s">
        <v>1560</v>
      </c>
    </row>
    <row r="349" spans="2:65" s="13" customFormat="1">
      <c r="B349" s="157"/>
      <c r="D349" s="151" t="s">
        <v>231</v>
      </c>
      <c r="E349" s="158" t="s">
        <v>1</v>
      </c>
      <c r="F349" s="159" t="s">
        <v>1561</v>
      </c>
      <c r="H349" s="160">
        <v>420.77300000000002</v>
      </c>
      <c r="I349" s="161"/>
      <c r="L349" s="157"/>
      <c r="M349" s="162"/>
      <c r="T349" s="163"/>
      <c r="AT349" s="158" t="s">
        <v>231</v>
      </c>
      <c r="AU349" s="158" t="s">
        <v>82</v>
      </c>
      <c r="AV349" s="13" t="s">
        <v>82</v>
      </c>
      <c r="AW349" s="13" t="s">
        <v>30</v>
      </c>
      <c r="AX349" s="13" t="s">
        <v>73</v>
      </c>
      <c r="AY349" s="158" t="s">
        <v>221</v>
      </c>
    </row>
    <row r="350" spans="2:65" s="14" customFormat="1">
      <c r="B350" s="164"/>
      <c r="D350" s="151" t="s">
        <v>231</v>
      </c>
      <c r="E350" s="165" t="s">
        <v>1</v>
      </c>
      <c r="F350" s="166" t="s">
        <v>236</v>
      </c>
      <c r="H350" s="167">
        <v>420.77300000000002</v>
      </c>
      <c r="I350" s="168"/>
      <c r="L350" s="164"/>
      <c r="M350" s="169"/>
      <c r="T350" s="170"/>
      <c r="AT350" s="165" t="s">
        <v>231</v>
      </c>
      <c r="AU350" s="165" t="s">
        <v>82</v>
      </c>
      <c r="AV350" s="14" t="s">
        <v>229</v>
      </c>
      <c r="AW350" s="14" t="s">
        <v>30</v>
      </c>
      <c r="AX350" s="14" t="s">
        <v>80</v>
      </c>
      <c r="AY350" s="165" t="s">
        <v>221</v>
      </c>
    </row>
    <row r="351" spans="2:65" s="11" customFormat="1" ht="25.9" customHeight="1">
      <c r="B351" s="124"/>
      <c r="D351" s="125" t="s">
        <v>72</v>
      </c>
      <c r="E351" s="126" t="s">
        <v>456</v>
      </c>
      <c r="F351" s="126" t="s">
        <v>457</v>
      </c>
      <c r="I351" s="127"/>
      <c r="J351" s="128">
        <f>BK351</f>
        <v>0</v>
      </c>
      <c r="L351" s="124"/>
      <c r="M351" s="129"/>
      <c r="P351" s="130">
        <f>P352+P360+P367+P380+P437+P469</f>
        <v>0</v>
      </c>
      <c r="R351" s="130">
        <f>R352+R360+R367+R380+R437+R469</f>
        <v>4.2570762499999999</v>
      </c>
      <c r="T351" s="131">
        <f>T352+T360+T367+T380+T437+T469</f>
        <v>16.203909719999999</v>
      </c>
      <c r="AR351" s="125" t="s">
        <v>82</v>
      </c>
      <c r="AT351" s="132" t="s">
        <v>72</v>
      </c>
      <c r="AU351" s="132" t="s">
        <v>73</v>
      </c>
      <c r="AY351" s="125" t="s">
        <v>221</v>
      </c>
      <c r="BK351" s="133">
        <f>BK352+BK360+BK367+BK380+BK437+BK469</f>
        <v>0</v>
      </c>
    </row>
    <row r="352" spans="2:65" s="11" customFormat="1" ht="22.9" customHeight="1">
      <c r="B352" s="124"/>
      <c r="D352" s="125" t="s">
        <v>72</v>
      </c>
      <c r="E352" s="134" t="s">
        <v>521</v>
      </c>
      <c r="F352" s="134" t="s">
        <v>522</v>
      </c>
      <c r="I352" s="127"/>
      <c r="J352" s="135">
        <f>BK352</f>
        <v>0</v>
      </c>
      <c r="L352" s="124"/>
      <c r="M352" s="129"/>
      <c r="P352" s="130">
        <f>SUM(P353:P359)</f>
        <v>0</v>
      </c>
      <c r="R352" s="130">
        <f>SUM(R353:R359)</f>
        <v>3.8489402500000001</v>
      </c>
      <c r="T352" s="131">
        <f>SUM(T353:T359)</f>
        <v>9.6660690999999996</v>
      </c>
      <c r="AR352" s="125" t="s">
        <v>82</v>
      </c>
      <c r="AT352" s="132" t="s">
        <v>72</v>
      </c>
      <c r="AU352" s="132" t="s">
        <v>80</v>
      </c>
      <c r="AY352" s="125" t="s">
        <v>221</v>
      </c>
      <c r="BK352" s="133">
        <f>SUM(BK353:BK359)</f>
        <v>0</v>
      </c>
    </row>
    <row r="353" spans="2:65" s="1" customFormat="1" ht="24.2" customHeight="1">
      <c r="B353" s="136"/>
      <c r="C353" s="137" t="s">
        <v>452</v>
      </c>
      <c r="D353" s="137" t="s">
        <v>224</v>
      </c>
      <c r="E353" s="138" t="s">
        <v>1562</v>
      </c>
      <c r="F353" s="139" t="s">
        <v>1563</v>
      </c>
      <c r="G353" s="140" t="s">
        <v>239</v>
      </c>
      <c r="H353" s="141">
        <v>171.44499999999999</v>
      </c>
      <c r="I353" s="142"/>
      <c r="J353" s="143">
        <f>ROUND(I353*H353,2)</f>
        <v>0</v>
      </c>
      <c r="K353" s="139" t="s">
        <v>228</v>
      </c>
      <c r="L353" s="32"/>
      <c r="M353" s="144" t="s">
        <v>1</v>
      </c>
      <c r="N353" s="145" t="s">
        <v>38</v>
      </c>
      <c r="P353" s="146">
        <f>O353*H353</f>
        <v>0</v>
      </c>
      <c r="Q353" s="146">
        <v>2.2450000000000001E-2</v>
      </c>
      <c r="R353" s="146">
        <f>Q353*H353</f>
        <v>3.8489402500000001</v>
      </c>
      <c r="S353" s="146">
        <v>0</v>
      </c>
      <c r="T353" s="147">
        <f>S353*H353</f>
        <v>0</v>
      </c>
      <c r="AR353" s="148" t="s">
        <v>332</v>
      </c>
      <c r="AT353" s="148" t="s">
        <v>224</v>
      </c>
      <c r="AU353" s="148" t="s">
        <v>82</v>
      </c>
      <c r="AY353" s="17" t="s">
        <v>221</v>
      </c>
      <c r="BE353" s="149">
        <f>IF(N353="základní",J353,0)</f>
        <v>0</v>
      </c>
      <c r="BF353" s="149">
        <f>IF(N353="snížená",J353,0)</f>
        <v>0</v>
      </c>
      <c r="BG353" s="149">
        <f>IF(N353="zákl. přenesená",J353,0)</f>
        <v>0</v>
      </c>
      <c r="BH353" s="149">
        <f>IF(N353="sníž. přenesená",J353,0)</f>
        <v>0</v>
      </c>
      <c r="BI353" s="149">
        <f>IF(N353="nulová",J353,0)</f>
        <v>0</v>
      </c>
      <c r="BJ353" s="17" t="s">
        <v>80</v>
      </c>
      <c r="BK353" s="149">
        <f>ROUND(I353*H353,2)</f>
        <v>0</v>
      </c>
      <c r="BL353" s="17" t="s">
        <v>332</v>
      </c>
      <c r="BM353" s="148" t="s">
        <v>1564</v>
      </c>
    </row>
    <row r="354" spans="2:65" s="12" customFormat="1">
      <c r="B354" s="150"/>
      <c r="D354" s="151" t="s">
        <v>231</v>
      </c>
      <c r="E354" s="152" t="s">
        <v>1</v>
      </c>
      <c r="F354" s="153" t="s">
        <v>1401</v>
      </c>
      <c r="H354" s="152" t="s">
        <v>1</v>
      </c>
      <c r="I354" s="154"/>
      <c r="L354" s="150"/>
      <c r="M354" s="155"/>
      <c r="T354" s="156"/>
      <c r="AT354" s="152" t="s">
        <v>231</v>
      </c>
      <c r="AU354" s="152" t="s">
        <v>82</v>
      </c>
      <c r="AV354" s="12" t="s">
        <v>80</v>
      </c>
      <c r="AW354" s="12" t="s">
        <v>30</v>
      </c>
      <c r="AX354" s="12" t="s">
        <v>73</v>
      </c>
      <c r="AY354" s="152" t="s">
        <v>221</v>
      </c>
    </row>
    <row r="355" spans="2:65" s="13" customFormat="1">
      <c r="B355" s="157"/>
      <c r="D355" s="151" t="s">
        <v>231</v>
      </c>
      <c r="E355" s="158" t="s">
        <v>1</v>
      </c>
      <c r="F355" s="159" t="s">
        <v>1565</v>
      </c>
      <c r="H355" s="160">
        <v>22.1</v>
      </c>
      <c r="I355" s="161"/>
      <c r="L355" s="157"/>
      <c r="M355" s="162"/>
      <c r="T355" s="163"/>
      <c r="AT355" s="158" t="s">
        <v>231</v>
      </c>
      <c r="AU355" s="158" t="s">
        <v>82</v>
      </c>
      <c r="AV355" s="13" t="s">
        <v>82</v>
      </c>
      <c r="AW355" s="13" t="s">
        <v>30</v>
      </c>
      <c r="AX355" s="13" t="s">
        <v>73</v>
      </c>
      <c r="AY355" s="158" t="s">
        <v>221</v>
      </c>
    </row>
    <row r="356" spans="2:65" s="13" customFormat="1">
      <c r="B356" s="157"/>
      <c r="D356" s="151" t="s">
        <v>231</v>
      </c>
      <c r="E356" s="158" t="s">
        <v>1</v>
      </c>
      <c r="F356" s="159" t="s">
        <v>1566</v>
      </c>
      <c r="H356" s="160">
        <v>8.9250000000000007</v>
      </c>
      <c r="I356" s="161"/>
      <c r="L356" s="157"/>
      <c r="M356" s="162"/>
      <c r="T356" s="163"/>
      <c r="AT356" s="158" t="s">
        <v>231</v>
      </c>
      <c r="AU356" s="158" t="s">
        <v>82</v>
      </c>
      <c r="AV356" s="13" t="s">
        <v>82</v>
      </c>
      <c r="AW356" s="13" t="s">
        <v>30</v>
      </c>
      <c r="AX356" s="13" t="s">
        <v>73</v>
      </c>
      <c r="AY356" s="158" t="s">
        <v>221</v>
      </c>
    </row>
    <row r="357" spans="2:65" s="13" customFormat="1">
      <c r="B357" s="157"/>
      <c r="D357" s="151" t="s">
        <v>231</v>
      </c>
      <c r="E357" s="158" t="s">
        <v>1</v>
      </c>
      <c r="F357" s="159" t="s">
        <v>1567</v>
      </c>
      <c r="H357" s="160">
        <v>140.41999999999999</v>
      </c>
      <c r="I357" s="161"/>
      <c r="L357" s="157"/>
      <c r="M357" s="162"/>
      <c r="T357" s="163"/>
      <c r="AT357" s="158" t="s">
        <v>231</v>
      </c>
      <c r="AU357" s="158" t="s">
        <v>82</v>
      </c>
      <c r="AV357" s="13" t="s">
        <v>82</v>
      </c>
      <c r="AW357" s="13" t="s">
        <v>30</v>
      </c>
      <c r="AX357" s="13" t="s">
        <v>73</v>
      </c>
      <c r="AY357" s="158" t="s">
        <v>221</v>
      </c>
    </row>
    <row r="358" spans="2:65" s="14" customFormat="1">
      <c r="B358" s="164"/>
      <c r="D358" s="151" t="s">
        <v>231</v>
      </c>
      <c r="E358" s="165" t="s">
        <v>1</v>
      </c>
      <c r="F358" s="166" t="s">
        <v>236</v>
      </c>
      <c r="H358" s="167">
        <v>171.44499999999999</v>
      </c>
      <c r="I358" s="168"/>
      <c r="L358" s="164"/>
      <c r="M358" s="169"/>
      <c r="T358" s="170"/>
      <c r="AT358" s="165" t="s">
        <v>231</v>
      </c>
      <c r="AU358" s="165" t="s">
        <v>82</v>
      </c>
      <c r="AV358" s="14" t="s">
        <v>229</v>
      </c>
      <c r="AW358" s="14" t="s">
        <v>30</v>
      </c>
      <c r="AX358" s="14" t="s">
        <v>80</v>
      </c>
      <c r="AY358" s="165" t="s">
        <v>221</v>
      </c>
    </row>
    <row r="359" spans="2:65" s="1" customFormat="1" ht="24.2" customHeight="1">
      <c r="B359" s="136"/>
      <c r="C359" s="137" t="s">
        <v>460</v>
      </c>
      <c r="D359" s="137" t="s">
        <v>224</v>
      </c>
      <c r="E359" s="138" t="s">
        <v>1568</v>
      </c>
      <c r="F359" s="139" t="s">
        <v>1569</v>
      </c>
      <c r="G359" s="140" t="s">
        <v>239</v>
      </c>
      <c r="H359" s="141">
        <v>171.44499999999999</v>
      </c>
      <c r="I359" s="142"/>
      <c r="J359" s="143">
        <f>ROUND(I359*H359,2)</f>
        <v>0</v>
      </c>
      <c r="K359" s="139" t="s">
        <v>228</v>
      </c>
      <c r="L359" s="32"/>
      <c r="M359" s="144" t="s">
        <v>1</v>
      </c>
      <c r="N359" s="145" t="s">
        <v>38</v>
      </c>
      <c r="P359" s="146">
        <f>O359*H359</f>
        <v>0</v>
      </c>
      <c r="Q359" s="146">
        <v>0</v>
      </c>
      <c r="R359" s="146">
        <f>Q359*H359</f>
        <v>0</v>
      </c>
      <c r="S359" s="146">
        <v>5.638E-2</v>
      </c>
      <c r="T359" s="147">
        <f>S359*H359</f>
        <v>9.6660690999999996</v>
      </c>
      <c r="AR359" s="148" t="s">
        <v>332</v>
      </c>
      <c r="AT359" s="148" t="s">
        <v>224</v>
      </c>
      <c r="AU359" s="148" t="s">
        <v>82</v>
      </c>
      <c r="AY359" s="17" t="s">
        <v>221</v>
      </c>
      <c r="BE359" s="149">
        <f>IF(N359="základní",J359,0)</f>
        <v>0</v>
      </c>
      <c r="BF359" s="149">
        <f>IF(N359="snížená",J359,0)</f>
        <v>0</v>
      </c>
      <c r="BG359" s="149">
        <f>IF(N359="zákl. přenesená",J359,0)</f>
        <v>0</v>
      </c>
      <c r="BH359" s="149">
        <f>IF(N359="sníž. přenesená",J359,0)</f>
        <v>0</v>
      </c>
      <c r="BI359" s="149">
        <f>IF(N359="nulová",J359,0)</f>
        <v>0</v>
      </c>
      <c r="BJ359" s="17" t="s">
        <v>80</v>
      </c>
      <c r="BK359" s="149">
        <f>ROUND(I359*H359,2)</f>
        <v>0</v>
      </c>
      <c r="BL359" s="17" t="s">
        <v>332</v>
      </c>
      <c r="BM359" s="148" t="s">
        <v>1570</v>
      </c>
    </row>
    <row r="360" spans="2:65" s="11" customFormat="1" ht="22.9" customHeight="1">
      <c r="B360" s="124"/>
      <c r="D360" s="125" t="s">
        <v>72</v>
      </c>
      <c r="E360" s="134" t="s">
        <v>725</v>
      </c>
      <c r="F360" s="134" t="s">
        <v>726</v>
      </c>
      <c r="I360" s="127"/>
      <c r="J360" s="135">
        <f>BK360</f>
        <v>0</v>
      </c>
      <c r="L360" s="124"/>
      <c r="M360" s="129"/>
      <c r="P360" s="130">
        <f>SUM(P361:P366)</f>
        <v>0</v>
      </c>
      <c r="R360" s="130">
        <f>SUM(R361:R366)</f>
        <v>0</v>
      </c>
      <c r="T360" s="131">
        <f>SUM(T361:T366)</f>
        <v>4.1332500000000001E-2</v>
      </c>
      <c r="AR360" s="125" t="s">
        <v>82</v>
      </c>
      <c r="AT360" s="132" t="s">
        <v>72</v>
      </c>
      <c r="AU360" s="132" t="s">
        <v>80</v>
      </c>
      <c r="AY360" s="125" t="s">
        <v>221</v>
      </c>
      <c r="BK360" s="133">
        <f>SUM(BK361:BK366)</f>
        <v>0</v>
      </c>
    </row>
    <row r="361" spans="2:65" s="1" customFormat="1" ht="16.5" customHeight="1">
      <c r="B361" s="136"/>
      <c r="C361" s="137" t="s">
        <v>464</v>
      </c>
      <c r="D361" s="137" t="s">
        <v>224</v>
      </c>
      <c r="E361" s="138" t="s">
        <v>1571</v>
      </c>
      <c r="F361" s="139" t="s">
        <v>1572</v>
      </c>
      <c r="G361" s="140" t="s">
        <v>350</v>
      </c>
      <c r="H361" s="141">
        <v>24.75</v>
      </c>
      <c r="I361" s="142"/>
      <c r="J361" s="143">
        <f>ROUND(I361*H361,2)</f>
        <v>0</v>
      </c>
      <c r="K361" s="139" t="s">
        <v>228</v>
      </c>
      <c r="L361" s="32"/>
      <c r="M361" s="144" t="s">
        <v>1</v>
      </c>
      <c r="N361" s="145" t="s">
        <v>38</v>
      </c>
      <c r="P361" s="146">
        <f>O361*H361</f>
        <v>0</v>
      </c>
      <c r="Q361" s="146">
        <v>0</v>
      </c>
      <c r="R361" s="146">
        <f>Q361*H361</f>
        <v>0</v>
      </c>
      <c r="S361" s="146">
        <v>1.67E-3</v>
      </c>
      <c r="T361" s="147">
        <f>S361*H361</f>
        <v>4.1332500000000001E-2</v>
      </c>
      <c r="AR361" s="148" t="s">
        <v>332</v>
      </c>
      <c r="AT361" s="148" t="s">
        <v>224</v>
      </c>
      <c r="AU361" s="148" t="s">
        <v>82</v>
      </c>
      <c r="AY361" s="17" t="s">
        <v>221</v>
      </c>
      <c r="BE361" s="149">
        <f>IF(N361="základní",J361,0)</f>
        <v>0</v>
      </c>
      <c r="BF361" s="149">
        <f>IF(N361="snížená",J361,0)</f>
        <v>0</v>
      </c>
      <c r="BG361" s="149">
        <f>IF(N361="zákl. přenesená",J361,0)</f>
        <v>0</v>
      </c>
      <c r="BH361" s="149">
        <f>IF(N361="sníž. přenesená",J361,0)</f>
        <v>0</v>
      </c>
      <c r="BI361" s="149">
        <f>IF(N361="nulová",J361,0)</f>
        <v>0</v>
      </c>
      <c r="BJ361" s="17" t="s">
        <v>80</v>
      </c>
      <c r="BK361" s="149">
        <f>ROUND(I361*H361,2)</f>
        <v>0</v>
      </c>
      <c r="BL361" s="17" t="s">
        <v>332</v>
      </c>
      <c r="BM361" s="148" t="s">
        <v>1573</v>
      </c>
    </row>
    <row r="362" spans="2:65" s="12" customFormat="1">
      <c r="B362" s="150"/>
      <c r="D362" s="151" t="s">
        <v>231</v>
      </c>
      <c r="E362" s="152" t="s">
        <v>1</v>
      </c>
      <c r="F362" s="153" t="s">
        <v>1480</v>
      </c>
      <c r="H362" s="152" t="s">
        <v>1</v>
      </c>
      <c r="I362" s="154"/>
      <c r="L362" s="150"/>
      <c r="M362" s="155"/>
      <c r="T362" s="156"/>
      <c r="AT362" s="152" t="s">
        <v>231</v>
      </c>
      <c r="AU362" s="152" t="s">
        <v>82</v>
      </c>
      <c r="AV362" s="12" t="s">
        <v>80</v>
      </c>
      <c r="AW362" s="12" t="s">
        <v>30</v>
      </c>
      <c r="AX362" s="12" t="s">
        <v>73</v>
      </c>
      <c r="AY362" s="152" t="s">
        <v>221</v>
      </c>
    </row>
    <row r="363" spans="2:65" s="12" customFormat="1">
      <c r="B363" s="150"/>
      <c r="D363" s="151" t="s">
        <v>231</v>
      </c>
      <c r="E363" s="152" t="s">
        <v>1</v>
      </c>
      <c r="F363" s="153" t="s">
        <v>1481</v>
      </c>
      <c r="H363" s="152" t="s">
        <v>1</v>
      </c>
      <c r="I363" s="154"/>
      <c r="L363" s="150"/>
      <c r="M363" s="155"/>
      <c r="T363" s="156"/>
      <c r="AT363" s="152" t="s">
        <v>231</v>
      </c>
      <c r="AU363" s="152" t="s">
        <v>82</v>
      </c>
      <c r="AV363" s="12" t="s">
        <v>80</v>
      </c>
      <c r="AW363" s="12" t="s">
        <v>30</v>
      </c>
      <c r="AX363" s="12" t="s">
        <v>73</v>
      </c>
      <c r="AY363" s="152" t="s">
        <v>221</v>
      </c>
    </row>
    <row r="364" spans="2:65" s="12" customFormat="1">
      <c r="B364" s="150"/>
      <c r="D364" s="151" t="s">
        <v>231</v>
      </c>
      <c r="E364" s="152" t="s">
        <v>1</v>
      </c>
      <c r="F364" s="153" t="s">
        <v>345</v>
      </c>
      <c r="H364" s="152" t="s">
        <v>1</v>
      </c>
      <c r="I364" s="154"/>
      <c r="L364" s="150"/>
      <c r="M364" s="155"/>
      <c r="T364" s="156"/>
      <c r="AT364" s="152" t="s">
        <v>231</v>
      </c>
      <c r="AU364" s="152" t="s">
        <v>82</v>
      </c>
      <c r="AV364" s="12" t="s">
        <v>80</v>
      </c>
      <c r="AW364" s="12" t="s">
        <v>30</v>
      </c>
      <c r="AX364" s="12" t="s">
        <v>73</v>
      </c>
      <c r="AY364" s="152" t="s">
        <v>221</v>
      </c>
    </row>
    <row r="365" spans="2:65" s="13" customFormat="1">
      <c r="B365" s="157"/>
      <c r="D365" s="151" t="s">
        <v>231</v>
      </c>
      <c r="E365" s="158" t="s">
        <v>1</v>
      </c>
      <c r="F365" s="159" t="s">
        <v>1574</v>
      </c>
      <c r="H365" s="160">
        <v>24.75</v>
      </c>
      <c r="I365" s="161"/>
      <c r="L365" s="157"/>
      <c r="M365" s="162"/>
      <c r="T365" s="163"/>
      <c r="AT365" s="158" t="s">
        <v>231</v>
      </c>
      <c r="AU365" s="158" t="s">
        <v>82</v>
      </c>
      <c r="AV365" s="13" t="s">
        <v>82</v>
      </c>
      <c r="AW365" s="13" t="s">
        <v>30</v>
      </c>
      <c r="AX365" s="13" t="s">
        <v>73</v>
      </c>
      <c r="AY365" s="158" t="s">
        <v>221</v>
      </c>
    </row>
    <row r="366" spans="2:65" s="14" customFormat="1">
      <c r="B366" s="164"/>
      <c r="D366" s="151" t="s">
        <v>231</v>
      </c>
      <c r="E366" s="165" t="s">
        <v>1</v>
      </c>
      <c r="F366" s="166" t="s">
        <v>236</v>
      </c>
      <c r="H366" s="167">
        <v>24.75</v>
      </c>
      <c r="I366" s="168"/>
      <c r="L366" s="164"/>
      <c r="M366" s="169"/>
      <c r="T366" s="170"/>
      <c r="AT366" s="165" t="s">
        <v>231</v>
      </c>
      <c r="AU366" s="165" t="s">
        <v>82</v>
      </c>
      <c r="AV366" s="14" t="s">
        <v>229</v>
      </c>
      <c r="AW366" s="14" t="s">
        <v>30</v>
      </c>
      <c r="AX366" s="14" t="s">
        <v>80</v>
      </c>
      <c r="AY366" s="165" t="s">
        <v>221</v>
      </c>
    </row>
    <row r="367" spans="2:65" s="11" customFormat="1" ht="22.9" customHeight="1">
      <c r="B367" s="124"/>
      <c r="D367" s="125" t="s">
        <v>72</v>
      </c>
      <c r="E367" s="134" t="s">
        <v>736</v>
      </c>
      <c r="F367" s="134" t="s">
        <v>737</v>
      </c>
      <c r="I367" s="127"/>
      <c r="J367" s="135">
        <f>BK367</f>
        <v>0</v>
      </c>
      <c r="L367" s="124"/>
      <c r="M367" s="129"/>
      <c r="P367" s="130">
        <f>SUM(P368:P379)</f>
        <v>0</v>
      </c>
      <c r="R367" s="130">
        <f>SUM(R368:R379)</f>
        <v>0</v>
      </c>
      <c r="T367" s="131">
        <f>SUM(T368:T379)</f>
        <v>0.74253595999999999</v>
      </c>
      <c r="AR367" s="125" t="s">
        <v>82</v>
      </c>
      <c r="AT367" s="132" t="s">
        <v>72</v>
      </c>
      <c r="AU367" s="132" t="s">
        <v>80</v>
      </c>
      <c r="AY367" s="125" t="s">
        <v>221</v>
      </c>
      <c r="BK367" s="133">
        <f>SUM(BK368:BK379)</f>
        <v>0</v>
      </c>
    </row>
    <row r="368" spans="2:65" s="1" customFormat="1" ht="16.5" customHeight="1">
      <c r="B368" s="136"/>
      <c r="C368" s="137" t="s">
        <v>470</v>
      </c>
      <c r="D368" s="137" t="s">
        <v>224</v>
      </c>
      <c r="E368" s="138" t="s">
        <v>1575</v>
      </c>
      <c r="F368" s="139" t="s">
        <v>1576</v>
      </c>
      <c r="G368" s="140" t="s">
        <v>239</v>
      </c>
      <c r="H368" s="141">
        <v>32.601999999999997</v>
      </c>
      <c r="I368" s="142"/>
      <c r="J368" s="143">
        <f>ROUND(I368*H368,2)</f>
        <v>0</v>
      </c>
      <c r="K368" s="139" t="s">
        <v>228</v>
      </c>
      <c r="L368" s="32"/>
      <c r="M368" s="144" t="s">
        <v>1</v>
      </c>
      <c r="N368" s="145" t="s">
        <v>38</v>
      </c>
      <c r="P368" s="146">
        <f>O368*H368</f>
        <v>0</v>
      </c>
      <c r="Q368" s="146">
        <v>0</v>
      </c>
      <c r="R368" s="146">
        <f>Q368*H368</f>
        <v>0</v>
      </c>
      <c r="S368" s="146">
        <v>1.098E-2</v>
      </c>
      <c r="T368" s="147">
        <f>S368*H368</f>
        <v>0.35796995999999998</v>
      </c>
      <c r="AR368" s="148" t="s">
        <v>332</v>
      </c>
      <c r="AT368" s="148" t="s">
        <v>224</v>
      </c>
      <c r="AU368" s="148" t="s">
        <v>82</v>
      </c>
      <c r="AY368" s="17" t="s">
        <v>221</v>
      </c>
      <c r="BE368" s="149">
        <f>IF(N368="základní",J368,0)</f>
        <v>0</v>
      </c>
      <c r="BF368" s="149">
        <f>IF(N368="snížená",J368,0)</f>
        <v>0</v>
      </c>
      <c r="BG368" s="149">
        <f>IF(N368="zákl. přenesená",J368,0)</f>
        <v>0</v>
      </c>
      <c r="BH368" s="149">
        <f>IF(N368="sníž. přenesená",J368,0)</f>
        <v>0</v>
      </c>
      <c r="BI368" s="149">
        <f>IF(N368="nulová",J368,0)</f>
        <v>0</v>
      </c>
      <c r="BJ368" s="17" t="s">
        <v>80</v>
      </c>
      <c r="BK368" s="149">
        <f>ROUND(I368*H368,2)</f>
        <v>0</v>
      </c>
      <c r="BL368" s="17" t="s">
        <v>332</v>
      </c>
      <c r="BM368" s="148" t="s">
        <v>1577</v>
      </c>
    </row>
    <row r="369" spans="2:65" s="12" customFormat="1">
      <c r="B369" s="150"/>
      <c r="D369" s="151" t="s">
        <v>231</v>
      </c>
      <c r="E369" s="152" t="s">
        <v>1</v>
      </c>
      <c r="F369" s="153" t="s">
        <v>1480</v>
      </c>
      <c r="H369" s="152" t="s">
        <v>1</v>
      </c>
      <c r="I369" s="154"/>
      <c r="L369" s="150"/>
      <c r="M369" s="155"/>
      <c r="T369" s="156"/>
      <c r="AT369" s="152" t="s">
        <v>231</v>
      </c>
      <c r="AU369" s="152" t="s">
        <v>82</v>
      </c>
      <c r="AV369" s="12" t="s">
        <v>80</v>
      </c>
      <c r="AW369" s="12" t="s">
        <v>30</v>
      </c>
      <c r="AX369" s="12" t="s">
        <v>73</v>
      </c>
      <c r="AY369" s="152" t="s">
        <v>221</v>
      </c>
    </row>
    <row r="370" spans="2:65" s="13" customFormat="1">
      <c r="B370" s="157"/>
      <c r="D370" s="151" t="s">
        <v>231</v>
      </c>
      <c r="E370" s="158" t="s">
        <v>1</v>
      </c>
      <c r="F370" s="159" t="s">
        <v>1578</v>
      </c>
      <c r="H370" s="160">
        <v>17.806000000000001</v>
      </c>
      <c r="I370" s="161"/>
      <c r="L370" s="157"/>
      <c r="M370" s="162"/>
      <c r="T370" s="163"/>
      <c r="AT370" s="158" t="s">
        <v>231</v>
      </c>
      <c r="AU370" s="158" t="s">
        <v>82</v>
      </c>
      <c r="AV370" s="13" t="s">
        <v>82</v>
      </c>
      <c r="AW370" s="13" t="s">
        <v>30</v>
      </c>
      <c r="AX370" s="13" t="s">
        <v>73</v>
      </c>
      <c r="AY370" s="158" t="s">
        <v>221</v>
      </c>
    </row>
    <row r="371" spans="2:65" s="13" customFormat="1">
      <c r="B371" s="157"/>
      <c r="D371" s="151" t="s">
        <v>231</v>
      </c>
      <c r="E371" s="158" t="s">
        <v>1</v>
      </c>
      <c r="F371" s="159" t="s">
        <v>1579</v>
      </c>
      <c r="H371" s="160">
        <v>14.795999999999999</v>
      </c>
      <c r="I371" s="161"/>
      <c r="L371" s="157"/>
      <c r="M371" s="162"/>
      <c r="T371" s="163"/>
      <c r="AT371" s="158" t="s">
        <v>231</v>
      </c>
      <c r="AU371" s="158" t="s">
        <v>82</v>
      </c>
      <c r="AV371" s="13" t="s">
        <v>82</v>
      </c>
      <c r="AW371" s="13" t="s">
        <v>30</v>
      </c>
      <c r="AX371" s="13" t="s">
        <v>73</v>
      </c>
      <c r="AY371" s="158" t="s">
        <v>221</v>
      </c>
    </row>
    <row r="372" spans="2:65" s="14" customFormat="1">
      <c r="B372" s="164"/>
      <c r="D372" s="151" t="s">
        <v>231</v>
      </c>
      <c r="E372" s="165" t="s">
        <v>1</v>
      </c>
      <c r="F372" s="166" t="s">
        <v>236</v>
      </c>
      <c r="H372" s="167">
        <v>32.602000000000004</v>
      </c>
      <c r="I372" s="168"/>
      <c r="L372" s="164"/>
      <c r="M372" s="169"/>
      <c r="T372" s="170"/>
      <c r="AT372" s="165" t="s">
        <v>231</v>
      </c>
      <c r="AU372" s="165" t="s">
        <v>82</v>
      </c>
      <c r="AV372" s="14" t="s">
        <v>229</v>
      </c>
      <c r="AW372" s="14" t="s">
        <v>30</v>
      </c>
      <c r="AX372" s="14" t="s">
        <v>80</v>
      </c>
      <c r="AY372" s="165" t="s">
        <v>221</v>
      </c>
    </row>
    <row r="373" spans="2:65" s="1" customFormat="1" ht="24.2" customHeight="1">
      <c r="B373" s="136"/>
      <c r="C373" s="137" t="s">
        <v>478</v>
      </c>
      <c r="D373" s="137" t="s">
        <v>224</v>
      </c>
      <c r="E373" s="138" t="s">
        <v>1580</v>
      </c>
      <c r="F373" s="139" t="s">
        <v>1581</v>
      </c>
      <c r="G373" s="140" t="s">
        <v>239</v>
      </c>
      <c r="H373" s="141">
        <v>32.601999999999997</v>
      </c>
      <c r="I373" s="142"/>
      <c r="J373" s="143">
        <f>ROUND(I373*H373,2)</f>
        <v>0</v>
      </c>
      <c r="K373" s="139" t="s">
        <v>228</v>
      </c>
      <c r="L373" s="32"/>
      <c r="M373" s="144" t="s">
        <v>1</v>
      </c>
      <c r="N373" s="145" t="s">
        <v>38</v>
      </c>
      <c r="P373" s="146">
        <f>O373*H373</f>
        <v>0</v>
      </c>
      <c r="Q373" s="146">
        <v>0</v>
      </c>
      <c r="R373" s="146">
        <f>Q373*H373</f>
        <v>0</v>
      </c>
      <c r="S373" s="146">
        <v>8.0000000000000002E-3</v>
      </c>
      <c r="T373" s="147">
        <f>S373*H373</f>
        <v>0.26081599999999999</v>
      </c>
      <c r="AR373" s="148" t="s">
        <v>332</v>
      </c>
      <c r="AT373" s="148" t="s">
        <v>224</v>
      </c>
      <c r="AU373" s="148" t="s">
        <v>82</v>
      </c>
      <c r="AY373" s="17" t="s">
        <v>221</v>
      </c>
      <c r="BE373" s="149">
        <f>IF(N373="základní",J373,0)</f>
        <v>0</v>
      </c>
      <c r="BF373" s="149">
        <f>IF(N373="snížená",J373,0)</f>
        <v>0</v>
      </c>
      <c r="BG373" s="149">
        <f>IF(N373="zákl. přenesená",J373,0)</f>
        <v>0</v>
      </c>
      <c r="BH373" s="149">
        <f>IF(N373="sníž. přenesená",J373,0)</f>
        <v>0</v>
      </c>
      <c r="BI373" s="149">
        <f>IF(N373="nulová",J373,0)</f>
        <v>0</v>
      </c>
      <c r="BJ373" s="17" t="s">
        <v>80</v>
      </c>
      <c r="BK373" s="149">
        <f>ROUND(I373*H373,2)</f>
        <v>0</v>
      </c>
      <c r="BL373" s="17" t="s">
        <v>332</v>
      </c>
      <c r="BM373" s="148" t="s">
        <v>1582</v>
      </c>
    </row>
    <row r="374" spans="2:65" s="1" customFormat="1" ht="24.2" customHeight="1">
      <c r="B374" s="136"/>
      <c r="C374" s="137" t="s">
        <v>512</v>
      </c>
      <c r="D374" s="137" t="s">
        <v>224</v>
      </c>
      <c r="E374" s="138" t="s">
        <v>1583</v>
      </c>
      <c r="F374" s="139" t="s">
        <v>1584</v>
      </c>
      <c r="G374" s="140" t="s">
        <v>350</v>
      </c>
      <c r="H374" s="141">
        <v>24.75</v>
      </c>
      <c r="I374" s="142"/>
      <c r="J374" s="143">
        <f>ROUND(I374*H374,2)</f>
        <v>0</v>
      </c>
      <c r="K374" s="139" t="s">
        <v>228</v>
      </c>
      <c r="L374" s="32"/>
      <c r="M374" s="144" t="s">
        <v>1</v>
      </c>
      <c r="N374" s="145" t="s">
        <v>38</v>
      </c>
      <c r="P374" s="146">
        <f>O374*H374</f>
        <v>0</v>
      </c>
      <c r="Q374" s="146">
        <v>0</v>
      </c>
      <c r="R374" s="146">
        <f>Q374*H374</f>
        <v>0</v>
      </c>
      <c r="S374" s="146">
        <v>5.0000000000000001E-3</v>
      </c>
      <c r="T374" s="147">
        <f>S374*H374</f>
        <v>0.12375</v>
      </c>
      <c r="AR374" s="148" t="s">
        <v>332</v>
      </c>
      <c r="AT374" s="148" t="s">
        <v>224</v>
      </c>
      <c r="AU374" s="148" t="s">
        <v>82</v>
      </c>
      <c r="AY374" s="17" t="s">
        <v>221</v>
      </c>
      <c r="BE374" s="149">
        <f>IF(N374="základní",J374,0)</f>
        <v>0</v>
      </c>
      <c r="BF374" s="149">
        <f>IF(N374="snížená",J374,0)</f>
        <v>0</v>
      </c>
      <c r="BG374" s="149">
        <f>IF(N374="zákl. přenesená",J374,0)</f>
        <v>0</v>
      </c>
      <c r="BH374" s="149">
        <f>IF(N374="sníž. přenesená",J374,0)</f>
        <v>0</v>
      </c>
      <c r="BI374" s="149">
        <f>IF(N374="nulová",J374,0)</f>
        <v>0</v>
      </c>
      <c r="BJ374" s="17" t="s">
        <v>80</v>
      </c>
      <c r="BK374" s="149">
        <f>ROUND(I374*H374,2)</f>
        <v>0</v>
      </c>
      <c r="BL374" s="17" t="s">
        <v>332</v>
      </c>
      <c r="BM374" s="148" t="s">
        <v>1585</v>
      </c>
    </row>
    <row r="375" spans="2:65" s="12" customFormat="1">
      <c r="B375" s="150"/>
      <c r="D375" s="151" t="s">
        <v>231</v>
      </c>
      <c r="E375" s="152" t="s">
        <v>1</v>
      </c>
      <c r="F375" s="153" t="s">
        <v>1480</v>
      </c>
      <c r="H375" s="152" t="s">
        <v>1</v>
      </c>
      <c r="I375" s="154"/>
      <c r="L375" s="150"/>
      <c r="M375" s="155"/>
      <c r="T375" s="156"/>
      <c r="AT375" s="152" t="s">
        <v>231</v>
      </c>
      <c r="AU375" s="152" t="s">
        <v>82</v>
      </c>
      <c r="AV375" s="12" t="s">
        <v>80</v>
      </c>
      <c r="AW375" s="12" t="s">
        <v>30</v>
      </c>
      <c r="AX375" s="12" t="s">
        <v>73</v>
      </c>
      <c r="AY375" s="152" t="s">
        <v>221</v>
      </c>
    </row>
    <row r="376" spans="2:65" s="12" customFormat="1">
      <c r="B376" s="150"/>
      <c r="D376" s="151" t="s">
        <v>231</v>
      </c>
      <c r="E376" s="152" t="s">
        <v>1</v>
      </c>
      <c r="F376" s="153" t="s">
        <v>1481</v>
      </c>
      <c r="H376" s="152" t="s">
        <v>1</v>
      </c>
      <c r="I376" s="154"/>
      <c r="L376" s="150"/>
      <c r="M376" s="155"/>
      <c r="T376" s="156"/>
      <c r="AT376" s="152" t="s">
        <v>231</v>
      </c>
      <c r="AU376" s="152" t="s">
        <v>82</v>
      </c>
      <c r="AV376" s="12" t="s">
        <v>80</v>
      </c>
      <c r="AW376" s="12" t="s">
        <v>30</v>
      </c>
      <c r="AX376" s="12" t="s">
        <v>73</v>
      </c>
      <c r="AY376" s="152" t="s">
        <v>221</v>
      </c>
    </row>
    <row r="377" spans="2:65" s="12" customFormat="1">
      <c r="B377" s="150"/>
      <c r="D377" s="151" t="s">
        <v>231</v>
      </c>
      <c r="E377" s="152" t="s">
        <v>1</v>
      </c>
      <c r="F377" s="153" t="s">
        <v>345</v>
      </c>
      <c r="H377" s="152" t="s">
        <v>1</v>
      </c>
      <c r="I377" s="154"/>
      <c r="L377" s="150"/>
      <c r="M377" s="155"/>
      <c r="T377" s="156"/>
      <c r="AT377" s="152" t="s">
        <v>231</v>
      </c>
      <c r="AU377" s="152" t="s">
        <v>82</v>
      </c>
      <c r="AV377" s="12" t="s">
        <v>80</v>
      </c>
      <c r="AW377" s="12" t="s">
        <v>30</v>
      </c>
      <c r="AX377" s="12" t="s">
        <v>73</v>
      </c>
      <c r="AY377" s="152" t="s">
        <v>221</v>
      </c>
    </row>
    <row r="378" spans="2:65" s="13" customFormat="1">
      <c r="B378" s="157"/>
      <c r="D378" s="151" t="s">
        <v>231</v>
      </c>
      <c r="E378" s="158" t="s">
        <v>1</v>
      </c>
      <c r="F378" s="159" t="s">
        <v>1574</v>
      </c>
      <c r="H378" s="160">
        <v>24.75</v>
      </c>
      <c r="I378" s="161"/>
      <c r="L378" s="157"/>
      <c r="M378" s="162"/>
      <c r="T378" s="163"/>
      <c r="AT378" s="158" t="s">
        <v>231</v>
      </c>
      <c r="AU378" s="158" t="s">
        <v>82</v>
      </c>
      <c r="AV378" s="13" t="s">
        <v>82</v>
      </c>
      <c r="AW378" s="13" t="s">
        <v>30</v>
      </c>
      <c r="AX378" s="13" t="s">
        <v>73</v>
      </c>
      <c r="AY378" s="158" t="s">
        <v>221</v>
      </c>
    </row>
    <row r="379" spans="2:65" s="14" customFormat="1">
      <c r="B379" s="164"/>
      <c r="D379" s="151" t="s">
        <v>231</v>
      </c>
      <c r="E379" s="165" t="s">
        <v>1</v>
      </c>
      <c r="F379" s="166" t="s">
        <v>236</v>
      </c>
      <c r="H379" s="167">
        <v>24.75</v>
      </c>
      <c r="I379" s="168"/>
      <c r="L379" s="164"/>
      <c r="M379" s="169"/>
      <c r="T379" s="170"/>
      <c r="AT379" s="165" t="s">
        <v>231</v>
      </c>
      <c r="AU379" s="165" t="s">
        <v>82</v>
      </c>
      <c r="AV379" s="14" t="s">
        <v>229</v>
      </c>
      <c r="AW379" s="14" t="s">
        <v>30</v>
      </c>
      <c r="AX379" s="14" t="s">
        <v>80</v>
      </c>
      <c r="AY379" s="165" t="s">
        <v>221</v>
      </c>
    </row>
    <row r="380" spans="2:65" s="11" customFormat="1" ht="22.9" customHeight="1">
      <c r="B380" s="124"/>
      <c r="D380" s="125" t="s">
        <v>72</v>
      </c>
      <c r="E380" s="134" t="s">
        <v>871</v>
      </c>
      <c r="F380" s="134" t="s">
        <v>872</v>
      </c>
      <c r="I380" s="127"/>
      <c r="J380" s="135">
        <f>BK380</f>
        <v>0</v>
      </c>
      <c r="L380" s="124"/>
      <c r="M380" s="129"/>
      <c r="P380" s="130">
        <f>SUM(P381:P436)</f>
        <v>0</v>
      </c>
      <c r="R380" s="130">
        <f>SUM(R381:R436)</f>
        <v>0</v>
      </c>
      <c r="T380" s="131">
        <f>SUM(T381:T436)</f>
        <v>4.1550200000000004</v>
      </c>
      <c r="AR380" s="125" t="s">
        <v>82</v>
      </c>
      <c r="AT380" s="132" t="s">
        <v>72</v>
      </c>
      <c r="AU380" s="132" t="s">
        <v>80</v>
      </c>
      <c r="AY380" s="125" t="s">
        <v>221</v>
      </c>
      <c r="BK380" s="133">
        <f>SUM(BK381:BK436)</f>
        <v>0</v>
      </c>
    </row>
    <row r="381" spans="2:65" s="1" customFormat="1" ht="16.5" customHeight="1">
      <c r="B381" s="136"/>
      <c r="C381" s="137" t="s">
        <v>517</v>
      </c>
      <c r="D381" s="137" t="s">
        <v>224</v>
      </c>
      <c r="E381" s="138" t="s">
        <v>1586</v>
      </c>
      <c r="F381" s="139" t="s">
        <v>1587</v>
      </c>
      <c r="G381" s="140" t="s">
        <v>239</v>
      </c>
      <c r="H381" s="141">
        <v>518.74</v>
      </c>
      <c r="I381" s="142"/>
      <c r="J381" s="143">
        <f>ROUND(I381*H381,2)</f>
        <v>0</v>
      </c>
      <c r="K381" s="139" t="s">
        <v>228</v>
      </c>
      <c r="L381" s="32"/>
      <c r="M381" s="144" t="s">
        <v>1</v>
      </c>
      <c r="N381" s="145" t="s">
        <v>38</v>
      </c>
      <c r="P381" s="146">
        <f>O381*H381</f>
        <v>0</v>
      </c>
      <c r="Q381" s="146">
        <v>0</v>
      </c>
      <c r="R381" s="146">
        <f>Q381*H381</f>
        <v>0</v>
      </c>
      <c r="S381" s="146">
        <v>4.0000000000000001E-3</v>
      </c>
      <c r="T381" s="147">
        <f>S381*H381</f>
        <v>2.0749599999999999</v>
      </c>
      <c r="AR381" s="148" t="s">
        <v>332</v>
      </c>
      <c r="AT381" s="148" t="s">
        <v>224</v>
      </c>
      <c r="AU381" s="148" t="s">
        <v>82</v>
      </c>
      <c r="AY381" s="17" t="s">
        <v>221</v>
      </c>
      <c r="BE381" s="149">
        <f>IF(N381="základní",J381,0)</f>
        <v>0</v>
      </c>
      <c r="BF381" s="149">
        <f>IF(N381="snížená",J381,0)</f>
        <v>0</v>
      </c>
      <c r="BG381" s="149">
        <f>IF(N381="zákl. přenesená",J381,0)</f>
        <v>0</v>
      </c>
      <c r="BH381" s="149">
        <f>IF(N381="sníž. přenesená",J381,0)</f>
        <v>0</v>
      </c>
      <c r="BI381" s="149">
        <f>IF(N381="nulová",J381,0)</f>
        <v>0</v>
      </c>
      <c r="BJ381" s="17" t="s">
        <v>80</v>
      </c>
      <c r="BK381" s="149">
        <f>ROUND(I381*H381,2)</f>
        <v>0</v>
      </c>
      <c r="BL381" s="17" t="s">
        <v>332</v>
      </c>
      <c r="BM381" s="148" t="s">
        <v>1588</v>
      </c>
    </row>
    <row r="382" spans="2:65" s="12" customFormat="1">
      <c r="B382" s="150"/>
      <c r="D382" s="151" t="s">
        <v>231</v>
      </c>
      <c r="E382" s="152" t="s">
        <v>1</v>
      </c>
      <c r="F382" s="153" t="s">
        <v>1401</v>
      </c>
      <c r="H382" s="152" t="s">
        <v>1</v>
      </c>
      <c r="I382" s="154"/>
      <c r="L382" s="150"/>
      <c r="M382" s="155"/>
      <c r="T382" s="156"/>
      <c r="AT382" s="152" t="s">
        <v>231</v>
      </c>
      <c r="AU382" s="152" t="s">
        <v>82</v>
      </c>
      <c r="AV382" s="12" t="s">
        <v>80</v>
      </c>
      <c r="AW382" s="12" t="s">
        <v>30</v>
      </c>
      <c r="AX382" s="12" t="s">
        <v>73</v>
      </c>
      <c r="AY382" s="152" t="s">
        <v>221</v>
      </c>
    </row>
    <row r="383" spans="2:65" s="12" customFormat="1">
      <c r="B383" s="150"/>
      <c r="D383" s="151" t="s">
        <v>231</v>
      </c>
      <c r="E383" s="152" t="s">
        <v>1</v>
      </c>
      <c r="F383" s="153" t="s">
        <v>1589</v>
      </c>
      <c r="H383" s="152" t="s">
        <v>1</v>
      </c>
      <c r="I383" s="154"/>
      <c r="L383" s="150"/>
      <c r="M383" s="155"/>
      <c r="T383" s="156"/>
      <c r="AT383" s="152" t="s">
        <v>231</v>
      </c>
      <c r="AU383" s="152" t="s">
        <v>82</v>
      </c>
      <c r="AV383" s="12" t="s">
        <v>80</v>
      </c>
      <c r="AW383" s="12" t="s">
        <v>30</v>
      </c>
      <c r="AX383" s="12" t="s">
        <v>73</v>
      </c>
      <c r="AY383" s="152" t="s">
        <v>221</v>
      </c>
    </row>
    <row r="384" spans="2:65" s="13" customFormat="1">
      <c r="B384" s="157"/>
      <c r="D384" s="151" t="s">
        <v>231</v>
      </c>
      <c r="E384" s="158" t="s">
        <v>1</v>
      </c>
      <c r="F384" s="159" t="s">
        <v>1590</v>
      </c>
      <c r="H384" s="160">
        <v>29</v>
      </c>
      <c r="I384" s="161"/>
      <c r="L384" s="157"/>
      <c r="M384" s="162"/>
      <c r="T384" s="163"/>
      <c r="AT384" s="158" t="s">
        <v>231</v>
      </c>
      <c r="AU384" s="158" t="s">
        <v>82</v>
      </c>
      <c r="AV384" s="13" t="s">
        <v>82</v>
      </c>
      <c r="AW384" s="13" t="s">
        <v>30</v>
      </c>
      <c r="AX384" s="13" t="s">
        <v>73</v>
      </c>
      <c r="AY384" s="158" t="s">
        <v>221</v>
      </c>
    </row>
    <row r="385" spans="2:51" s="13" customFormat="1">
      <c r="B385" s="157"/>
      <c r="D385" s="151" t="s">
        <v>231</v>
      </c>
      <c r="E385" s="158" t="s">
        <v>1</v>
      </c>
      <c r="F385" s="159" t="s">
        <v>1591</v>
      </c>
      <c r="H385" s="160">
        <v>13.2</v>
      </c>
      <c r="I385" s="161"/>
      <c r="L385" s="157"/>
      <c r="M385" s="162"/>
      <c r="T385" s="163"/>
      <c r="AT385" s="158" t="s">
        <v>231</v>
      </c>
      <c r="AU385" s="158" t="s">
        <v>82</v>
      </c>
      <c r="AV385" s="13" t="s">
        <v>82</v>
      </c>
      <c r="AW385" s="13" t="s">
        <v>30</v>
      </c>
      <c r="AX385" s="13" t="s">
        <v>73</v>
      </c>
      <c r="AY385" s="158" t="s">
        <v>221</v>
      </c>
    </row>
    <row r="386" spans="2:51" s="13" customFormat="1">
      <c r="B386" s="157"/>
      <c r="D386" s="151" t="s">
        <v>231</v>
      </c>
      <c r="E386" s="158" t="s">
        <v>1</v>
      </c>
      <c r="F386" s="159" t="s">
        <v>1592</v>
      </c>
      <c r="H386" s="160">
        <v>22.5</v>
      </c>
      <c r="I386" s="161"/>
      <c r="L386" s="157"/>
      <c r="M386" s="162"/>
      <c r="T386" s="163"/>
      <c r="AT386" s="158" t="s">
        <v>231</v>
      </c>
      <c r="AU386" s="158" t="s">
        <v>82</v>
      </c>
      <c r="AV386" s="13" t="s">
        <v>82</v>
      </c>
      <c r="AW386" s="13" t="s">
        <v>30</v>
      </c>
      <c r="AX386" s="13" t="s">
        <v>73</v>
      </c>
      <c r="AY386" s="158" t="s">
        <v>221</v>
      </c>
    </row>
    <row r="387" spans="2:51" s="13" customFormat="1">
      <c r="B387" s="157"/>
      <c r="D387" s="151" t="s">
        <v>231</v>
      </c>
      <c r="E387" s="158" t="s">
        <v>1</v>
      </c>
      <c r="F387" s="159" t="s">
        <v>1593</v>
      </c>
      <c r="H387" s="160">
        <v>19</v>
      </c>
      <c r="I387" s="161"/>
      <c r="L387" s="157"/>
      <c r="M387" s="162"/>
      <c r="T387" s="163"/>
      <c r="AT387" s="158" t="s">
        <v>231</v>
      </c>
      <c r="AU387" s="158" t="s">
        <v>82</v>
      </c>
      <c r="AV387" s="13" t="s">
        <v>82</v>
      </c>
      <c r="AW387" s="13" t="s">
        <v>30</v>
      </c>
      <c r="AX387" s="13" t="s">
        <v>73</v>
      </c>
      <c r="AY387" s="158" t="s">
        <v>221</v>
      </c>
    </row>
    <row r="388" spans="2:51" s="13" customFormat="1">
      <c r="B388" s="157"/>
      <c r="D388" s="151" t="s">
        <v>231</v>
      </c>
      <c r="E388" s="158" t="s">
        <v>1</v>
      </c>
      <c r="F388" s="159" t="s">
        <v>1594</v>
      </c>
      <c r="H388" s="160">
        <v>42.5</v>
      </c>
      <c r="I388" s="161"/>
      <c r="L388" s="157"/>
      <c r="M388" s="162"/>
      <c r="T388" s="163"/>
      <c r="AT388" s="158" t="s">
        <v>231</v>
      </c>
      <c r="AU388" s="158" t="s">
        <v>82</v>
      </c>
      <c r="AV388" s="13" t="s">
        <v>82</v>
      </c>
      <c r="AW388" s="13" t="s">
        <v>30</v>
      </c>
      <c r="AX388" s="13" t="s">
        <v>73</v>
      </c>
      <c r="AY388" s="158" t="s">
        <v>221</v>
      </c>
    </row>
    <row r="389" spans="2:51" s="13" customFormat="1">
      <c r="B389" s="157"/>
      <c r="D389" s="151" t="s">
        <v>231</v>
      </c>
      <c r="E389" s="158" t="s">
        <v>1</v>
      </c>
      <c r="F389" s="159" t="s">
        <v>1595</v>
      </c>
      <c r="H389" s="160">
        <v>8.8000000000000007</v>
      </c>
      <c r="I389" s="161"/>
      <c r="L389" s="157"/>
      <c r="M389" s="162"/>
      <c r="T389" s="163"/>
      <c r="AT389" s="158" t="s">
        <v>231</v>
      </c>
      <c r="AU389" s="158" t="s">
        <v>82</v>
      </c>
      <c r="AV389" s="13" t="s">
        <v>82</v>
      </c>
      <c r="AW389" s="13" t="s">
        <v>30</v>
      </c>
      <c r="AX389" s="13" t="s">
        <v>73</v>
      </c>
      <c r="AY389" s="158" t="s">
        <v>221</v>
      </c>
    </row>
    <row r="390" spans="2:51" s="13" customFormat="1">
      <c r="B390" s="157"/>
      <c r="D390" s="151" t="s">
        <v>231</v>
      </c>
      <c r="E390" s="158" t="s">
        <v>1</v>
      </c>
      <c r="F390" s="159" t="s">
        <v>1432</v>
      </c>
      <c r="H390" s="160">
        <v>5.6</v>
      </c>
      <c r="I390" s="161"/>
      <c r="L390" s="157"/>
      <c r="M390" s="162"/>
      <c r="T390" s="163"/>
      <c r="AT390" s="158" t="s">
        <v>231</v>
      </c>
      <c r="AU390" s="158" t="s">
        <v>82</v>
      </c>
      <c r="AV390" s="13" t="s">
        <v>82</v>
      </c>
      <c r="AW390" s="13" t="s">
        <v>30</v>
      </c>
      <c r="AX390" s="13" t="s">
        <v>73</v>
      </c>
      <c r="AY390" s="158" t="s">
        <v>221</v>
      </c>
    </row>
    <row r="391" spans="2:51" s="13" customFormat="1">
      <c r="B391" s="157"/>
      <c r="D391" s="151" t="s">
        <v>231</v>
      </c>
      <c r="E391" s="158" t="s">
        <v>1</v>
      </c>
      <c r="F391" s="159" t="s">
        <v>1596</v>
      </c>
      <c r="H391" s="160">
        <v>5.0999999999999996</v>
      </c>
      <c r="I391" s="161"/>
      <c r="L391" s="157"/>
      <c r="M391" s="162"/>
      <c r="T391" s="163"/>
      <c r="AT391" s="158" t="s">
        <v>231</v>
      </c>
      <c r="AU391" s="158" t="s">
        <v>82</v>
      </c>
      <c r="AV391" s="13" t="s">
        <v>82</v>
      </c>
      <c r="AW391" s="13" t="s">
        <v>30</v>
      </c>
      <c r="AX391" s="13" t="s">
        <v>73</v>
      </c>
      <c r="AY391" s="158" t="s">
        <v>221</v>
      </c>
    </row>
    <row r="392" spans="2:51" s="13" customFormat="1">
      <c r="B392" s="157"/>
      <c r="D392" s="151" t="s">
        <v>231</v>
      </c>
      <c r="E392" s="158" t="s">
        <v>1</v>
      </c>
      <c r="F392" s="159" t="s">
        <v>1597</v>
      </c>
      <c r="H392" s="160">
        <v>56.5</v>
      </c>
      <c r="I392" s="161"/>
      <c r="L392" s="157"/>
      <c r="M392" s="162"/>
      <c r="T392" s="163"/>
      <c r="AT392" s="158" t="s">
        <v>231</v>
      </c>
      <c r="AU392" s="158" t="s">
        <v>82</v>
      </c>
      <c r="AV392" s="13" t="s">
        <v>82</v>
      </c>
      <c r="AW392" s="13" t="s">
        <v>30</v>
      </c>
      <c r="AX392" s="13" t="s">
        <v>73</v>
      </c>
      <c r="AY392" s="158" t="s">
        <v>221</v>
      </c>
    </row>
    <row r="393" spans="2:51" s="13" customFormat="1">
      <c r="B393" s="157"/>
      <c r="D393" s="151" t="s">
        <v>231</v>
      </c>
      <c r="E393" s="158" t="s">
        <v>1</v>
      </c>
      <c r="F393" s="159" t="s">
        <v>1433</v>
      </c>
      <c r="H393" s="160">
        <v>11.2</v>
      </c>
      <c r="I393" s="161"/>
      <c r="L393" s="157"/>
      <c r="M393" s="162"/>
      <c r="T393" s="163"/>
      <c r="AT393" s="158" t="s">
        <v>231</v>
      </c>
      <c r="AU393" s="158" t="s">
        <v>82</v>
      </c>
      <c r="AV393" s="13" t="s">
        <v>82</v>
      </c>
      <c r="AW393" s="13" t="s">
        <v>30</v>
      </c>
      <c r="AX393" s="13" t="s">
        <v>73</v>
      </c>
      <c r="AY393" s="158" t="s">
        <v>221</v>
      </c>
    </row>
    <row r="394" spans="2:51" s="13" customFormat="1">
      <c r="B394" s="157"/>
      <c r="D394" s="151" t="s">
        <v>231</v>
      </c>
      <c r="E394" s="158" t="s">
        <v>1</v>
      </c>
      <c r="F394" s="159" t="s">
        <v>1434</v>
      </c>
      <c r="H394" s="160">
        <v>3.6</v>
      </c>
      <c r="I394" s="161"/>
      <c r="L394" s="157"/>
      <c r="M394" s="162"/>
      <c r="T394" s="163"/>
      <c r="AT394" s="158" t="s">
        <v>231</v>
      </c>
      <c r="AU394" s="158" t="s">
        <v>82</v>
      </c>
      <c r="AV394" s="13" t="s">
        <v>82</v>
      </c>
      <c r="AW394" s="13" t="s">
        <v>30</v>
      </c>
      <c r="AX394" s="13" t="s">
        <v>73</v>
      </c>
      <c r="AY394" s="158" t="s">
        <v>221</v>
      </c>
    </row>
    <row r="395" spans="2:51" s="13" customFormat="1">
      <c r="B395" s="157"/>
      <c r="D395" s="151" t="s">
        <v>231</v>
      </c>
      <c r="E395" s="158" t="s">
        <v>1</v>
      </c>
      <c r="F395" s="159" t="s">
        <v>1435</v>
      </c>
      <c r="H395" s="160">
        <v>3.1</v>
      </c>
      <c r="I395" s="161"/>
      <c r="L395" s="157"/>
      <c r="M395" s="162"/>
      <c r="T395" s="163"/>
      <c r="AT395" s="158" t="s">
        <v>231</v>
      </c>
      <c r="AU395" s="158" t="s">
        <v>82</v>
      </c>
      <c r="AV395" s="13" t="s">
        <v>82</v>
      </c>
      <c r="AW395" s="13" t="s">
        <v>30</v>
      </c>
      <c r="AX395" s="13" t="s">
        <v>73</v>
      </c>
      <c r="AY395" s="158" t="s">
        <v>221</v>
      </c>
    </row>
    <row r="396" spans="2:51" s="13" customFormat="1">
      <c r="B396" s="157"/>
      <c r="D396" s="151" t="s">
        <v>231</v>
      </c>
      <c r="E396" s="158" t="s">
        <v>1</v>
      </c>
      <c r="F396" s="159" t="s">
        <v>1598</v>
      </c>
      <c r="H396" s="160">
        <v>38</v>
      </c>
      <c r="I396" s="161"/>
      <c r="L396" s="157"/>
      <c r="M396" s="162"/>
      <c r="T396" s="163"/>
      <c r="AT396" s="158" t="s">
        <v>231</v>
      </c>
      <c r="AU396" s="158" t="s">
        <v>82</v>
      </c>
      <c r="AV396" s="13" t="s">
        <v>82</v>
      </c>
      <c r="AW396" s="13" t="s">
        <v>30</v>
      </c>
      <c r="AX396" s="13" t="s">
        <v>73</v>
      </c>
      <c r="AY396" s="158" t="s">
        <v>221</v>
      </c>
    </row>
    <row r="397" spans="2:51" s="13" customFormat="1">
      <c r="B397" s="157"/>
      <c r="D397" s="151" t="s">
        <v>231</v>
      </c>
      <c r="E397" s="158" t="s">
        <v>1</v>
      </c>
      <c r="F397" s="159" t="s">
        <v>1599</v>
      </c>
      <c r="H397" s="160">
        <v>21.5</v>
      </c>
      <c r="I397" s="161"/>
      <c r="L397" s="157"/>
      <c r="M397" s="162"/>
      <c r="T397" s="163"/>
      <c r="AT397" s="158" t="s">
        <v>231</v>
      </c>
      <c r="AU397" s="158" t="s">
        <v>82</v>
      </c>
      <c r="AV397" s="13" t="s">
        <v>82</v>
      </c>
      <c r="AW397" s="13" t="s">
        <v>30</v>
      </c>
      <c r="AX397" s="13" t="s">
        <v>73</v>
      </c>
      <c r="AY397" s="158" t="s">
        <v>221</v>
      </c>
    </row>
    <row r="398" spans="2:51" s="13" customFormat="1">
      <c r="B398" s="157"/>
      <c r="D398" s="151" t="s">
        <v>231</v>
      </c>
      <c r="E398" s="158" t="s">
        <v>1</v>
      </c>
      <c r="F398" s="159" t="s">
        <v>1600</v>
      </c>
      <c r="H398" s="160">
        <v>31.5</v>
      </c>
      <c r="I398" s="161"/>
      <c r="L398" s="157"/>
      <c r="M398" s="162"/>
      <c r="T398" s="163"/>
      <c r="AT398" s="158" t="s">
        <v>231</v>
      </c>
      <c r="AU398" s="158" t="s">
        <v>82</v>
      </c>
      <c r="AV398" s="13" t="s">
        <v>82</v>
      </c>
      <c r="AW398" s="13" t="s">
        <v>30</v>
      </c>
      <c r="AX398" s="13" t="s">
        <v>73</v>
      </c>
      <c r="AY398" s="158" t="s">
        <v>221</v>
      </c>
    </row>
    <row r="399" spans="2:51" s="13" customFormat="1">
      <c r="B399" s="157"/>
      <c r="D399" s="151" t="s">
        <v>231</v>
      </c>
      <c r="E399" s="158" t="s">
        <v>1</v>
      </c>
      <c r="F399" s="159" t="s">
        <v>1601</v>
      </c>
      <c r="H399" s="160">
        <v>41.5</v>
      </c>
      <c r="I399" s="161"/>
      <c r="L399" s="157"/>
      <c r="M399" s="162"/>
      <c r="T399" s="163"/>
      <c r="AT399" s="158" t="s">
        <v>231</v>
      </c>
      <c r="AU399" s="158" t="s">
        <v>82</v>
      </c>
      <c r="AV399" s="13" t="s">
        <v>82</v>
      </c>
      <c r="AW399" s="13" t="s">
        <v>30</v>
      </c>
      <c r="AX399" s="13" t="s">
        <v>73</v>
      </c>
      <c r="AY399" s="158" t="s">
        <v>221</v>
      </c>
    </row>
    <row r="400" spans="2:51" s="13" customFormat="1">
      <c r="B400" s="157"/>
      <c r="D400" s="151" t="s">
        <v>231</v>
      </c>
      <c r="E400" s="158" t="s">
        <v>1</v>
      </c>
      <c r="F400" s="159" t="s">
        <v>1602</v>
      </c>
      <c r="H400" s="160">
        <v>17</v>
      </c>
      <c r="I400" s="161"/>
      <c r="L400" s="157"/>
      <c r="M400" s="162"/>
      <c r="T400" s="163"/>
      <c r="AT400" s="158" t="s">
        <v>231</v>
      </c>
      <c r="AU400" s="158" t="s">
        <v>82</v>
      </c>
      <c r="AV400" s="13" t="s">
        <v>82</v>
      </c>
      <c r="AW400" s="13" t="s">
        <v>30</v>
      </c>
      <c r="AX400" s="13" t="s">
        <v>73</v>
      </c>
      <c r="AY400" s="158" t="s">
        <v>221</v>
      </c>
    </row>
    <row r="401" spans="2:65" s="13" customFormat="1">
      <c r="B401" s="157"/>
      <c r="D401" s="151" t="s">
        <v>231</v>
      </c>
      <c r="E401" s="158" t="s">
        <v>1</v>
      </c>
      <c r="F401" s="159" t="s">
        <v>1603</v>
      </c>
      <c r="H401" s="160">
        <v>14</v>
      </c>
      <c r="I401" s="161"/>
      <c r="L401" s="157"/>
      <c r="M401" s="162"/>
      <c r="T401" s="163"/>
      <c r="AT401" s="158" t="s">
        <v>231</v>
      </c>
      <c r="AU401" s="158" t="s">
        <v>82</v>
      </c>
      <c r="AV401" s="13" t="s">
        <v>82</v>
      </c>
      <c r="AW401" s="13" t="s">
        <v>30</v>
      </c>
      <c r="AX401" s="13" t="s">
        <v>73</v>
      </c>
      <c r="AY401" s="158" t="s">
        <v>221</v>
      </c>
    </row>
    <row r="402" spans="2:65" s="13" customFormat="1">
      <c r="B402" s="157"/>
      <c r="D402" s="151" t="s">
        <v>231</v>
      </c>
      <c r="E402" s="158" t="s">
        <v>1</v>
      </c>
      <c r="F402" s="159" t="s">
        <v>1604</v>
      </c>
      <c r="H402" s="160">
        <v>19.100000000000001</v>
      </c>
      <c r="I402" s="161"/>
      <c r="L402" s="157"/>
      <c r="M402" s="162"/>
      <c r="T402" s="163"/>
      <c r="AT402" s="158" t="s">
        <v>231</v>
      </c>
      <c r="AU402" s="158" t="s">
        <v>82</v>
      </c>
      <c r="AV402" s="13" t="s">
        <v>82</v>
      </c>
      <c r="AW402" s="13" t="s">
        <v>30</v>
      </c>
      <c r="AX402" s="13" t="s">
        <v>73</v>
      </c>
      <c r="AY402" s="158" t="s">
        <v>221</v>
      </c>
    </row>
    <row r="403" spans="2:65" s="13" customFormat="1">
      <c r="B403" s="157"/>
      <c r="D403" s="151" t="s">
        <v>231</v>
      </c>
      <c r="E403" s="158" t="s">
        <v>1</v>
      </c>
      <c r="F403" s="159" t="s">
        <v>1605</v>
      </c>
      <c r="H403" s="160">
        <v>18</v>
      </c>
      <c r="I403" s="161"/>
      <c r="L403" s="157"/>
      <c r="M403" s="162"/>
      <c r="T403" s="163"/>
      <c r="AT403" s="158" t="s">
        <v>231</v>
      </c>
      <c r="AU403" s="158" t="s">
        <v>82</v>
      </c>
      <c r="AV403" s="13" t="s">
        <v>82</v>
      </c>
      <c r="AW403" s="13" t="s">
        <v>30</v>
      </c>
      <c r="AX403" s="13" t="s">
        <v>73</v>
      </c>
      <c r="AY403" s="158" t="s">
        <v>221</v>
      </c>
    </row>
    <row r="404" spans="2:65" s="13" customFormat="1">
      <c r="B404" s="157"/>
      <c r="D404" s="151" t="s">
        <v>231</v>
      </c>
      <c r="E404" s="158" t="s">
        <v>1</v>
      </c>
      <c r="F404" s="159" t="s">
        <v>1436</v>
      </c>
      <c r="H404" s="160">
        <v>2.13</v>
      </c>
      <c r="I404" s="161"/>
      <c r="L404" s="157"/>
      <c r="M404" s="162"/>
      <c r="T404" s="163"/>
      <c r="AT404" s="158" t="s">
        <v>231</v>
      </c>
      <c r="AU404" s="158" t="s">
        <v>82</v>
      </c>
      <c r="AV404" s="13" t="s">
        <v>82</v>
      </c>
      <c r="AW404" s="13" t="s">
        <v>30</v>
      </c>
      <c r="AX404" s="13" t="s">
        <v>73</v>
      </c>
      <c r="AY404" s="158" t="s">
        <v>221</v>
      </c>
    </row>
    <row r="405" spans="2:65" s="13" customFormat="1">
      <c r="B405" s="157"/>
      <c r="D405" s="151" t="s">
        <v>231</v>
      </c>
      <c r="E405" s="158" t="s">
        <v>1</v>
      </c>
      <c r="F405" s="159" t="s">
        <v>1437</v>
      </c>
      <c r="H405" s="160">
        <v>1.2</v>
      </c>
      <c r="I405" s="161"/>
      <c r="L405" s="157"/>
      <c r="M405" s="162"/>
      <c r="T405" s="163"/>
      <c r="AT405" s="158" t="s">
        <v>231</v>
      </c>
      <c r="AU405" s="158" t="s">
        <v>82</v>
      </c>
      <c r="AV405" s="13" t="s">
        <v>82</v>
      </c>
      <c r="AW405" s="13" t="s">
        <v>30</v>
      </c>
      <c r="AX405" s="13" t="s">
        <v>73</v>
      </c>
      <c r="AY405" s="158" t="s">
        <v>221</v>
      </c>
    </row>
    <row r="406" spans="2:65" s="13" customFormat="1">
      <c r="B406" s="157"/>
      <c r="D406" s="151" t="s">
        <v>231</v>
      </c>
      <c r="E406" s="158" t="s">
        <v>1</v>
      </c>
      <c r="F406" s="159" t="s">
        <v>1438</v>
      </c>
      <c r="H406" s="160">
        <v>1.1000000000000001</v>
      </c>
      <c r="I406" s="161"/>
      <c r="L406" s="157"/>
      <c r="M406" s="162"/>
      <c r="T406" s="163"/>
      <c r="AT406" s="158" t="s">
        <v>231</v>
      </c>
      <c r="AU406" s="158" t="s">
        <v>82</v>
      </c>
      <c r="AV406" s="13" t="s">
        <v>82</v>
      </c>
      <c r="AW406" s="13" t="s">
        <v>30</v>
      </c>
      <c r="AX406" s="13" t="s">
        <v>73</v>
      </c>
      <c r="AY406" s="158" t="s">
        <v>221</v>
      </c>
    </row>
    <row r="407" spans="2:65" s="13" customFormat="1">
      <c r="B407" s="157"/>
      <c r="D407" s="151" t="s">
        <v>231</v>
      </c>
      <c r="E407" s="158" t="s">
        <v>1</v>
      </c>
      <c r="F407" s="159" t="s">
        <v>1606</v>
      </c>
      <c r="H407" s="160">
        <v>31.65</v>
      </c>
      <c r="I407" s="161"/>
      <c r="L407" s="157"/>
      <c r="M407" s="162"/>
      <c r="T407" s="163"/>
      <c r="AT407" s="158" t="s">
        <v>231</v>
      </c>
      <c r="AU407" s="158" t="s">
        <v>82</v>
      </c>
      <c r="AV407" s="13" t="s">
        <v>82</v>
      </c>
      <c r="AW407" s="13" t="s">
        <v>30</v>
      </c>
      <c r="AX407" s="13" t="s">
        <v>73</v>
      </c>
      <c r="AY407" s="158" t="s">
        <v>221</v>
      </c>
    </row>
    <row r="408" spans="2:65" s="13" customFormat="1">
      <c r="B408" s="157"/>
      <c r="D408" s="151" t="s">
        <v>231</v>
      </c>
      <c r="E408" s="158" t="s">
        <v>1</v>
      </c>
      <c r="F408" s="159" t="s">
        <v>1607</v>
      </c>
      <c r="H408" s="160">
        <v>9.5</v>
      </c>
      <c r="I408" s="161"/>
      <c r="L408" s="157"/>
      <c r="M408" s="162"/>
      <c r="T408" s="163"/>
      <c r="AT408" s="158" t="s">
        <v>231</v>
      </c>
      <c r="AU408" s="158" t="s">
        <v>82</v>
      </c>
      <c r="AV408" s="13" t="s">
        <v>82</v>
      </c>
      <c r="AW408" s="13" t="s">
        <v>30</v>
      </c>
      <c r="AX408" s="13" t="s">
        <v>73</v>
      </c>
      <c r="AY408" s="158" t="s">
        <v>221</v>
      </c>
    </row>
    <row r="409" spans="2:65" s="13" customFormat="1">
      <c r="B409" s="157"/>
      <c r="D409" s="151" t="s">
        <v>231</v>
      </c>
      <c r="E409" s="158" t="s">
        <v>1</v>
      </c>
      <c r="F409" s="159" t="s">
        <v>1608</v>
      </c>
      <c r="H409" s="160">
        <v>18.5</v>
      </c>
      <c r="I409" s="161"/>
      <c r="L409" s="157"/>
      <c r="M409" s="162"/>
      <c r="T409" s="163"/>
      <c r="AT409" s="158" t="s">
        <v>231</v>
      </c>
      <c r="AU409" s="158" t="s">
        <v>82</v>
      </c>
      <c r="AV409" s="13" t="s">
        <v>82</v>
      </c>
      <c r="AW409" s="13" t="s">
        <v>30</v>
      </c>
      <c r="AX409" s="13" t="s">
        <v>73</v>
      </c>
      <c r="AY409" s="158" t="s">
        <v>221</v>
      </c>
    </row>
    <row r="410" spans="2:65" s="13" customFormat="1">
      <c r="B410" s="157"/>
      <c r="D410" s="151" t="s">
        <v>231</v>
      </c>
      <c r="E410" s="158" t="s">
        <v>1</v>
      </c>
      <c r="F410" s="159" t="s">
        <v>1609</v>
      </c>
      <c r="H410" s="160">
        <v>10.55</v>
      </c>
      <c r="I410" s="161"/>
      <c r="L410" s="157"/>
      <c r="M410" s="162"/>
      <c r="T410" s="163"/>
      <c r="AT410" s="158" t="s">
        <v>231</v>
      </c>
      <c r="AU410" s="158" t="s">
        <v>82</v>
      </c>
      <c r="AV410" s="13" t="s">
        <v>82</v>
      </c>
      <c r="AW410" s="13" t="s">
        <v>30</v>
      </c>
      <c r="AX410" s="13" t="s">
        <v>73</v>
      </c>
      <c r="AY410" s="158" t="s">
        <v>221</v>
      </c>
    </row>
    <row r="411" spans="2:65" s="13" customFormat="1">
      <c r="B411" s="157"/>
      <c r="D411" s="151" t="s">
        <v>231</v>
      </c>
      <c r="E411" s="158" t="s">
        <v>1</v>
      </c>
      <c r="F411" s="159" t="s">
        <v>1610</v>
      </c>
      <c r="H411" s="160">
        <v>3.15</v>
      </c>
      <c r="I411" s="161"/>
      <c r="L411" s="157"/>
      <c r="M411" s="162"/>
      <c r="T411" s="163"/>
      <c r="AT411" s="158" t="s">
        <v>231</v>
      </c>
      <c r="AU411" s="158" t="s">
        <v>82</v>
      </c>
      <c r="AV411" s="13" t="s">
        <v>82</v>
      </c>
      <c r="AW411" s="13" t="s">
        <v>30</v>
      </c>
      <c r="AX411" s="13" t="s">
        <v>73</v>
      </c>
      <c r="AY411" s="158" t="s">
        <v>221</v>
      </c>
    </row>
    <row r="412" spans="2:65" s="13" customFormat="1">
      <c r="B412" s="157"/>
      <c r="D412" s="151" t="s">
        <v>231</v>
      </c>
      <c r="E412" s="158" t="s">
        <v>1</v>
      </c>
      <c r="F412" s="159" t="s">
        <v>1611</v>
      </c>
      <c r="H412" s="160">
        <v>1.26</v>
      </c>
      <c r="I412" s="161"/>
      <c r="L412" s="157"/>
      <c r="M412" s="162"/>
      <c r="T412" s="163"/>
      <c r="AT412" s="158" t="s">
        <v>231</v>
      </c>
      <c r="AU412" s="158" t="s">
        <v>82</v>
      </c>
      <c r="AV412" s="13" t="s">
        <v>82</v>
      </c>
      <c r="AW412" s="13" t="s">
        <v>30</v>
      </c>
      <c r="AX412" s="13" t="s">
        <v>73</v>
      </c>
      <c r="AY412" s="158" t="s">
        <v>221</v>
      </c>
    </row>
    <row r="413" spans="2:65" s="13" customFormat="1">
      <c r="B413" s="157"/>
      <c r="D413" s="151" t="s">
        <v>231</v>
      </c>
      <c r="E413" s="158" t="s">
        <v>1</v>
      </c>
      <c r="F413" s="159" t="s">
        <v>1612</v>
      </c>
      <c r="H413" s="160">
        <v>19</v>
      </c>
      <c r="I413" s="161"/>
      <c r="L413" s="157"/>
      <c r="M413" s="162"/>
      <c r="T413" s="163"/>
      <c r="AT413" s="158" t="s">
        <v>231</v>
      </c>
      <c r="AU413" s="158" t="s">
        <v>82</v>
      </c>
      <c r="AV413" s="13" t="s">
        <v>82</v>
      </c>
      <c r="AW413" s="13" t="s">
        <v>30</v>
      </c>
      <c r="AX413" s="13" t="s">
        <v>73</v>
      </c>
      <c r="AY413" s="158" t="s">
        <v>221</v>
      </c>
    </row>
    <row r="414" spans="2:65" s="14" customFormat="1">
      <c r="B414" s="164"/>
      <c r="D414" s="151" t="s">
        <v>231</v>
      </c>
      <c r="E414" s="165" t="s">
        <v>1</v>
      </c>
      <c r="F414" s="166" t="s">
        <v>236</v>
      </c>
      <c r="H414" s="167">
        <v>518.74</v>
      </c>
      <c r="I414" s="168"/>
      <c r="L414" s="164"/>
      <c r="M414" s="169"/>
      <c r="T414" s="170"/>
      <c r="AT414" s="165" t="s">
        <v>231</v>
      </c>
      <c r="AU414" s="165" t="s">
        <v>82</v>
      </c>
      <c r="AV414" s="14" t="s">
        <v>229</v>
      </c>
      <c r="AW414" s="14" t="s">
        <v>30</v>
      </c>
      <c r="AX414" s="14" t="s">
        <v>80</v>
      </c>
      <c r="AY414" s="165" t="s">
        <v>221</v>
      </c>
    </row>
    <row r="415" spans="2:65" s="1" customFormat="1" ht="16.5" customHeight="1">
      <c r="B415" s="136"/>
      <c r="C415" s="137" t="s">
        <v>523</v>
      </c>
      <c r="D415" s="137" t="s">
        <v>224</v>
      </c>
      <c r="E415" s="138" t="s">
        <v>1613</v>
      </c>
      <c r="F415" s="139" t="s">
        <v>1614</v>
      </c>
      <c r="G415" s="140" t="s">
        <v>239</v>
      </c>
      <c r="H415" s="141">
        <v>518.74</v>
      </c>
      <c r="I415" s="142"/>
      <c r="J415" s="143">
        <f>ROUND(I415*H415,2)</f>
        <v>0</v>
      </c>
      <c r="K415" s="139" t="s">
        <v>228</v>
      </c>
      <c r="L415" s="32"/>
      <c r="M415" s="144" t="s">
        <v>1</v>
      </c>
      <c r="N415" s="145" t="s">
        <v>38</v>
      </c>
      <c r="P415" s="146">
        <f>O415*H415</f>
        <v>0</v>
      </c>
      <c r="Q415" s="146">
        <v>0</v>
      </c>
      <c r="R415" s="146">
        <f>Q415*H415</f>
        <v>0</v>
      </c>
      <c r="S415" s="146">
        <v>2E-3</v>
      </c>
      <c r="T415" s="147">
        <f>S415*H415</f>
        <v>1.03748</v>
      </c>
      <c r="AR415" s="148" t="s">
        <v>332</v>
      </c>
      <c r="AT415" s="148" t="s">
        <v>224</v>
      </c>
      <c r="AU415" s="148" t="s">
        <v>82</v>
      </c>
      <c r="AY415" s="17" t="s">
        <v>221</v>
      </c>
      <c r="BE415" s="149">
        <f>IF(N415="základní",J415,0)</f>
        <v>0</v>
      </c>
      <c r="BF415" s="149">
        <f>IF(N415="snížená",J415,0)</f>
        <v>0</v>
      </c>
      <c r="BG415" s="149">
        <f>IF(N415="zákl. přenesená",J415,0)</f>
        <v>0</v>
      </c>
      <c r="BH415" s="149">
        <f>IF(N415="sníž. přenesená",J415,0)</f>
        <v>0</v>
      </c>
      <c r="BI415" s="149">
        <f>IF(N415="nulová",J415,0)</f>
        <v>0</v>
      </c>
      <c r="BJ415" s="17" t="s">
        <v>80</v>
      </c>
      <c r="BK415" s="149">
        <f>ROUND(I415*H415,2)</f>
        <v>0</v>
      </c>
      <c r="BL415" s="17" t="s">
        <v>332</v>
      </c>
      <c r="BM415" s="148" t="s">
        <v>1615</v>
      </c>
    </row>
    <row r="416" spans="2:65" s="1" customFormat="1" ht="44.25" customHeight="1">
      <c r="B416" s="136"/>
      <c r="C416" s="137" t="s">
        <v>539</v>
      </c>
      <c r="D416" s="137" t="s">
        <v>224</v>
      </c>
      <c r="E416" s="138" t="s">
        <v>715</v>
      </c>
      <c r="F416" s="139" t="s">
        <v>1616</v>
      </c>
      <c r="G416" s="140" t="s">
        <v>239</v>
      </c>
      <c r="H416" s="141">
        <v>291.60000000000002</v>
      </c>
      <c r="I416" s="142"/>
      <c r="J416" s="143">
        <f>ROUND(I416*H416,2)</f>
        <v>0</v>
      </c>
      <c r="K416" s="139" t="s">
        <v>1</v>
      </c>
      <c r="L416" s="32"/>
      <c r="M416" s="144" t="s">
        <v>1</v>
      </c>
      <c r="N416" s="145" t="s">
        <v>38</v>
      </c>
      <c r="P416" s="146">
        <f>O416*H416</f>
        <v>0</v>
      </c>
      <c r="Q416" s="146">
        <v>0</v>
      </c>
      <c r="R416" s="146">
        <f>Q416*H416</f>
        <v>0</v>
      </c>
      <c r="S416" s="146">
        <v>0</v>
      </c>
      <c r="T416" s="147">
        <f>S416*H416</f>
        <v>0</v>
      </c>
      <c r="AR416" s="148" t="s">
        <v>332</v>
      </c>
      <c r="AT416" s="148" t="s">
        <v>224</v>
      </c>
      <c r="AU416" s="148" t="s">
        <v>82</v>
      </c>
      <c r="AY416" s="17" t="s">
        <v>221</v>
      </c>
      <c r="BE416" s="149">
        <f>IF(N416="základní",J416,0)</f>
        <v>0</v>
      </c>
      <c r="BF416" s="149">
        <f>IF(N416="snížená",J416,0)</f>
        <v>0</v>
      </c>
      <c r="BG416" s="149">
        <f>IF(N416="zákl. přenesená",J416,0)</f>
        <v>0</v>
      </c>
      <c r="BH416" s="149">
        <f>IF(N416="sníž. přenesená",J416,0)</f>
        <v>0</v>
      </c>
      <c r="BI416" s="149">
        <f>IF(N416="nulová",J416,0)</f>
        <v>0</v>
      </c>
      <c r="BJ416" s="17" t="s">
        <v>80</v>
      </c>
      <c r="BK416" s="149">
        <f>ROUND(I416*H416,2)</f>
        <v>0</v>
      </c>
      <c r="BL416" s="17" t="s">
        <v>332</v>
      </c>
      <c r="BM416" s="148" t="s">
        <v>1617</v>
      </c>
    </row>
    <row r="417" spans="2:65" s="12" customFormat="1">
      <c r="B417" s="150"/>
      <c r="D417" s="151" t="s">
        <v>231</v>
      </c>
      <c r="E417" s="152" t="s">
        <v>1</v>
      </c>
      <c r="F417" s="153" t="s">
        <v>1401</v>
      </c>
      <c r="H417" s="152" t="s">
        <v>1</v>
      </c>
      <c r="I417" s="154"/>
      <c r="L417" s="150"/>
      <c r="M417" s="155"/>
      <c r="T417" s="156"/>
      <c r="AT417" s="152" t="s">
        <v>231</v>
      </c>
      <c r="AU417" s="152" t="s">
        <v>82</v>
      </c>
      <c r="AV417" s="12" t="s">
        <v>80</v>
      </c>
      <c r="AW417" s="12" t="s">
        <v>30</v>
      </c>
      <c r="AX417" s="12" t="s">
        <v>73</v>
      </c>
      <c r="AY417" s="152" t="s">
        <v>221</v>
      </c>
    </row>
    <row r="418" spans="2:65" s="12" customFormat="1">
      <c r="B418" s="150"/>
      <c r="D418" s="151" t="s">
        <v>231</v>
      </c>
      <c r="E418" s="152" t="s">
        <v>1</v>
      </c>
      <c r="F418" s="153" t="s">
        <v>1618</v>
      </c>
      <c r="H418" s="152" t="s">
        <v>1</v>
      </c>
      <c r="I418" s="154"/>
      <c r="L418" s="150"/>
      <c r="M418" s="155"/>
      <c r="T418" s="156"/>
      <c r="AT418" s="152" t="s">
        <v>231</v>
      </c>
      <c r="AU418" s="152" t="s">
        <v>82</v>
      </c>
      <c r="AV418" s="12" t="s">
        <v>80</v>
      </c>
      <c r="AW418" s="12" t="s">
        <v>30</v>
      </c>
      <c r="AX418" s="12" t="s">
        <v>73</v>
      </c>
      <c r="AY418" s="152" t="s">
        <v>221</v>
      </c>
    </row>
    <row r="419" spans="2:65" s="13" customFormat="1">
      <c r="B419" s="157"/>
      <c r="D419" s="151" t="s">
        <v>231</v>
      </c>
      <c r="E419" s="158" t="s">
        <v>1</v>
      </c>
      <c r="F419" s="159" t="s">
        <v>1619</v>
      </c>
      <c r="H419" s="160">
        <v>111</v>
      </c>
      <c r="I419" s="161"/>
      <c r="L419" s="157"/>
      <c r="M419" s="162"/>
      <c r="T419" s="163"/>
      <c r="AT419" s="158" t="s">
        <v>231</v>
      </c>
      <c r="AU419" s="158" t="s">
        <v>82</v>
      </c>
      <c r="AV419" s="13" t="s">
        <v>82</v>
      </c>
      <c r="AW419" s="13" t="s">
        <v>30</v>
      </c>
      <c r="AX419" s="13" t="s">
        <v>73</v>
      </c>
      <c r="AY419" s="158" t="s">
        <v>221</v>
      </c>
    </row>
    <row r="420" spans="2:65" s="13" customFormat="1">
      <c r="B420" s="157"/>
      <c r="D420" s="151" t="s">
        <v>231</v>
      </c>
      <c r="E420" s="158" t="s">
        <v>1</v>
      </c>
      <c r="F420" s="159" t="s">
        <v>1620</v>
      </c>
      <c r="H420" s="160">
        <v>12.1</v>
      </c>
      <c r="I420" s="161"/>
      <c r="L420" s="157"/>
      <c r="M420" s="162"/>
      <c r="T420" s="163"/>
      <c r="AT420" s="158" t="s">
        <v>231</v>
      </c>
      <c r="AU420" s="158" t="s">
        <v>82</v>
      </c>
      <c r="AV420" s="13" t="s">
        <v>82</v>
      </c>
      <c r="AW420" s="13" t="s">
        <v>30</v>
      </c>
      <c r="AX420" s="13" t="s">
        <v>73</v>
      </c>
      <c r="AY420" s="158" t="s">
        <v>221</v>
      </c>
    </row>
    <row r="421" spans="2:65" s="13" customFormat="1">
      <c r="B421" s="157"/>
      <c r="D421" s="151" t="s">
        <v>231</v>
      </c>
      <c r="E421" s="158" t="s">
        <v>1</v>
      </c>
      <c r="F421" s="159" t="s">
        <v>1621</v>
      </c>
      <c r="H421" s="160">
        <v>168.5</v>
      </c>
      <c r="I421" s="161"/>
      <c r="L421" s="157"/>
      <c r="M421" s="162"/>
      <c r="T421" s="163"/>
      <c r="AT421" s="158" t="s">
        <v>231</v>
      </c>
      <c r="AU421" s="158" t="s">
        <v>82</v>
      </c>
      <c r="AV421" s="13" t="s">
        <v>82</v>
      </c>
      <c r="AW421" s="13" t="s">
        <v>30</v>
      </c>
      <c r="AX421" s="13" t="s">
        <v>73</v>
      </c>
      <c r="AY421" s="158" t="s">
        <v>221</v>
      </c>
    </row>
    <row r="422" spans="2:65" s="14" customFormat="1">
      <c r="B422" s="164"/>
      <c r="D422" s="151" t="s">
        <v>231</v>
      </c>
      <c r="E422" s="165" t="s">
        <v>1</v>
      </c>
      <c r="F422" s="166" t="s">
        <v>236</v>
      </c>
      <c r="H422" s="167">
        <v>291.60000000000002</v>
      </c>
      <c r="I422" s="168"/>
      <c r="L422" s="164"/>
      <c r="M422" s="169"/>
      <c r="T422" s="170"/>
      <c r="AT422" s="165" t="s">
        <v>231</v>
      </c>
      <c r="AU422" s="165" t="s">
        <v>82</v>
      </c>
      <c r="AV422" s="14" t="s">
        <v>229</v>
      </c>
      <c r="AW422" s="14" t="s">
        <v>30</v>
      </c>
      <c r="AX422" s="14" t="s">
        <v>80</v>
      </c>
      <c r="AY422" s="165" t="s">
        <v>221</v>
      </c>
    </row>
    <row r="423" spans="2:65" s="1" customFormat="1" ht="24.2" customHeight="1">
      <c r="B423" s="136"/>
      <c r="C423" s="137" t="s">
        <v>562</v>
      </c>
      <c r="D423" s="137" t="s">
        <v>224</v>
      </c>
      <c r="E423" s="138" t="s">
        <v>1622</v>
      </c>
      <c r="F423" s="139" t="s">
        <v>1623</v>
      </c>
      <c r="G423" s="140" t="s">
        <v>1624</v>
      </c>
      <c r="H423" s="141">
        <v>50</v>
      </c>
      <c r="I423" s="142"/>
      <c r="J423" s="143">
        <f>ROUND(I423*H423,2)</f>
        <v>0</v>
      </c>
      <c r="K423" s="139" t="s">
        <v>228</v>
      </c>
      <c r="L423" s="32"/>
      <c r="M423" s="144" t="s">
        <v>1</v>
      </c>
      <c r="N423" s="145" t="s">
        <v>38</v>
      </c>
      <c r="P423" s="146">
        <f>O423*H423</f>
        <v>0</v>
      </c>
      <c r="Q423" s="146">
        <v>0</v>
      </c>
      <c r="R423" s="146">
        <f>Q423*H423</f>
        <v>0</v>
      </c>
      <c r="S423" s="146">
        <v>0</v>
      </c>
      <c r="T423" s="147">
        <f>S423*H423</f>
        <v>0</v>
      </c>
      <c r="AR423" s="148" t="s">
        <v>332</v>
      </c>
      <c r="AT423" s="148" t="s">
        <v>224</v>
      </c>
      <c r="AU423" s="148" t="s">
        <v>82</v>
      </c>
      <c r="AY423" s="17" t="s">
        <v>221</v>
      </c>
      <c r="BE423" s="149">
        <f>IF(N423="základní",J423,0)</f>
        <v>0</v>
      </c>
      <c r="BF423" s="149">
        <f>IF(N423="snížená",J423,0)</f>
        <v>0</v>
      </c>
      <c r="BG423" s="149">
        <f>IF(N423="zákl. přenesená",J423,0)</f>
        <v>0</v>
      </c>
      <c r="BH423" s="149">
        <f>IF(N423="sníž. přenesená",J423,0)</f>
        <v>0</v>
      </c>
      <c r="BI423" s="149">
        <f>IF(N423="nulová",J423,0)</f>
        <v>0</v>
      </c>
      <c r="BJ423" s="17" t="s">
        <v>80</v>
      </c>
      <c r="BK423" s="149">
        <f>ROUND(I423*H423,2)</f>
        <v>0</v>
      </c>
      <c r="BL423" s="17" t="s">
        <v>332</v>
      </c>
      <c r="BM423" s="148" t="s">
        <v>1625</v>
      </c>
    </row>
    <row r="424" spans="2:65" s="12" customFormat="1">
      <c r="B424" s="150"/>
      <c r="D424" s="151" t="s">
        <v>231</v>
      </c>
      <c r="E424" s="152" t="s">
        <v>1</v>
      </c>
      <c r="F424" s="153" t="s">
        <v>1626</v>
      </c>
      <c r="H424" s="152" t="s">
        <v>1</v>
      </c>
      <c r="I424" s="154"/>
      <c r="L424" s="150"/>
      <c r="M424" s="155"/>
      <c r="T424" s="156"/>
      <c r="AT424" s="152" t="s">
        <v>231</v>
      </c>
      <c r="AU424" s="152" t="s">
        <v>82</v>
      </c>
      <c r="AV424" s="12" t="s">
        <v>80</v>
      </c>
      <c r="AW424" s="12" t="s">
        <v>30</v>
      </c>
      <c r="AX424" s="12" t="s">
        <v>73</v>
      </c>
      <c r="AY424" s="152" t="s">
        <v>221</v>
      </c>
    </row>
    <row r="425" spans="2:65" s="13" customFormat="1">
      <c r="B425" s="157"/>
      <c r="D425" s="151" t="s">
        <v>231</v>
      </c>
      <c r="E425" s="158" t="s">
        <v>1</v>
      </c>
      <c r="F425" s="159" t="s">
        <v>680</v>
      </c>
      <c r="H425" s="160">
        <v>50</v>
      </c>
      <c r="I425" s="161"/>
      <c r="L425" s="157"/>
      <c r="M425" s="162"/>
      <c r="T425" s="163"/>
      <c r="AT425" s="158" t="s">
        <v>231</v>
      </c>
      <c r="AU425" s="158" t="s">
        <v>82</v>
      </c>
      <c r="AV425" s="13" t="s">
        <v>82</v>
      </c>
      <c r="AW425" s="13" t="s">
        <v>30</v>
      </c>
      <c r="AX425" s="13" t="s">
        <v>73</v>
      </c>
      <c r="AY425" s="158" t="s">
        <v>221</v>
      </c>
    </row>
    <row r="426" spans="2:65" s="14" customFormat="1">
      <c r="B426" s="164"/>
      <c r="D426" s="151" t="s">
        <v>231</v>
      </c>
      <c r="E426" s="165" t="s">
        <v>1</v>
      </c>
      <c r="F426" s="166" t="s">
        <v>236</v>
      </c>
      <c r="H426" s="167">
        <v>50</v>
      </c>
      <c r="I426" s="168"/>
      <c r="L426" s="164"/>
      <c r="M426" s="169"/>
      <c r="T426" s="170"/>
      <c r="AT426" s="165" t="s">
        <v>231</v>
      </c>
      <c r="AU426" s="165" t="s">
        <v>82</v>
      </c>
      <c r="AV426" s="14" t="s">
        <v>229</v>
      </c>
      <c r="AW426" s="14" t="s">
        <v>30</v>
      </c>
      <c r="AX426" s="14" t="s">
        <v>80</v>
      </c>
      <c r="AY426" s="165" t="s">
        <v>221</v>
      </c>
    </row>
    <row r="427" spans="2:65" s="1" customFormat="1" ht="33" customHeight="1">
      <c r="B427" s="136"/>
      <c r="C427" s="137" t="s">
        <v>568</v>
      </c>
      <c r="D427" s="137" t="s">
        <v>224</v>
      </c>
      <c r="E427" s="138" t="s">
        <v>1627</v>
      </c>
      <c r="F427" s="139" t="s">
        <v>1628</v>
      </c>
      <c r="G427" s="140" t="s">
        <v>285</v>
      </c>
      <c r="H427" s="141">
        <v>3</v>
      </c>
      <c r="I427" s="142"/>
      <c r="J427" s="143">
        <f>ROUND(I427*H427,2)</f>
        <v>0</v>
      </c>
      <c r="K427" s="139" t="s">
        <v>228</v>
      </c>
      <c r="L427" s="32"/>
      <c r="M427" s="144" t="s">
        <v>1</v>
      </c>
      <c r="N427" s="145" t="s">
        <v>38</v>
      </c>
      <c r="P427" s="146">
        <f>O427*H427</f>
        <v>0</v>
      </c>
      <c r="Q427" s="146">
        <v>0</v>
      </c>
      <c r="R427" s="146">
        <f>Q427*H427</f>
        <v>0</v>
      </c>
      <c r="S427" s="146">
        <v>0.02</v>
      </c>
      <c r="T427" s="147">
        <f>S427*H427</f>
        <v>0.06</v>
      </c>
      <c r="AR427" s="148" t="s">
        <v>332</v>
      </c>
      <c r="AT427" s="148" t="s">
        <v>224</v>
      </c>
      <c r="AU427" s="148" t="s">
        <v>82</v>
      </c>
      <c r="AY427" s="17" t="s">
        <v>221</v>
      </c>
      <c r="BE427" s="149">
        <f>IF(N427="základní",J427,0)</f>
        <v>0</v>
      </c>
      <c r="BF427" s="149">
        <f>IF(N427="snížená",J427,0)</f>
        <v>0</v>
      </c>
      <c r="BG427" s="149">
        <f>IF(N427="zákl. přenesená",J427,0)</f>
        <v>0</v>
      </c>
      <c r="BH427" s="149">
        <f>IF(N427="sníž. přenesená",J427,0)</f>
        <v>0</v>
      </c>
      <c r="BI427" s="149">
        <f>IF(N427="nulová",J427,0)</f>
        <v>0</v>
      </c>
      <c r="BJ427" s="17" t="s">
        <v>80</v>
      </c>
      <c r="BK427" s="149">
        <f>ROUND(I427*H427,2)</f>
        <v>0</v>
      </c>
      <c r="BL427" s="17" t="s">
        <v>332</v>
      </c>
      <c r="BM427" s="148" t="s">
        <v>1629</v>
      </c>
    </row>
    <row r="428" spans="2:65" s="12" customFormat="1">
      <c r="B428" s="150"/>
      <c r="D428" s="151" t="s">
        <v>231</v>
      </c>
      <c r="E428" s="152" t="s">
        <v>1</v>
      </c>
      <c r="F428" s="153" t="s">
        <v>1480</v>
      </c>
      <c r="H428" s="152" t="s">
        <v>1</v>
      </c>
      <c r="I428" s="154"/>
      <c r="L428" s="150"/>
      <c r="M428" s="155"/>
      <c r="T428" s="156"/>
      <c r="AT428" s="152" t="s">
        <v>231</v>
      </c>
      <c r="AU428" s="152" t="s">
        <v>82</v>
      </c>
      <c r="AV428" s="12" t="s">
        <v>80</v>
      </c>
      <c r="AW428" s="12" t="s">
        <v>30</v>
      </c>
      <c r="AX428" s="12" t="s">
        <v>73</v>
      </c>
      <c r="AY428" s="152" t="s">
        <v>221</v>
      </c>
    </row>
    <row r="429" spans="2:65" s="12" customFormat="1">
      <c r="B429" s="150"/>
      <c r="D429" s="151" t="s">
        <v>231</v>
      </c>
      <c r="E429" s="152" t="s">
        <v>1</v>
      </c>
      <c r="F429" s="153" t="s">
        <v>1486</v>
      </c>
      <c r="H429" s="152" t="s">
        <v>1</v>
      </c>
      <c r="I429" s="154"/>
      <c r="L429" s="150"/>
      <c r="M429" s="155"/>
      <c r="T429" s="156"/>
      <c r="AT429" s="152" t="s">
        <v>231</v>
      </c>
      <c r="AU429" s="152" t="s">
        <v>82</v>
      </c>
      <c r="AV429" s="12" t="s">
        <v>80</v>
      </c>
      <c r="AW429" s="12" t="s">
        <v>30</v>
      </c>
      <c r="AX429" s="12" t="s">
        <v>73</v>
      </c>
      <c r="AY429" s="152" t="s">
        <v>221</v>
      </c>
    </row>
    <row r="430" spans="2:65" s="13" customFormat="1">
      <c r="B430" s="157"/>
      <c r="D430" s="151" t="s">
        <v>231</v>
      </c>
      <c r="E430" s="158" t="s">
        <v>1</v>
      </c>
      <c r="F430" s="159" t="s">
        <v>1630</v>
      </c>
      <c r="H430" s="160">
        <v>3</v>
      </c>
      <c r="I430" s="161"/>
      <c r="L430" s="157"/>
      <c r="M430" s="162"/>
      <c r="T430" s="163"/>
      <c r="AT430" s="158" t="s">
        <v>231</v>
      </c>
      <c r="AU430" s="158" t="s">
        <v>82</v>
      </c>
      <c r="AV430" s="13" t="s">
        <v>82</v>
      </c>
      <c r="AW430" s="13" t="s">
        <v>30</v>
      </c>
      <c r="AX430" s="13" t="s">
        <v>73</v>
      </c>
      <c r="AY430" s="158" t="s">
        <v>221</v>
      </c>
    </row>
    <row r="431" spans="2:65" s="14" customFormat="1">
      <c r="B431" s="164"/>
      <c r="D431" s="151" t="s">
        <v>231</v>
      </c>
      <c r="E431" s="165" t="s">
        <v>1</v>
      </c>
      <c r="F431" s="166" t="s">
        <v>236</v>
      </c>
      <c r="H431" s="167">
        <v>3</v>
      </c>
      <c r="I431" s="168"/>
      <c r="L431" s="164"/>
      <c r="M431" s="169"/>
      <c r="T431" s="170"/>
      <c r="AT431" s="165" t="s">
        <v>231</v>
      </c>
      <c r="AU431" s="165" t="s">
        <v>82</v>
      </c>
      <c r="AV431" s="14" t="s">
        <v>229</v>
      </c>
      <c r="AW431" s="14" t="s">
        <v>30</v>
      </c>
      <c r="AX431" s="14" t="s">
        <v>80</v>
      </c>
      <c r="AY431" s="165" t="s">
        <v>221</v>
      </c>
    </row>
    <row r="432" spans="2:65" s="1" customFormat="1" ht="16.5" customHeight="1">
      <c r="B432" s="136"/>
      <c r="C432" s="137" t="s">
        <v>573</v>
      </c>
      <c r="D432" s="137" t="s">
        <v>224</v>
      </c>
      <c r="E432" s="138" t="s">
        <v>1631</v>
      </c>
      <c r="F432" s="139" t="s">
        <v>1632</v>
      </c>
      <c r="G432" s="140" t="s">
        <v>239</v>
      </c>
      <c r="H432" s="141">
        <v>49.128999999999998</v>
      </c>
      <c r="I432" s="142"/>
      <c r="J432" s="143">
        <f>ROUND(I432*H432,2)</f>
        <v>0</v>
      </c>
      <c r="K432" s="139" t="s">
        <v>1</v>
      </c>
      <c r="L432" s="32"/>
      <c r="M432" s="144" t="s">
        <v>1</v>
      </c>
      <c r="N432" s="145" t="s">
        <v>38</v>
      </c>
      <c r="P432" s="146">
        <f>O432*H432</f>
        <v>0</v>
      </c>
      <c r="Q432" s="146">
        <v>0</v>
      </c>
      <c r="R432" s="146">
        <f>Q432*H432</f>
        <v>0</v>
      </c>
      <c r="S432" s="146">
        <v>0.02</v>
      </c>
      <c r="T432" s="147">
        <f>S432*H432</f>
        <v>0.98258000000000001</v>
      </c>
      <c r="AR432" s="148" t="s">
        <v>332</v>
      </c>
      <c r="AT432" s="148" t="s">
        <v>224</v>
      </c>
      <c r="AU432" s="148" t="s">
        <v>82</v>
      </c>
      <c r="AY432" s="17" t="s">
        <v>221</v>
      </c>
      <c r="BE432" s="149">
        <f>IF(N432="základní",J432,0)</f>
        <v>0</v>
      </c>
      <c r="BF432" s="149">
        <f>IF(N432="snížená",J432,0)</f>
        <v>0</v>
      </c>
      <c r="BG432" s="149">
        <f>IF(N432="zákl. přenesená",J432,0)</f>
        <v>0</v>
      </c>
      <c r="BH432" s="149">
        <f>IF(N432="sníž. přenesená",J432,0)</f>
        <v>0</v>
      </c>
      <c r="BI432" s="149">
        <f>IF(N432="nulová",J432,0)</f>
        <v>0</v>
      </c>
      <c r="BJ432" s="17" t="s">
        <v>80</v>
      </c>
      <c r="BK432" s="149">
        <f>ROUND(I432*H432,2)</f>
        <v>0</v>
      </c>
      <c r="BL432" s="17" t="s">
        <v>332</v>
      </c>
      <c r="BM432" s="148" t="s">
        <v>1633</v>
      </c>
    </row>
    <row r="433" spans="2:65" s="12" customFormat="1">
      <c r="B433" s="150"/>
      <c r="D433" s="151" t="s">
        <v>231</v>
      </c>
      <c r="E433" s="152" t="s">
        <v>1</v>
      </c>
      <c r="F433" s="153" t="s">
        <v>1480</v>
      </c>
      <c r="H433" s="152" t="s">
        <v>1</v>
      </c>
      <c r="I433" s="154"/>
      <c r="L433" s="150"/>
      <c r="M433" s="155"/>
      <c r="T433" s="156"/>
      <c r="AT433" s="152" t="s">
        <v>231</v>
      </c>
      <c r="AU433" s="152" t="s">
        <v>82</v>
      </c>
      <c r="AV433" s="12" t="s">
        <v>80</v>
      </c>
      <c r="AW433" s="12" t="s">
        <v>30</v>
      </c>
      <c r="AX433" s="12" t="s">
        <v>73</v>
      </c>
      <c r="AY433" s="152" t="s">
        <v>221</v>
      </c>
    </row>
    <row r="434" spans="2:65" s="12" customFormat="1">
      <c r="B434" s="150"/>
      <c r="D434" s="151" t="s">
        <v>231</v>
      </c>
      <c r="E434" s="152" t="s">
        <v>1</v>
      </c>
      <c r="F434" s="153" t="s">
        <v>1634</v>
      </c>
      <c r="H434" s="152" t="s">
        <v>1</v>
      </c>
      <c r="I434" s="154"/>
      <c r="L434" s="150"/>
      <c r="M434" s="155"/>
      <c r="T434" s="156"/>
      <c r="AT434" s="152" t="s">
        <v>231</v>
      </c>
      <c r="AU434" s="152" t="s">
        <v>82</v>
      </c>
      <c r="AV434" s="12" t="s">
        <v>80</v>
      </c>
      <c r="AW434" s="12" t="s">
        <v>30</v>
      </c>
      <c r="AX434" s="12" t="s">
        <v>73</v>
      </c>
      <c r="AY434" s="152" t="s">
        <v>221</v>
      </c>
    </row>
    <row r="435" spans="2:65" s="13" customFormat="1">
      <c r="B435" s="157"/>
      <c r="D435" s="151" t="s">
        <v>231</v>
      </c>
      <c r="E435" s="158" t="s">
        <v>1</v>
      </c>
      <c r="F435" s="159" t="s">
        <v>1482</v>
      </c>
      <c r="H435" s="160">
        <v>49.128999999999998</v>
      </c>
      <c r="I435" s="161"/>
      <c r="L435" s="157"/>
      <c r="M435" s="162"/>
      <c r="T435" s="163"/>
      <c r="AT435" s="158" t="s">
        <v>231</v>
      </c>
      <c r="AU435" s="158" t="s">
        <v>82</v>
      </c>
      <c r="AV435" s="13" t="s">
        <v>82</v>
      </c>
      <c r="AW435" s="13" t="s">
        <v>30</v>
      </c>
      <c r="AX435" s="13" t="s">
        <v>73</v>
      </c>
      <c r="AY435" s="158" t="s">
        <v>221</v>
      </c>
    </row>
    <row r="436" spans="2:65" s="14" customFormat="1">
      <c r="B436" s="164"/>
      <c r="D436" s="151" t="s">
        <v>231</v>
      </c>
      <c r="E436" s="165" t="s">
        <v>1</v>
      </c>
      <c r="F436" s="166" t="s">
        <v>236</v>
      </c>
      <c r="H436" s="167">
        <v>49.128999999999998</v>
      </c>
      <c r="I436" s="168"/>
      <c r="L436" s="164"/>
      <c r="M436" s="169"/>
      <c r="T436" s="170"/>
      <c r="AT436" s="165" t="s">
        <v>231</v>
      </c>
      <c r="AU436" s="165" t="s">
        <v>82</v>
      </c>
      <c r="AV436" s="14" t="s">
        <v>229</v>
      </c>
      <c r="AW436" s="14" t="s">
        <v>30</v>
      </c>
      <c r="AX436" s="14" t="s">
        <v>80</v>
      </c>
      <c r="AY436" s="165" t="s">
        <v>221</v>
      </c>
    </row>
    <row r="437" spans="2:65" s="11" customFormat="1" ht="22.9" customHeight="1">
      <c r="B437" s="124"/>
      <c r="D437" s="125" t="s">
        <v>72</v>
      </c>
      <c r="E437" s="134" t="s">
        <v>1028</v>
      </c>
      <c r="F437" s="134" t="s">
        <v>1029</v>
      </c>
      <c r="I437" s="127"/>
      <c r="J437" s="135">
        <f>BK437</f>
        <v>0</v>
      </c>
      <c r="L437" s="124"/>
      <c r="M437" s="129"/>
      <c r="P437" s="130">
        <f>SUM(P438:P468)</f>
        <v>0</v>
      </c>
      <c r="R437" s="130">
        <f>SUM(R438:R468)</f>
        <v>0</v>
      </c>
      <c r="T437" s="131">
        <f>SUM(T438:T468)</f>
        <v>1.4724300000000001</v>
      </c>
      <c r="AR437" s="125" t="s">
        <v>82</v>
      </c>
      <c r="AT437" s="132" t="s">
        <v>72</v>
      </c>
      <c r="AU437" s="132" t="s">
        <v>80</v>
      </c>
      <c r="AY437" s="125" t="s">
        <v>221</v>
      </c>
      <c r="BK437" s="133">
        <f>SUM(BK438:BK468)</f>
        <v>0</v>
      </c>
    </row>
    <row r="438" spans="2:65" s="1" customFormat="1" ht="24.2" customHeight="1">
      <c r="B438" s="136"/>
      <c r="C438" s="137" t="s">
        <v>593</v>
      </c>
      <c r="D438" s="137" t="s">
        <v>224</v>
      </c>
      <c r="E438" s="138" t="s">
        <v>1635</v>
      </c>
      <c r="F438" s="139" t="s">
        <v>1636</v>
      </c>
      <c r="G438" s="140" t="s">
        <v>239</v>
      </c>
      <c r="H438" s="141">
        <v>490.81</v>
      </c>
      <c r="I438" s="142"/>
      <c r="J438" s="143">
        <f>ROUND(I438*H438,2)</f>
        <v>0</v>
      </c>
      <c r="K438" s="139" t="s">
        <v>228</v>
      </c>
      <c r="L438" s="32"/>
      <c r="M438" s="144" t="s">
        <v>1</v>
      </c>
      <c r="N438" s="145" t="s">
        <v>38</v>
      </c>
      <c r="P438" s="146">
        <f>O438*H438</f>
        <v>0</v>
      </c>
      <c r="Q438" s="146">
        <v>0</v>
      </c>
      <c r="R438" s="146">
        <f>Q438*H438</f>
        <v>0</v>
      </c>
      <c r="S438" s="146">
        <v>3.0000000000000001E-3</v>
      </c>
      <c r="T438" s="147">
        <f>S438*H438</f>
        <v>1.4724300000000001</v>
      </c>
      <c r="AR438" s="148" t="s">
        <v>332</v>
      </c>
      <c r="AT438" s="148" t="s">
        <v>224</v>
      </c>
      <c r="AU438" s="148" t="s">
        <v>82</v>
      </c>
      <c r="AY438" s="17" t="s">
        <v>221</v>
      </c>
      <c r="BE438" s="149">
        <f>IF(N438="základní",J438,0)</f>
        <v>0</v>
      </c>
      <c r="BF438" s="149">
        <f>IF(N438="snížená",J438,0)</f>
        <v>0</v>
      </c>
      <c r="BG438" s="149">
        <f>IF(N438="zákl. přenesená",J438,0)</f>
        <v>0</v>
      </c>
      <c r="BH438" s="149">
        <f>IF(N438="sníž. přenesená",J438,0)</f>
        <v>0</v>
      </c>
      <c r="BI438" s="149">
        <f>IF(N438="nulová",J438,0)</f>
        <v>0</v>
      </c>
      <c r="BJ438" s="17" t="s">
        <v>80</v>
      </c>
      <c r="BK438" s="149">
        <f>ROUND(I438*H438,2)</f>
        <v>0</v>
      </c>
      <c r="BL438" s="17" t="s">
        <v>332</v>
      </c>
      <c r="BM438" s="148" t="s">
        <v>1637</v>
      </c>
    </row>
    <row r="439" spans="2:65" s="12" customFormat="1">
      <c r="B439" s="150"/>
      <c r="D439" s="151" t="s">
        <v>231</v>
      </c>
      <c r="E439" s="152" t="s">
        <v>1</v>
      </c>
      <c r="F439" s="153" t="s">
        <v>1430</v>
      </c>
      <c r="H439" s="152" t="s">
        <v>1</v>
      </c>
      <c r="I439" s="154"/>
      <c r="L439" s="150"/>
      <c r="M439" s="155"/>
      <c r="T439" s="156"/>
      <c r="AT439" s="152" t="s">
        <v>231</v>
      </c>
      <c r="AU439" s="152" t="s">
        <v>82</v>
      </c>
      <c r="AV439" s="12" t="s">
        <v>80</v>
      </c>
      <c r="AW439" s="12" t="s">
        <v>30</v>
      </c>
      <c r="AX439" s="12" t="s">
        <v>73</v>
      </c>
      <c r="AY439" s="152" t="s">
        <v>221</v>
      </c>
    </row>
    <row r="440" spans="2:65" s="12" customFormat="1">
      <c r="B440" s="150"/>
      <c r="D440" s="151" t="s">
        <v>231</v>
      </c>
      <c r="E440" s="152" t="s">
        <v>1</v>
      </c>
      <c r="F440" s="153" t="s">
        <v>1401</v>
      </c>
      <c r="H440" s="152" t="s">
        <v>1</v>
      </c>
      <c r="I440" s="154"/>
      <c r="L440" s="150"/>
      <c r="M440" s="155"/>
      <c r="T440" s="156"/>
      <c r="AT440" s="152" t="s">
        <v>231</v>
      </c>
      <c r="AU440" s="152" t="s">
        <v>82</v>
      </c>
      <c r="AV440" s="12" t="s">
        <v>80</v>
      </c>
      <c r="AW440" s="12" t="s">
        <v>30</v>
      </c>
      <c r="AX440" s="12" t="s">
        <v>73</v>
      </c>
      <c r="AY440" s="152" t="s">
        <v>221</v>
      </c>
    </row>
    <row r="441" spans="2:65" s="12" customFormat="1">
      <c r="B441" s="150"/>
      <c r="D441" s="151" t="s">
        <v>231</v>
      </c>
      <c r="E441" s="152" t="s">
        <v>1</v>
      </c>
      <c r="F441" s="153" t="s">
        <v>1442</v>
      </c>
      <c r="H441" s="152" t="s">
        <v>1</v>
      </c>
      <c r="I441" s="154"/>
      <c r="L441" s="150"/>
      <c r="M441" s="155"/>
      <c r="T441" s="156"/>
      <c r="AT441" s="152" t="s">
        <v>231</v>
      </c>
      <c r="AU441" s="152" t="s">
        <v>82</v>
      </c>
      <c r="AV441" s="12" t="s">
        <v>80</v>
      </c>
      <c r="AW441" s="12" t="s">
        <v>30</v>
      </c>
      <c r="AX441" s="12" t="s">
        <v>73</v>
      </c>
      <c r="AY441" s="152" t="s">
        <v>221</v>
      </c>
    </row>
    <row r="442" spans="2:65" s="13" customFormat="1">
      <c r="B442" s="157"/>
      <c r="D442" s="151" t="s">
        <v>231</v>
      </c>
      <c r="E442" s="158" t="s">
        <v>1</v>
      </c>
      <c r="F442" s="159" t="s">
        <v>1590</v>
      </c>
      <c r="H442" s="160">
        <v>29</v>
      </c>
      <c r="I442" s="161"/>
      <c r="L442" s="157"/>
      <c r="M442" s="162"/>
      <c r="T442" s="163"/>
      <c r="AT442" s="158" t="s">
        <v>231</v>
      </c>
      <c r="AU442" s="158" t="s">
        <v>82</v>
      </c>
      <c r="AV442" s="13" t="s">
        <v>82</v>
      </c>
      <c r="AW442" s="13" t="s">
        <v>30</v>
      </c>
      <c r="AX442" s="13" t="s">
        <v>73</v>
      </c>
      <c r="AY442" s="158" t="s">
        <v>221</v>
      </c>
    </row>
    <row r="443" spans="2:65" s="13" customFormat="1">
      <c r="B443" s="157"/>
      <c r="D443" s="151" t="s">
        <v>231</v>
      </c>
      <c r="E443" s="158" t="s">
        <v>1</v>
      </c>
      <c r="F443" s="159" t="s">
        <v>1591</v>
      </c>
      <c r="H443" s="160">
        <v>13.2</v>
      </c>
      <c r="I443" s="161"/>
      <c r="L443" s="157"/>
      <c r="M443" s="162"/>
      <c r="T443" s="163"/>
      <c r="AT443" s="158" t="s">
        <v>231</v>
      </c>
      <c r="AU443" s="158" t="s">
        <v>82</v>
      </c>
      <c r="AV443" s="13" t="s">
        <v>82</v>
      </c>
      <c r="AW443" s="13" t="s">
        <v>30</v>
      </c>
      <c r="AX443" s="13" t="s">
        <v>73</v>
      </c>
      <c r="AY443" s="158" t="s">
        <v>221</v>
      </c>
    </row>
    <row r="444" spans="2:65" s="13" customFormat="1">
      <c r="B444" s="157"/>
      <c r="D444" s="151" t="s">
        <v>231</v>
      </c>
      <c r="E444" s="158" t="s">
        <v>1</v>
      </c>
      <c r="F444" s="159" t="s">
        <v>1592</v>
      </c>
      <c r="H444" s="160">
        <v>22.5</v>
      </c>
      <c r="I444" s="161"/>
      <c r="L444" s="157"/>
      <c r="M444" s="162"/>
      <c r="T444" s="163"/>
      <c r="AT444" s="158" t="s">
        <v>231</v>
      </c>
      <c r="AU444" s="158" t="s">
        <v>82</v>
      </c>
      <c r="AV444" s="13" t="s">
        <v>82</v>
      </c>
      <c r="AW444" s="13" t="s">
        <v>30</v>
      </c>
      <c r="AX444" s="13" t="s">
        <v>73</v>
      </c>
      <c r="AY444" s="158" t="s">
        <v>221</v>
      </c>
    </row>
    <row r="445" spans="2:65" s="13" customFormat="1">
      <c r="B445" s="157"/>
      <c r="D445" s="151" t="s">
        <v>231</v>
      </c>
      <c r="E445" s="158" t="s">
        <v>1</v>
      </c>
      <c r="F445" s="159" t="s">
        <v>1593</v>
      </c>
      <c r="H445" s="160">
        <v>19</v>
      </c>
      <c r="I445" s="161"/>
      <c r="L445" s="157"/>
      <c r="M445" s="162"/>
      <c r="T445" s="163"/>
      <c r="AT445" s="158" t="s">
        <v>231</v>
      </c>
      <c r="AU445" s="158" t="s">
        <v>82</v>
      </c>
      <c r="AV445" s="13" t="s">
        <v>82</v>
      </c>
      <c r="AW445" s="13" t="s">
        <v>30</v>
      </c>
      <c r="AX445" s="13" t="s">
        <v>73</v>
      </c>
      <c r="AY445" s="158" t="s">
        <v>221</v>
      </c>
    </row>
    <row r="446" spans="2:65" s="13" customFormat="1">
      <c r="B446" s="157"/>
      <c r="D446" s="151" t="s">
        <v>231</v>
      </c>
      <c r="E446" s="158" t="s">
        <v>1</v>
      </c>
      <c r="F446" s="159" t="s">
        <v>1594</v>
      </c>
      <c r="H446" s="160">
        <v>42.5</v>
      </c>
      <c r="I446" s="161"/>
      <c r="L446" s="157"/>
      <c r="M446" s="162"/>
      <c r="T446" s="163"/>
      <c r="AT446" s="158" t="s">
        <v>231</v>
      </c>
      <c r="AU446" s="158" t="s">
        <v>82</v>
      </c>
      <c r="AV446" s="13" t="s">
        <v>82</v>
      </c>
      <c r="AW446" s="13" t="s">
        <v>30</v>
      </c>
      <c r="AX446" s="13" t="s">
        <v>73</v>
      </c>
      <c r="AY446" s="158" t="s">
        <v>221</v>
      </c>
    </row>
    <row r="447" spans="2:65" s="13" customFormat="1">
      <c r="B447" s="157"/>
      <c r="D447" s="151" t="s">
        <v>231</v>
      </c>
      <c r="E447" s="158" t="s">
        <v>1</v>
      </c>
      <c r="F447" s="159" t="s">
        <v>1595</v>
      </c>
      <c r="H447" s="160">
        <v>8.8000000000000007</v>
      </c>
      <c r="I447" s="161"/>
      <c r="L447" s="157"/>
      <c r="M447" s="162"/>
      <c r="T447" s="163"/>
      <c r="AT447" s="158" t="s">
        <v>231</v>
      </c>
      <c r="AU447" s="158" t="s">
        <v>82</v>
      </c>
      <c r="AV447" s="13" t="s">
        <v>82</v>
      </c>
      <c r="AW447" s="13" t="s">
        <v>30</v>
      </c>
      <c r="AX447" s="13" t="s">
        <v>73</v>
      </c>
      <c r="AY447" s="158" t="s">
        <v>221</v>
      </c>
    </row>
    <row r="448" spans="2:65" s="13" customFormat="1">
      <c r="B448" s="157"/>
      <c r="D448" s="151" t="s">
        <v>231</v>
      </c>
      <c r="E448" s="158" t="s">
        <v>1</v>
      </c>
      <c r="F448" s="159" t="s">
        <v>1596</v>
      </c>
      <c r="H448" s="160">
        <v>5.0999999999999996</v>
      </c>
      <c r="I448" s="161"/>
      <c r="L448" s="157"/>
      <c r="M448" s="162"/>
      <c r="T448" s="163"/>
      <c r="AT448" s="158" t="s">
        <v>231</v>
      </c>
      <c r="AU448" s="158" t="s">
        <v>82</v>
      </c>
      <c r="AV448" s="13" t="s">
        <v>82</v>
      </c>
      <c r="AW448" s="13" t="s">
        <v>30</v>
      </c>
      <c r="AX448" s="13" t="s">
        <v>73</v>
      </c>
      <c r="AY448" s="158" t="s">
        <v>221</v>
      </c>
    </row>
    <row r="449" spans="2:51" s="13" customFormat="1">
      <c r="B449" s="157"/>
      <c r="D449" s="151" t="s">
        <v>231</v>
      </c>
      <c r="E449" s="158" t="s">
        <v>1</v>
      </c>
      <c r="F449" s="159" t="s">
        <v>1597</v>
      </c>
      <c r="H449" s="160">
        <v>56.5</v>
      </c>
      <c r="I449" s="161"/>
      <c r="L449" s="157"/>
      <c r="M449" s="162"/>
      <c r="T449" s="163"/>
      <c r="AT449" s="158" t="s">
        <v>231</v>
      </c>
      <c r="AU449" s="158" t="s">
        <v>82</v>
      </c>
      <c r="AV449" s="13" t="s">
        <v>82</v>
      </c>
      <c r="AW449" s="13" t="s">
        <v>30</v>
      </c>
      <c r="AX449" s="13" t="s">
        <v>73</v>
      </c>
      <c r="AY449" s="158" t="s">
        <v>221</v>
      </c>
    </row>
    <row r="450" spans="2:51" s="13" customFormat="1">
      <c r="B450" s="157"/>
      <c r="D450" s="151" t="s">
        <v>231</v>
      </c>
      <c r="E450" s="158" t="s">
        <v>1</v>
      </c>
      <c r="F450" s="159" t="s">
        <v>1598</v>
      </c>
      <c r="H450" s="160">
        <v>38</v>
      </c>
      <c r="I450" s="161"/>
      <c r="L450" s="157"/>
      <c r="M450" s="162"/>
      <c r="T450" s="163"/>
      <c r="AT450" s="158" t="s">
        <v>231</v>
      </c>
      <c r="AU450" s="158" t="s">
        <v>82</v>
      </c>
      <c r="AV450" s="13" t="s">
        <v>82</v>
      </c>
      <c r="AW450" s="13" t="s">
        <v>30</v>
      </c>
      <c r="AX450" s="13" t="s">
        <v>73</v>
      </c>
      <c r="AY450" s="158" t="s">
        <v>221</v>
      </c>
    </row>
    <row r="451" spans="2:51" s="13" customFormat="1">
      <c r="B451" s="157"/>
      <c r="D451" s="151" t="s">
        <v>231</v>
      </c>
      <c r="E451" s="158" t="s">
        <v>1</v>
      </c>
      <c r="F451" s="159" t="s">
        <v>1599</v>
      </c>
      <c r="H451" s="160">
        <v>21.5</v>
      </c>
      <c r="I451" s="161"/>
      <c r="L451" s="157"/>
      <c r="M451" s="162"/>
      <c r="T451" s="163"/>
      <c r="AT451" s="158" t="s">
        <v>231</v>
      </c>
      <c r="AU451" s="158" t="s">
        <v>82</v>
      </c>
      <c r="AV451" s="13" t="s">
        <v>82</v>
      </c>
      <c r="AW451" s="13" t="s">
        <v>30</v>
      </c>
      <c r="AX451" s="13" t="s">
        <v>73</v>
      </c>
      <c r="AY451" s="158" t="s">
        <v>221</v>
      </c>
    </row>
    <row r="452" spans="2:51" s="13" customFormat="1">
      <c r="B452" s="157"/>
      <c r="D452" s="151" t="s">
        <v>231</v>
      </c>
      <c r="E452" s="158" t="s">
        <v>1</v>
      </c>
      <c r="F452" s="159" t="s">
        <v>1600</v>
      </c>
      <c r="H452" s="160">
        <v>31.5</v>
      </c>
      <c r="I452" s="161"/>
      <c r="L452" s="157"/>
      <c r="M452" s="162"/>
      <c r="T452" s="163"/>
      <c r="AT452" s="158" t="s">
        <v>231</v>
      </c>
      <c r="AU452" s="158" t="s">
        <v>82</v>
      </c>
      <c r="AV452" s="13" t="s">
        <v>82</v>
      </c>
      <c r="AW452" s="13" t="s">
        <v>30</v>
      </c>
      <c r="AX452" s="13" t="s">
        <v>73</v>
      </c>
      <c r="AY452" s="158" t="s">
        <v>221</v>
      </c>
    </row>
    <row r="453" spans="2:51" s="13" customFormat="1">
      <c r="B453" s="157"/>
      <c r="D453" s="151" t="s">
        <v>231</v>
      </c>
      <c r="E453" s="158" t="s">
        <v>1</v>
      </c>
      <c r="F453" s="159" t="s">
        <v>1601</v>
      </c>
      <c r="H453" s="160">
        <v>41.5</v>
      </c>
      <c r="I453" s="161"/>
      <c r="L453" s="157"/>
      <c r="M453" s="162"/>
      <c r="T453" s="163"/>
      <c r="AT453" s="158" t="s">
        <v>231</v>
      </c>
      <c r="AU453" s="158" t="s">
        <v>82</v>
      </c>
      <c r="AV453" s="13" t="s">
        <v>82</v>
      </c>
      <c r="AW453" s="13" t="s">
        <v>30</v>
      </c>
      <c r="AX453" s="13" t="s">
        <v>73</v>
      </c>
      <c r="AY453" s="158" t="s">
        <v>221</v>
      </c>
    </row>
    <row r="454" spans="2:51" s="13" customFormat="1">
      <c r="B454" s="157"/>
      <c r="D454" s="151" t="s">
        <v>231</v>
      </c>
      <c r="E454" s="158" t="s">
        <v>1</v>
      </c>
      <c r="F454" s="159" t="s">
        <v>1603</v>
      </c>
      <c r="H454" s="160">
        <v>14</v>
      </c>
      <c r="I454" s="161"/>
      <c r="L454" s="157"/>
      <c r="M454" s="162"/>
      <c r="T454" s="163"/>
      <c r="AT454" s="158" t="s">
        <v>231</v>
      </c>
      <c r="AU454" s="158" t="s">
        <v>82</v>
      </c>
      <c r="AV454" s="13" t="s">
        <v>82</v>
      </c>
      <c r="AW454" s="13" t="s">
        <v>30</v>
      </c>
      <c r="AX454" s="13" t="s">
        <v>73</v>
      </c>
      <c r="AY454" s="158" t="s">
        <v>221</v>
      </c>
    </row>
    <row r="455" spans="2:51" s="13" customFormat="1">
      <c r="B455" s="157"/>
      <c r="D455" s="151" t="s">
        <v>231</v>
      </c>
      <c r="E455" s="158" t="s">
        <v>1</v>
      </c>
      <c r="F455" s="159" t="s">
        <v>1604</v>
      </c>
      <c r="H455" s="160">
        <v>19.100000000000001</v>
      </c>
      <c r="I455" s="161"/>
      <c r="L455" s="157"/>
      <c r="M455" s="162"/>
      <c r="T455" s="163"/>
      <c r="AT455" s="158" t="s">
        <v>231</v>
      </c>
      <c r="AU455" s="158" t="s">
        <v>82</v>
      </c>
      <c r="AV455" s="13" t="s">
        <v>82</v>
      </c>
      <c r="AW455" s="13" t="s">
        <v>30</v>
      </c>
      <c r="AX455" s="13" t="s">
        <v>73</v>
      </c>
      <c r="AY455" s="158" t="s">
        <v>221</v>
      </c>
    </row>
    <row r="456" spans="2:51" s="13" customFormat="1">
      <c r="B456" s="157"/>
      <c r="D456" s="151" t="s">
        <v>231</v>
      </c>
      <c r="E456" s="158" t="s">
        <v>1</v>
      </c>
      <c r="F456" s="159" t="s">
        <v>1606</v>
      </c>
      <c r="H456" s="160">
        <v>31.65</v>
      </c>
      <c r="I456" s="161"/>
      <c r="L456" s="157"/>
      <c r="M456" s="162"/>
      <c r="T456" s="163"/>
      <c r="AT456" s="158" t="s">
        <v>231</v>
      </c>
      <c r="AU456" s="158" t="s">
        <v>82</v>
      </c>
      <c r="AV456" s="13" t="s">
        <v>82</v>
      </c>
      <c r="AW456" s="13" t="s">
        <v>30</v>
      </c>
      <c r="AX456" s="13" t="s">
        <v>73</v>
      </c>
      <c r="AY456" s="158" t="s">
        <v>221</v>
      </c>
    </row>
    <row r="457" spans="2:51" s="13" customFormat="1">
      <c r="B457" s="157"/>
      <c r="D457" s="151" t="s">
        <v>231</v>
      </c>
      <c r="E457" s="158" t="s">
        <v>1</v>
      </c>
      <c r="F457" s="159" t="s">
        <v>1607</v>
      </c>
      <c r="H457" s="160">
        <v>9.5</v>
      </c>
      <c r="I457" s="161"/>
      <c r="L457" s="157"/>
      <c r="M457" s="162"/>
      <c r="T457" s="163"/>
      <c r="AT457" s="158" t="s">
        <v>231</v>
      </c>
      <c r="AU457" s="158" t="s">
        <v>82</v>
      </c>
      <c r="AV457" s="13" t="s">
        <v>82</v>
      </c>
      <c r="AW457" s="13" t="s">
        <v>30</v>
      </c>
      <c r="AX457" s="13" t="s">
        <v>73</v>
      </c>
      <c r="AY457" s="158" t="s">
        <v>221</v>
      </c>
    </row>
    <row r="458" spans="2:51" s="13" customFormat="1">
      <c r="B458" s="157"/>
      <c r="D458" s="151" t="s">
        <v>231</v>
      </c>
      <c r="E458" s="158" t="s">
        <v>1</v>
      </c>
      <c r="F458" s="159" t="s">
        <v>1608</v>
      </c>
      <c r="H458" s="160">
        <v>18.5</v>
      </c>
      <c r="I458" s="161"/>
      <c r="L458" s="157"/>
      <c r="M458" s="162"/>
      <c r="T458" s="163"/>
      <c r="AT458" s="158" t="s">
        <v>231</v>
      </c>
      <c r="AU458" s="158" t="s">
        <v>82</v>
      </c>
      <c r="AV458" s="13" t="s">
        <v>82</v>
      </c>
      <c r="AW458" s="13" t="s">
        <v>30</v>
      </c>
      <c r="AX458" s="13" t="s">
        <v>73</v>
      </c>
      <c r="AY458" s="158" t="s">
        <v>221</v>
      </c>
    </row>
    <row r="459" spans="2:51" s="13" customFormat="1">
      <c r="B459" s="157"/>
      <c r="D459" s="151" t="s">
        <v>231</v>
      </c>
      <c r="E459" s="158" t="s">
        <v>1</v>
      </c>
      <c r="F459" s="159" t="s">
        <v>1609</v>
      </c>
      <c r="H459" s="160">
        <v>10.55</v>
      </c>
      <c r="I459" s="161"/>
      <c r="L459" s="157"/>
      <c r="M459" s="162"/>
      <c r="T459" s="163"/>
      <c r="AT459" s="158" t="s">
        <v>231</v>
      </c>
      <c r="AU459" s="158" t="s">
        <v>82</v>
      </c>
      <c r="AV459" s="13" t="s">
        <v>82</v>
      </c>
      <c r="AW459" s="13" t="s">
        <v>30</v>
      </c>
      <c r="AX459" s="13" t="s">
        <v>73</v>
      </c>
      <c r="AY459" s="158" t="s">
        <v>221</v>
      </c>
    </row>
    <row r="460" spans="2:51" s="13" customFormat="1">
      <c r="B460" s="157"/>
      <c r="D460" s="151" t="s">
        <v>231</v>
      </c>
      <c r="E460" s="158" t="s">
        <v>1</v>
      </c>
      <c r="F460" s="159" t="s">
        <v>1610</v>
      </c>
      <c r="H460" s="160">
        <v>3.15</v>
      </c>
      <c r="I460" s="161"/>
      <c r="L460" s="157"/>
      <c r="M460" s="162"/>
      <c r="T460" s="163"/>
      <c r="AT460" s="158" t="s">
        <v>231</v>
      </c>
      <c r="AU460" s="158" t="s">
        <v>82</v>
      </c>
      <c r="AV460" s="13" t="s">
        <v>82</v>
      </c>
      <c r="AW460" s="13" t="s">
        <v>30</v>
      </c>
      <c r="AX460" s="13" t="s">
        <v>73</v>
      </c>
      <c r="AY460" s="158" t="s">
        <v>221</v>
      </c>
    </row>
    <row r="461" spans="2:51" s="13" customFormat="1">
      <c r="B461" s="157"/>
      <c r="D461" s="151" t="s">
        <v>231</v>
      </c>
      <c r="E461" s="158" t="s">
        <v>1</v>
      </c>
      <c r="F461" s="159" t="s">
        <v>1611</v>
      </c>
      <c r="H461" s="160">
        <v>1.26</v>
      </c>
      <c r="I461" s="161"/>
      <c r="L461" s="157"/>
      <c r="M461" s="162"/>
      <c r="T461" s="163"/>
      <c r="AT461" s="158" t="s">
        <v>231</v>
      </c>
      <c r="AU461" s="158" t="s">
        <v>82</v>
      </c>
      <c r="AV461" s="13" t="s">
        <v>82</v>
      </c>
      <c r="AW461" s="13" t="s">
        <v>30</v>
      </c>
      <c r="AX461" s="13" t="s">
        <v>73</v>
      </c>
      <c r="AY461" s="158" t="s">
        <v>221</v>
      </c>
    </row>
    <row r="462" spans="2:51" s="13" customFormat="1">
      <c r="B462" s="157"/>
      <c r="D462" s="151" t="s">
        <v>231</v>
      </c>
      <c r="E462" s="158" t="s">
        <v>1</v>
      </c>
      <c r="F462" s="159" t="s">
        <v>1612</v>
      </c>
      <c r="H462" s="160">
        <v>19</v>
      </c>
      <c r="I462" s="161"/>
      <c r="L462" s="157"/>
      <c r="M462" s="162"/>
      <c r="T462" s="163"/>
      <c r="AT462" s="158" t="s">
        <v>231</v>
      </c>
      <c r="AU462" s="158" t="s">
        <v>82</v>
      </c>
      <c r="AV462" s="13" t="s">
        <v>82</v>
      </c>
      <c r="AW462" s="13" t="s">
        <v>30</v>
      </c>
      <c r="AX462" s="13" t="s">
        <v>73</v>
      </c>
      <c r="AY462" s="158" t="s">
        <v>221</v>
      </c>
    </row>
    <row r="463" spans="2:51" s="15" customFormat="1">
      <c r="B463" s="184"/>
      <c r="D463" s="151" t="s">
        <v>231</v>
      </c>
      <c r="E463" s="185" t="s">
        <v>1</v>
      </c>
      <c r="F463" s="186" t="s">
        <v>436</v>
      </c>
      <c r="H463" s="187">
        <v>455.81</v>
      </c>
      <c r="I463" s="188"/>
      <c r="L463" s="184"/>
      <c r="M463" s="189"/>
      <c r="T463" s="190"/>
      <c r="AT463" s="185" t="s">
        <v>231</v>
      </c>
      <c r="AU463" s="185" t="s">
        <v>82</v>
      </c>
      <c r="AV463" s="15" t="s">
        <v>222</v>
      </c>
      <c r="AW463" s="15" t="s">
        <v>30</v>
      </c>
      <c r="AX463" s="15" t="s">
        <v>73</v>
      </c>
      <c r="AY463" s="185" t="s">
        <v>221</v>
      </c>
    </row>
    <row r="464" spans="2:51" s="12" customFormat="1">
      <c r="B464" s="150"/>
      <c r="D464" s="151" t="s">
        <v>231</v>
      </c>
      <c r="E464" s="152" t="s">
        <v>1</v>
      </c>
      <c r="F464" s="153" t="s">
        <v>1472</v>
      </c>
      <c r="H464" s="152" t="s">
        <v>1</v>
      </c>
      <c r="I464" s="154"/>
      <c r="L464" s="150"/>
      <c r="M464" s="155"/>
      <c r="T464" s="156"/>
      <c r="AT464" s="152" t="s">
        <v>231</v>
      </c>
      <c r="AU464" s="152" t="s">
        <v>82</v>
      </c>
      <c r="AV464" s="12" t="s">
        <v>80</v>
      </c>
      <c r="AW464" s="12" t="s">
        <v>30</v>
      </c>
      <c r="AX464" s="12" t="s">
        <v>73</v>
      </c>
      <c r="AY464" s="152" t="s">
        <v>221</v>
      </c>
    </row>
    <row r="465" spans="2:65" s="13" customFormat="1">
      <c r="B465" s="157"/>
      <c r="D465" s="151" t="s">
        <v>231</v>
      </c>
      <c r="E465" s="158" t="s">
        <v>1</v>
      </c>
      <c r="F465" s="159" t="s">
        <v>1602</v>
      </c>
      <c r="H465" s="160">
        <v>17</v>
      </c>
      <c r="I465" s="161"/>
      <c r="L465" s="157"/>
      <c r="M465" s="162"/>
      <c r="T465" s="163"/>
      <c r="AT465" s="158" t="s">
        <v>231</v>
      </c>
      <c r="AU465" s="158" t="s">
        <v>82</v>
      </c>
      <c r="AV465" s="13" t="s">
        <v>82</v>
      </c>
      <c r="AW465" s="13" t="s">
        <v>30</v>
      </c>
      <c r="AX465" s="13" t="s">
        <v>73</v>
      </c>
      <c r="AY465" s="158" t="s">
        <v>221</v>
      </c>
    </row>
    <row r="466" spans="2:65" s="13" customFormat="1">
      <c r="B466" s="157"/>
      <c r="D466" s="151" t="s">
        <v>231</v>
      </c>
      <c r="E466" s="158" t="s">
        <v>1</v>
      </c>
      <c r="F466" s="159" t="s">
        <v>1605</v>
      </c>
      <c r="H466" s="160">
        <v>18</v>
      </c>
      <c r="I466" s="161"/>
      <c r="L466" s="157"/>
      <c r="M466" s="162"/>
      <c r="T466" s="163"/>
      <c r="AT466" s="158" t="s">
        <v>231</v>
      </c>
      <c r="AU466" s="158" t="s">
        <v>82</v>
      </c>
      <c r="AV466" s="13" t="s">
        <v>82</v>
      </c>
      <c r="AW466" s="13" t="s">
        <v>30</v>
      </c>
      <c r="AX466" s="13" t="s">
        <v>73</v>
      </c>
      <c r="AY466" s="158" t="s">
        <v>221</v>
      </c>
    </row>
    <row r="467" spans="2:65" s="15" customFormat="1">
      <c r="B467" s="184"/>
      <c r="D467" s="151" t="s">
        <v>231</v>
      </c>
      <c r="E467" s="185" t="s">
        <v>1</v>
      </c>
      <c r="F467" s="186" t="s">
        <v>436</v>
      </c>
      <c r="H467" s="187">
        <v>35</v>
      </c>
      <c r="I467" s="188"/>
      <c r="L467" s="184"/>
      <c r="M467" s="189"/>
      <c r="T467" s="190"/>
      <c r="AT467" s="185" t="s">
        <v>231</v>
      </c>
      <c r="AU467" s="185" t="s">
        <v>82</v>
      </c>
      <c r="AV467" s="15" t="s">
        <v>222</v>
      </c>
      <c r="AW467" s="15" t="s">
        <v>30</v>
      </c>
      <c r="AX467" s="15" t="s">
        <v>73</v>
      </c>
      <c r="AY467" s="185" t="s">
        <v>221</v>
      </c>
    </row>
    <row r="468" spans="2:65" s="14" customFormat="1">
      <c r="B468" s="164"/>
      <c r="D468" s="151" t="s">
        <v>231</v>
      </c>
      <c r="E468" s="165" t="s">
        <v>1</v>
      </c>
      <c r="F468" s="166" t="s">
        <v>236</v>
      </c>
      <c r="H468" s="167">
        <v>490.81</v>
      </c>
      <c r="I468" s="168"/>
      <c r="L468" s="164"/>
      <c r="M468" s="169"/>
      <c r="T468" s="170"/>
      <c r="AT468" s="165" t="s">
        <v>231</v>
      </c>
      <c r="AU468" s="165" t="s">
        <v>82</v>
      </c>
      <c r="AV468" s="14" t="s">
        <v>229</v>
      </c>
      <c r="AW468" s="14" t="s">
        <v>30</v>
      </c>
      <c r="AX468" s="14" t="s">
        <v>80</v>
      </c>
      <c r="AY468" s="165" t="s">
        <v>221</v>
      </c>
    </row>
    <row r="469" spans="2:65" s="11" customFormat="1" ht="22.9" customHeight="1">
      <c r="B469" s="124"/>
      <c r="D469" s="125" t="s">
        <v>72</v>
      </c>
      <c r="E469" s="134" t="s">
        <v>1229</v>
      </c>
      <c r="F469" s="134" t="s">
        <v>1230</v>
      </c>
      <c r="I469" s="127"/>
      <c r="J469" s="135">
        <f>BK469</f>
        <v>0</v>
      </c>
      <c r="L469" s="124"/>
      <c r="M469" s="129"/>
      <c r="P469" s="130">
        <f>SUM(P470:P474)</f>
        <v>0</v>
      </c>
      <c r="R469" s="130">
        <f>SUM(R470:R474)</f>
        <v>0.40813600000000005</v>
      </c>
      <c r="T469" s="131">
        <f>SUM(T470:T474)</f>
        <v>0.12652215999999999</v>
      </c>
      <c r="AR469" s="125" t="s">
        <v>82</v>
      </c>
      <c r="AT469" s="132" t="s">
        <v>72</v>
      </c>
      <c r="AU469" s="132" t="s">
        <v>80</v>
      </c>
      <c r="AY469" s="125" t="s">
        <v>221</v>
      </c>
      <c r="BK469" s="133">
        <f>SUM(BK470:BK474)</f>
        <v>0</v>
      </c>
    </row>
    <row r="470" spans="2:65" s="1" customFormat="1" ht="21.75" customHeight="1">
      <c r="B470" s="136"/>
      <c r="C470" s="137" t="s">
        <v>605</v>
      </c>
      <c r="D470" s="137" t="s">
        <v>224</v>
      </c>
      <c r="E470" s="138" t="s">
        <v>1638</v>
      </c>
      <c r="F470" s="139" t="s">
        <v>1639</v>
      </c>
      <c r="G470" s="140" t="s">
        <v>239</v>
      </c>
      <c r="H470" s="141">
        <v>408.13600000000002</v>
      </c>
      <c r="I470" s="142"/>
      <c r="J470" s="143">
        <f>ROUND(I470*H470,2)</f>
        <v>0</v>
      </c>
      <c r="K470" s="139" t="s">
        <v>228</v>
      </c>
      <c r="L470" s="32"/>
      <c r="M470" s="144" t="s">
        <v>1</v>
      </c>
      <c r="N470" s="145" t="s">
        <v>38</v>
      </c>
      <c r="P470" s="146">
        <f>O470*H470</f>
        <v>0</v>
      </c>
      <c r="Q470" s="146">
        <v>1E-3</v>
      </c>
      <c r="R470" s="146">
        <f>Q470*H470</f>
        <v>0.40813600000000005</v>
      </c>
      <c r="S470" s="146">
        <v>3.1E-4</v>
      </c>
      <c r="T470" s="147">
        <f>S470*H470</f>
        <v>0.12652215999999999</v>
      </c>
      <c r="AR470" s="148" t="s">
        <v>332</v>
      </c>
      <c r="AT470" s="148" t="s">
        <v>224</v>
      </c>
      <c r="AU470" s="148" t="s">
        <v>82</v>
      </c>
      <c r="AY470" s="17" t="s">
        <v>221</v>
      </c>
      <c r="BE470" s="149">
        <f>IF(N470="základní",J470,0)</f>
        <v>0</v>
      </c>
      <c r="BF470" s="149">
        <f>IF(N470="snížená",J470,0)</f>
        <v>0</v>
      </c>
      <c r="BG470" s="149">
        <f>IF(N470="zákl. přenesená",J470,0)</f>
        <v>0</v>
      </c>
      <c r="BH470" s="149">
        <f>IF(N470="sníž. přenesená",J470,0)</f>
        <v>0</v>
      </c>
      <c r="BI470" s="149">
        <f>IF(N470="nulová",J470,0)</f>
        <v>0</v>
      </c>
      <c r="BJ470" s="17" t="s">
        <v>80</v>
      </c>
      <c r="BK470" s="149">
        <f>ROUND(I470*H470,2)</f>
        <v>0</v>
      </c>
      <c r="BL470" s="17" t="s">
        <v>332</v>
      </c>
      <c r="BM470" s="148" t="s">
        <v>1640</v>
      </c>
    </row>
    <row r="471" spans="2:65" s="13" customFormat="1">
      <c r="B471" s="157"/>
      <c r="D471" s="151" t="s">
        <v>231</v>
      </c>
      <c r="E471" s="158" t="s">
        <v>1</v>
      </c>
      <c r="F471" s="159" t="s">
        <v>308</v>
      </c>
      <c r="H471" s="160">
        <v>587.31600000000003</v>
      </c>
      <c r="I471" s="161"/>
      <c r="L471" s="157"/>
      <c r="M471" s="162"/>
      <c r="T471" s="163"/>
      <c r="AT471" s="158" t="s">
        <v>231</v>
      </c>
      <c r="AU471" s="158" t="s">
        <v>82</v>
      </c>
      <c r="AV471" s="13" t="s">
        <v>82</v>
      </c>
      <c r="AW471" s="13" t="s">
        <v>30</v>
      </c>
      <c r="AX471" s="13" t="s">
        <v>73</v>
      </c>
      <c r="AY471" s="158" t="s">
        <v>221</v>
      </c>
    </row>
    <row r="472" spans="2:65" s="13" customFormat="1">
      <c r="B472" s="157"/>
      <c r="D472" s="151" t="s">
        <v>231</v>
      </c>
      <c r="E472" s="158" t="s">
        <v>1</v>
      </c>
      <c r="F472" s="159" t="s">
        <v>309</v>
      </c>
      <c r="H472" s="160">
        <v>101.52</v>
      </c>
      <c r="I472" s="161"/>
      <c r="L472" s="157"/>
      <c r="M472" s="162"/>
      <c r="T472" s="163"/>
      <c r="AT472" s="158" t="s">
        <v>231</v>
      </c>
      <c r="AU472" s="158" t="s">
        <v>82</v>
      </c>
      <c r="AV472" s="13" t="s">
        <v>82</v>
      </c>
      <c r="AW472" s="13" t="s">
        <v>30</v>
      </c>
      <c r="AX472" s="13" t="s">
        <v>73</v>
      </c>
      <c r="AY472" s="158" t="s">
        <v>221</v>
      </c>
    </row>
    <row r="473" spans="2:65" s="13" customFormat="1">
      <c r="B473" s="157"/>
      <c r="D473" s="151" t="s">
        <v>231</v>
      </c>
      <c r="E473" s="158" t="s">
        <v>1</v>
      </c>
      <c r="F473" s="159" t="s">
        <v>1641</v>
      </c>
      <c r="H473" s="160">
        <v>-280.7</v>
      </c>
      <c r="I473" s="161"/>
      <c r="L473" s="157"/>
      <c r="M473" s="162"/>
      <c r="T473" s="163"/>
      <c r="AT473" s="158" t="s">
        <v>231</v>
      </c>
      <c r="AU473" s="158" t="s">
        <v>82</v>
      </c>
      <c r="AV473" s="13" t="s">
        <v>82</v>
      </c>
      <c r="AW473" s="13" t="s">
        <v>30</v>
      </c>
      <c r="AX473" s="13" t="s">
        <v>73</v>
      </c>
      <c r="AY473" s="158" t="s">
        <v>221</v>
      </c>
    </row>
    <row r="474" spans="2:65" s="14" customFormat="1">
      <c r="B474" s="164"/>
      <c r="D474" s="151" t="s">
        <v>231</v>
      </c>
      <c r="E474" s="165" t="s">
        <v>1</v>
      </c>
      <c r="F474" s="166" t="s">
        <v>236</v>
      </c>
      <c r="H474" s="167">
        <v>408.13600000000002</v>
      </c>
      <c r="I474" s="168"/>
      <c r="L474" s="164"/>
      <c r="M474" s="191"/>
      <c r="N474" s="192"/>
      <c r="O474" s="192"/>
      <c r="P474" s="192"/>
      <c r="Q474" s="192"/>
      <c r="R474" s="192"/>
      <c r="S474" s="192"/>
      <c r="T474" s="193"/>
      <c r="AT474" s="165" t="s">
        <v>231</v>
      </c>
      <c r="AU474" s="165" t="s">
        <v>82</v>
      </c>
      <c r="AV474" s="14" t="s">
        <v>229</v>
      </c>
      <c r="AW474" s="14" t="s">
        <v>30</v>
      </c>
      <c r="AX474" s="14" t="s">
        <v>80</v>
      </c>
      <c r="AY474" s="165" t="s">
        <v>221</v>
      </c>
    </row>
    <row r="475" spans="2:65" s="1" customFormat="1" ht="6.95" customHeight="1">
      <c r="B475" s="44"/>
      <c r="C475" s="45"/>
      <c r="D475" s="45"/>
      <c r="E475" s="45"/>
      <c r="F475" s="45"/>
      <c r="G475" s="45"/>
      <c r="H475" s="45"/>
      <c r="I475" s="45"/>
      <c r="J475" s="45"/>
      <c r="K475" s="45"/>
      <c r="L475" s="32"/>
    </row>
  </sheetData>
  <autoFilter ref="C130:K474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60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s="1" customFormat="1" ht="12" customHeight="1">
      <c r="B8" s="32"/>
      <c r="D8" s="27" t="s">
        <v>176</v>
      </c>
      <c r="L8" s="32"/>
    </row>
    <row r="9" spans="2:46" s="1" customFormat="1" ht="16.5" customHeight="1">
      <c r="B9" s="32"/>
      <c r="E9" s="240" t="s">
        <v>1642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15. 9. 2025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21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09"/>
      <c r="G18" s="209"/>
      <c r="H18" s="20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21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21</v>
      </c>
      <c r="I24" s="27" t="s">
        <v>26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4"/>
      <c r="E27" s="213" t="s">
        <v>1</v>
      </c>
      <c r="F27" s="213"/>
      <c r="G27" s="213"/>
      <c r="H27" s="21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33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86">
        <f>ROUND((SUM(BE122:BE606)),  2)</f>
        <v>0</v>
      </c>
      <c r="I33" s="96">
        <v>0.21</v>
      </c>
      <c r="J33" s="86">
        <f>ROUND(((SUM(BE122:BE606))*I33),  2)</f>
        <v>0</v>
      </c>
      <c r="L33" s="32"/>
    </row>
    <row r="34" spans="2:12" s="1" customFormat="1" ht="14.45" customHeight="1">
      <c r="B34" s="32"/>
      <c r="E34" s="27" t="s">
        <v>39</v>
      </c>
      <c r="F34" s="86">
        <f>ROUND((SUM(BF122:BF606)),  2)</f>
        <v>0</v>
      </c>
      <c r="I34" s="96">
        <v>0.12</v>
      </c>
      <c r="J34" s="86">
        <f>ROUND(((SUM(BF122:BF606))*I34),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ROUND((SUM(BG122:BG606)),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ROUND((SUM(BH122:BH606)),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ROUND((SUM(BI122:BI606)),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176</v>
      </c>
      <c r="L86" s="32"/>
    </row>
    <row r="87" spans="2:47" s="1" customFormat="1" ht="16.5" customHeight="1">
      <c r="B87" s="32"/>
      <c r="E87" s="240" t="str">
        <f>E9</f>
        <v>D.1.01.4a - ZTI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15. 9. 2025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182</v>
      </c>
      <c r="D94" s="97"/>
      <c r="E94" s="97"/>
      <c r="F94" s="97"/>
      <c r="G94" s="97"/>
      <c r="H94" s="97"/>
      <c r="I94" s="97"/>
      <c r="J94" s="106" t="s">
        <v>183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184</v>
      </c>
      <c r="J96" s="66">
        <f>J122</f>
        <v>0</v>
      </c>
      <c r="L96" s="32"/>
      <c r="AU96" s="17" t="s">
        <v>185</v>
      </c>
    </row>
    <row r="97" spans="2:12" s="8" customFormat="1" ht="24.95" customHeight="1">
      <c r="B97" s="108"/>
      <c r="D97" s="109" t="s">
        <v>1643</v>
      </c>
      <c r="E97" s="110"/>
      <c r="F97" s="110"/>
      <c r="G97" s="110"/>
      <c r="H97" s="110"/>
      <c r="I97" s="110"/>
      <c r="J97" s="111">
        <f>J123</f>
        <v>0</v>
      </c>
      <c r="L97" s="108"/>
    </row>
    <row r="98" spans="2:12" s="8" customFormat="1" ht="24.95" customHeight="1">
      <c r="B98" s="108"/>
      <c r="D98" s="109" t="s">
        <v>1644</v>
      </c>
      <c r="E98" s="110"/>
      <c r="F98" s="110"/>
      <c r="G98" s="110"/>
      <c r="H98" s="110"/>
      <c r="I98" s="110"/>
      <c r="J98" s="111">
        <f>J219</f>
        <v>0</v>
      </c>
      <c r="L98" s="108"/>
    </row>
    <row r="99" spans="2:12" s="8" customFormat="1" ht="24.95" customHeight="1">
      <c r="B99" s="108"/>
      <c r="D99" s="109" t="s">
        <v>1645</v>
      </c>
      <c r="E99" s="110"/>
      <c r="F99" s="110"/>
      <c r="G99" s="110"/>
      <c r="H99" s="110"/>
      <c r="I99" s="110"/>
      <c r="J99" s="111">
        <f>J431</f>
        <v>0</v>
      </c>
      <c r="L99" s="108"/>
    </row>
    <row r="100" spans="2:12" s="8" customFormat="1" ht="24.95" customHeight="1">
      <c r="B100" s="108"/>
      <c r="D100" s="109" t="s">
        <v>1646</v>
      </c>
      <c r="E100" s="110"/>
      <c r="F100" s="110"/>
      <c r="G100" s="110"/>
      <c r="H100" s="110"/>
      <c r="I100" s="110"/>
      <c r="J100" s="111">
        <f>J573</f>
        <v>0</v>
      </c>
      <c r="L100" s="108"/>
    </row>
    <row r="101" spans="2:12" s="8" customFormat="1" ht="24.95" customHeight="1">
      <c r="B101" s="108"/>
      <c r="D101" s="109" t="s">
        <v>1647</v>
      </c>
      <c r="E101" s="110"/>
      <c r="F101" s="110"/>
      <c r="G101" s="110"/>
      <c r="H101" s="110"/>
      <c r="I101" s="110"/>
      <c r="J101" s="111">
        <f>J581</f>
        <v>0</v>
      </c>
      <c r="L101" s="108"/>
    </row>
    <row r="102" spans="2:12" s="8" customFormat="1" ht="24.95" customHeight="1">
      <c r="B102" s="108"/>
      <c r="D102" s="109" t="s">
        <v>1648</v>
      </c>
      <c r="E102" s="110"/>
      <c r="F102" s="110"/>
      <c r="G102" s="110"/>
      <c r="H102" s="110"/>
      <c r="I102" s="110"/>
      <c r="J102" s="111">
        <f>J594</f>
        <v>0</v>
      </c>
      <c r="L102" s="108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206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26.25" customHeight="1">
      <c r="B112" s="32"/>
      <c r="E112" s="244" t="str">
        <f>E7</f>
        <v>REKONSTRUKCE KORONÁRNÍ JEDNOTKY IKK - Fakultní nemocnice Brno</v>
      </c>
      <c r="F112" s="245"/>
      <c r="G112" s="245"/>
      <c r="H112" s="245"/>
      <c r="L112" s="32"/>
    </row>
    <row r="113" spans="2:65" s="1" customFormat="1" ht="12" customHeight="1">
      <c r="B113" s="32"/>
      <c r="C113" s="27" t="s">
        <v>176</v>
      </c>
      <c r="L113" s="32"/>
    </row>
    <row r="114" spans="2:65" s="1" customFormat="1" ht="16.5" customHeight="1">
      <c r="B114" s="32"/>
      <c r="E114" s="240" t="str">
        <f>E9</f>
        <v>D.1.01.4a - ZTI</v>
      </c>
      <c r="F114" s="243"/>
      <c r="G114" s="243"/>
      <c r="H114" s="243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 xml:space="preserve"> </v>
      </c>
      <c r="I116" s="27" t="s">
        <v>22</v>
      </c>
      <c r="J116" s="52" t="str">
        <f>IF(J12="","",J12)</f>
        <v>15. 9. 2025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 xml:space="preserve"> </v>
      </c>
      <c r="I118" s="27" t="s">
        <v>29</v>
      </c>
      <c r="J118" s="30" t="str">
        <f>E21</f>
        <v xml:space="preserve"> </v>
      </c>
      <c r="L118" s="32"/>
    </row>
    <row r="119" spans="2:65" s="1" customFormat="1" ht="15.2" customHeight="1">
      <c r="B119" s="32"/>
      <c r="C119" s="27" t="s">
        <v>27</v>
      </c>
      <c r="F119" s="25" t="str">
        <f>IF(E18="","",E18)</f>
        <v>Vyplň údaj</v>
      </c>
      <c r="I119" s="27" t="s">
        <v>31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207</v>
      </c>
      <c r="D121" s="118" t="s">
        <v>58</v>
      </c>
      <c r="E121" s="118" t="s">
        <v>54</v>
      </c>
      <c r="F121" s="118" t="s">
        <v>55</v>
      </c>
      <c r="G121" s="118" t="s">
        <v>208</v>
      </c>
      <c r="H121" s="118" t="s">
        <v>209</v>
      </c>
      <c r="I121" s="118" t="s">
        <v>210</v>
      </c>
      <c r="J121" s="118" t="s">
        <v>183</v>
      </c>
      <c r="K121" s="119" t="s">
        <v>211</v>
      </c>
      <c r="L121" s="116"/>
      <c r="M121" s="59" t="s">
        <v>1</v>
      </c>
      <c r="N121" s="60" t="s">
        <v>37</v>
      </c>
      <c r="O121" s="60" t="s">
        <v>212</v>
      </c>
      <c r="P121" s="60" t="s">
        <v>213</v>
      </c>
      <c r="Q121" s="60" t="s">
        <v>214</v>
      </c>
      <c r="R121" s="60" t="s">
        <v>215</v>
      </c>
      <c r="S121" s="60" t="s">
        <v>216</v>
      </c>
      <c r="T121" s="61" t="s">
        <v>217</v>
      </c>
    </row>
    <row r="122" spans="2:65" s="1" customFormat="1" ht="22.9" customHeight="1">
      <c r="B122" s="32"/>
      <c r="C122" s="64" t="s">
        <v>218</v>
      </c>
      <c r="J122" s="120">
        <f>BK122</f>
        <v>0</v>
      </c>
      <c r="L122" s="32"/>
      <c r="M122" s="62"/>
      <c r="N122" s="53"/>
      <c r="O122" s="53"/>
      <c r="P122" s="121">
        <f>P123+P219+P431+P573+P581+P594</f>
        <v>0</v>
      </c>
      <c r="Q122" s="53"/>
      <c r="R122" s="121">
        <f>R123+R219+R431+R573+R581+R594</f>
        <v>10.382311000000001</v>
      </c>
      <c r="S122" s="53"/>
      <c r="T122" s="122">
        <f>T123+T219+T431+T573+T581+T594</f>
        <v>0</v>
      </c>
      <c r="AT122" s="17" t="s">
        <v>72</v>
      </c>
      <c r="AU122" s="17" t="s">
        <v>185</v>
      </c>
      <c r="BK122" s="123">
        <f>BK123+BK219+BK431+BK573+BK581+BK594</f>
        <v>0</v>
      </c>
    </row>
    <row r="123" spans="2:65" s="11" customFormat="1" ht="25.9" customHeight="1">
      <c r="B123" s="124"/>
      <c r="D123" s="125" t="s">
        <v>72</v>
      </c>
      <c r="E123" s="126" t="s">
        <v>1649</v>
      </c>
      <c r="F123" s="126" t="s">
        <v>1650</v>
      </c>
      <c r="I123" s="127"/>
      <c r="J123" s="128">
        <f>BK123</f>
        <v>0</v>
      </c>
      <c r="L123" s="124"/>
      <c r="M123" s="129"/>
      <c r="P123" s="130">
        <f>SUM(P124:P218)</f>
        <v>0</v>
      </c>
      <c r="R123" s="130">
        <f>SUM(R124:R218)</f>
        <v>0.72115000000000007</v>
      </c>
      <c r="T123" s="131">
        <f>SUM(T124:T218)</f>
        <v>0</v>
      </c>
      <c r="AR123" s="125" t="s">
        <v>82</v>
      </c>
      <c r="AT123" s="132" t="s">
        <v>72</v>
      </c>
      <c r="AU123" s="132" t="s">
        <v>73</v>
      </c>
      <c r="AY123" s="125" t="s">
        <v>221</v>
      </c>
      <c r="BK123" s="133">
        <f>SUM(BK124:BK218)</f>
        <v>0</v>
      </c>
    </row>
    <row r="124" spans="2:65" s="1" customFormat="1" ht="24.2" customHeight="1">
      <c r="B124" s="136"/>
      <c r="C124" s="137" t="s">
        <v>80</v>
      </c>
      <c r="D124" s="137" t="s">
        <v>224</v>
      </c>
      <c r="E124" s="138" t="s">
        <v>1651</v>
      </c>
      <c r="F124" s="139" t="s">
        <v>1652</v>
      </c>
      <c r="G124" s="140" t="s">
        <v>1624</v>
      </c>
      <c r="H124" s="141">
        <v>120</v>
      </c>
      <c r="I124" s="142"/>
      <c r="J124" s="143">
        <f>ROUND(I124*H124,2)</f>
        <v>0</v>
      </c>
      <c r="K124" s="139" t="s">
        <v>1</v>
      </c>
      <c r="L124" s="32"/>
      <c r="M124" s="144" t="s">
        <v>1</v>
      </c>
      <c r="N124" s="145" t="s">
        <v>38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332</v>
      </c>
      <c r="AT124" s="148" t="s">
        <v>224</v>
      </c>
      <c r="AU124" s="148" t="s">
        <v>80</v>
      </c>
      <c r="AY124" s="17" t="s">
        <v>221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80</v>
      </c>
      <c r="BK124" s="149">
        <f>ROUND(I124*H124,2)</f>
        <v>0</v>
      </c>
      <c r="BL124" s="17" t="s">
        <v>332</v>
      </c>
      <c r="BM124" s="148" t="s">
        <v>1653</v>
      </c>
    </row>
    <row r="125" spans="2:65" s="1" customFormat="1">
      <c r="B125" s="32"/>
      <c r="D125" s="151" t="s">
        <v>272</v>
      </c>
      <c r="F125" s="181" t="s">
        <v>1654</v>
      </c>
      <c r="I125" s="182"/>
      <c r="L125" s="32"/>
      <c r="M125" s="183"/>
      <c r="T125" s="56"/>
      <c r="AT125" s="17" t="s">
        <v>272</v>
      </c>
      <c r="AU125" s="17" t="s">
        <v>80</v>
      </c>
    </row>
    <row r="126" spans="2:65" s="12" customFormat="1">
      <c r="B126" s="150"/>
      <c r="D126" s="151" t="s">
        <v>231</v>
      </c>
      <c r="E126" s="152" t="s">
        <v>1</v>
      </c>
      <c r="F126" s="153" t="s">
        <v>1655</v>
      </c>
      <c r="H126" s="152" t="s">
        <v>1</v>
      </c>
      <c r="I126" s="154"/>
      <c r="L126" s="150"/>
      <c r="M126" s="155"/>
      <c r="T126" s="156"/>
      <c r="AT126" s="152" t="s">
        <v>231</v>
      </c>
      <c r="AU126" s="152" t="s">
        <v>80</v>
      </c>
      <c r="AV126" s="12" t="s">
        <v>80</v>
      </c>
      <c r="AW126" s="12" t="s">
        <v>30</v>
      </c>
      <c r="AX126" s="12" t="s">
        <v>73</v>
      </c>
      <c r="AY126" s="152" t="s">
        <v>221</v>
      </c>
    </row>
    <row r="127" spans="2:65" s="13" customFormat="1">
      <c r="B127" s="157"/>
      <c r="D127" s="151" t="s">
        <v>231</v>
      </c>
      <c r="E127" s="158" t="s">
        <v>1</v>
      </c>
      <c r="F127" s="159" t="s">
        <v>1656</v>
      </c>
      <c r="H127" s="160">
        <v>120</v>
      </c>
      <c r="I127" s="161"/>
      <c r="L127" s="157"/>
      <c r="M127" s="162"/>
      <c r="T127" s="163"/>
      <c r="AT127" s="158" t="s">
        <v>231</v>
      </c>
      <c r="AU127" s="158" t="s">
        <v>80</v>
      </c>
      <c r="AV127" s="13" t="s">
        <v>82</v>
      </c>
      <c r="AW127" s="13" t="s">
        <v>30</v>
      </c>
      <c r="AX127" s="13" t="s">
        <v>73</v>
      </c>
      <c r="AY127" s="158" t="s">
        <v>221</v>
      </c>
    </row>
    <row r="128" spans="2:65" s="14" customFormat="1">
      <c r="B128" s="164"/>
      <c r="D128" s="151" t="s">
        <v>231</v>
      </c>
      <c r="E128" s="165" t="s">
        <v>1</v>
      </c>
      <c r="F128" s="166" t="s">
        <v>236</v>
      </c>
      <c r="H128" s="167">
        <v>120</v>
      </c>
      <c r="I128" s="168"/>
      <c r="L128" s="164"/>
      <c r="M128" s="169"/>
      <c r="T128" s="170"/>
      <c r="AT128" s="165" t="s">
        <v>231</v>
      </c>
      <c r="AU128" s="165" t="s">
        <v>80</v>
      </c>
      <c r="AV128" s="14" t="s">
        <v>229</v>
      </c>
      <c r="AW128" s="14" t="s">
        <v>30</v>
      </c>
      <c r="AX128" s="14" t="s">
        <v>80</v>
      </c>
      <c r="AY128" s="165" t="s">
        <v>221</v>
      </c>
    </row>
    <row r="129" spans="2:65" s="1" customFormat="1" ht="21.75" customHeight="1">
      <c r="B129" s="136"/>
      <c r="C129" s="137" t="s">
        <v>82</v>
      </c>
      <c r="D129" s="137" t="s">
        <v>224</v>
      </c>
      <c r="E129" s="138" t="s">
        <v>1657</v>
      </c>
      <c r="F129" s="139" t="s">
        <v>1658</v>
      </c>
      <c r="G129" s="140" t="s">
        <v>285</v>
      </c>
      <c r="H129" s="141">
        <v>50</v>
      </c>
      <c r="I129" s="142"/>
      <c r="J129" s="143">
        <f>ROUND(I129*H129,2)</f>
        <v>0</v>
      </c>
      <c r="K129" s="139" t="s">
        <v>1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1.0000000000000001E-5</v>
      </c>
      <c r="R129" s="146">
        <f>Q129*H129</f>
        <v>5.0000000000000001E-4</v>
      </c>
      <c r="S129" s="146">
        <v>0</v>
      </c>
      <c r="T129" s="147">
        <f>S129*H129</f>
        <v>0</v>
      </c>
      <c r="AR129" s="148" t="s">
        <v>332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332</v>
      </c>
      <c r="BM129" s="148" t="s">
        <v>1659</v>
      </c>
    </row>
    <row r="130" spans="2:65" s="12" customFormat="1">
      <c r="B130" s="150"/>
      <c r="D130" s="151" t="s">
        <v>231</v>
      </c>
      <c r="E130" s="152" t="s">
        <v>1</v>
      </c>
      <c r="F130" s="153" t="s">
        <v>1660</v>
      </c>
      <c r="H130" s="152" t="s">
        <v>1</v>
      </c>
      <c r="I130" s="154"/>
      <c r="L130" s="150"/>
      <c r="M130" s="155"/>
      <c r="T130" s="156"/>
      <c r="AT130" s="152" t="s">
        <v>231</v>
      </c>
      <c r="AU130" s="152" t="s">
        <v>80</v>
      </c>
      <c r="AV130" s="12" t="s">
        <v>80</v>
      </c>
      <c r="AW130" s="12" t="s">
        <v>30</v>
      </c>
      <c r="AX130" s="12" t="s">
        <v>73</v>
      </c>
      <c r="AY130" s="152" t="s">
        <v>221</v>
      </c>
    </row>
    <row r="131" spans="2:65" s="13" customFormat="1">
      <c r="B131" s="157"/>
      <c r="D131" s="151" t="s">
        <v>231</v>
      </c>
      <c r="E131" s="158" t="s">
        <v>1</v>
      </c>
      <c r="F131" s="159" t="s">
        <v>1661</v>
      </c>
      <c r="H131" s="160">
        <v>50</v>
      </c>
      <c r="I131" s="161"/>
      <c r="L131" s="157"/>
      <c r="M131" s="162"/>
      <c r="T131" s="163"/>
      <c r="AT131" s="158" t="s">
        <v>231</v>
      </c>
      <c r="AU131" s="158" t="s">
        <v>80</v>
      </c>
      <c r="AV131" s="13" t="s">
        <v>82</v>
      </c>
      <c r="AW131" s="13" t="s">
        <v>30</v>
      </c>
      <c r="AX131" s="13" t="s">
        <v>73</v>
      </c>
      <c r="AY131" s="158" t="s">
        <v>221</v>
      </c>
    </row>
    <row r="132" spans="2:65" s="14" customFormat="1">
      <c r="B132" s="164"/>
      <c r="D132" s="151" t="s">
        <v>231</v>
      </c>
      <c r="E132" s="165" t="s">
        <v>1</v>
      </c>
      <c r="F132" s="166" t="s">
        <v>236</v>
      </c>
      <c r="H132" s="167">
        <v>50</v>
      </c>
      <c r="I132" s="168"/>
      <c r="L132" s="164"/>
      <c r="M132" s="169"/>
      <c r="T132" s="170"/>
      <c r="AT132" s="165" t="s">
        <v>231</v>
      </c>
      <c r="AU132" s="165" t="s">
        <v>80</v>
      </c>
      <c r="AV132" s="14" t="s">
        <v>229</v>
      </c>
      <c r="AW132" s="14" t="s">
        <v>30</v>
      </c>
      <c r="AX132" s="14" t="s">
        <v>80</v>
      </c>
      <c r="AY132" s="165" t="s">
        <v>221</v>
      </c>
    </row>
    <row r="133" spans="2:65" s="1" customFormat="1" ht="37.9" customHeight="1">
      <c r="B133" s="136"/>
      <c r="C133" s="137" t="s">
        <v>222</v>
      </c>
      <c r="D133" s="137" t="s">
        <v>224</v>
      </c>
      <c r="E133" s="138" t="s">
        <v>1662</v>
      </c>
      <c r="F133" s="139" t="s">
        <v>1663</v>
      </c>
      <c r="G133" s="140" t="s">
        <v>1664</v>
      </c>
      <c r="H133" s="141">
        <v>55</v>
      </c>
      <c r="I133" s="142"/>
      <c r="J133" s="143">
        <f>ROUND(I133*H133,2)</f>
        <v>0</v>
      </c>
      <c r="K133" s="139" t="s">
        <v>1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332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332</v>
      </c>
      <c r="BM133" s="148" t="s">
        <v>1665</v>
      </c>
    </row>
    <row r="134" spans="2:65" s="1" customFormat="1">
      <c r="B134" s="32"/>
      <c r="D134" s="151" t="s">
        <v>272</v>
      </c>
      <c r="F134" s="181" t="s">
        <v>1666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2" customFormat="1">
      <c r="B135" s="150"/>
      <c r="D135" s="151" t="s">
        <v>231</v>
      </c>
      <c r="E135" s="152" t="s">
        <v>1</v>
      </c>
      <c r="F135" s="153" t="s">
        <v>1667</v>
      </c>
      <c r="H135" s="152" t="s">
        <v>1</v>
      </c>
      <c r="I135" s="154"/>
      <c r="L135" s="150"/>
      <c r="M135" s="155"/>
      <c r="T135" s="156"/>
      <c r="AT135" s="152" t="s">
        <v>231</v>
      </c>
      <c r="AU135" s="152" t="s">
        <v>80</v>
      </c>
      <c r="AV135" s="12" t="s">
        <v>80</v>
      </c>
      <c r="AW135" s="12" t="s">
        <v>30</v>
      </c>
      <c r="AX135" s="12" t="s">
        <v>73</v>
      </c>
      <c r="AY135" s="152" t="s">
        <v>221</v>
      </c>
    </row>
    <row r="136" spans="2:65" s="13" customFormat="1">
      <c r="B136" s="157"/>
      <c r="D136" s="151" t="s">
        <v>231</v>
      </c>
      <c r="E136" s="158" t="s">
        <v>1</v>
      </c>
      <c r="F136" s="159" t="s">
        <v>1668</v>
      </c>
      <c r="H136" s="160">
        <v>55</v>
      </c>
      <c r="I136" s="161"/>
      <c r="L136" s="157"/>
      <c r="M136" s="162"/>
      <c r="T136" s="163"/>
      <c r="AT136" s="158" t="s">
        <v>231</v>
      </c>
      <c r="AU136" s="158" t="s">
        <v>80</v>
      </c>
      <c r="AV136" s="13" t="s">
        <v>82</v>
      </c>
      <c r="AW136" s="13" t="s">
        <v>30</v>
      </c>
      <c r="AX136" s="13" t="s">
        <v>73</v>
      </c>
      <c r="AY136" s="158" t="s">
        <v>221</v>
      </c>
    </row>
    <row r="137" spans="2:65" s="14" customFormat="1">
      <c r="B137" s="164"/>
      <c r="D137" s="151" t="s">
        <v>231</v>
      </c>
      <c r="E137" s="165" t="s">
        <v>1</v>
      </c>
      <c r="F137" s="166" t="s">
        <v>236</v>
      </c>
      <c r="H137" s="167">
        <v>55</v>
      </c>
      <c r="I137" s="168"/>
      <c r="L137" s="164"/>
      <c r="M137" s="169"/>
      <c r="T137" s="170"/>
      <c r="AT137" s="165" t="s">
        <v>231</v>
      </c>
      <c r="AU137" s="165" t="s">
        <v>80</v>
      </c>
      <c r="AV137" s="14" t="s">
        <v>229</v>
      </c>
      <c r="AW137" s="14" t="s">
        <v>30</v>
      </c>
      <c r="AX137" s="14" t="s">
        <v>80</v>
      </c>
      <c r="AY137" s="165" t="s">
        <v>221</v>
      </c>
    </row>
    <row r="138" spans="2:65" s="1" customFormat="1" ht="24.2" customHeight="1">
      <c r="B138" s="136"/>
      <c r="C138" s="137" t="s">
        <v>229</v>
      </c>
      <c r="D138" s="137" t="s">
        <v>224</v>
      </c>
      <c r="E138" s="138" t="s">
        <v>1669</v>
      </c>
      <c r="F138" s="139" t="s">
        <v>1670</v>
      </c>
      <c r="G138" s="140" t="s">
        <v>350</v>
      </c>
      <c r="H138" s="141">
        <v>12</v>
      </c>
      <c r="I138" s="142"/>
      <c r="J138" s="143">
        <f>ROUND(I138*H138,2)</f>
        <v>0</v>
      </c>
      <c r="K138" s="139" t="s">
        <v>1</v>
      </c>
      <c r="L138" s="32"/>
      <c r="M138" s="144" t="s">
        <v>1</v>
      </c>
      <c r="N138" s="145" t="s">
        <v>38</v>
      </c>
      <c r="P138" s="146">
        <f>O138*H138</f>
        <v>0</v>
      </c>
      <c r="Q138" s="146">
        <v>1E-3</v>
      </c>
      <c r="R138" s="146">
        <f>Q138*H138</f>
        <v>1.2E-2</v>
      </c>
      <c r="S138" s="146">
        <v>0</v>
      </c>
      <c r="T138" s="147">
        <f>S138*H138</f>
        <v>0</v>
      </c>
      <c r="AR138" s="148" t="s">
        <v>332</v>
      </c>
      <c r="AT138" s="148" t="s">
        <v>224</v>
      </c>
      <c r="AU138" s="148" t="s">
        <v>80</v>
      </c>
      <c r="AY138" s="17" t="s">
        <v>221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80</v>
      </c>
      <c r="BK138" s="149">
        <f>ROUND(I138*H138,2)</f>
        <v>0</v>
      </c>
      <c r="BL138" s="17" t="s">
        <v>332</v>
      </c>
      <c r="BM138" s="148" t="s">
        <v>1671</v>
      </c>
    </row>
    <row r="139" spans="2:65" s="12" customFormat="1">
      <c r="B139" s="150"/>
      <c r="D139" s="151" t="s">
        <v>231</v>
      </c>
      <c r="E139" s="152" t="s">
        <v>1</v>
      </c>
      <c r="F139" s="153" t="s">
        <v>1672</v>
      </c>
      <c r="H139" s="152" t="s">
        <v>1</v>
      </c>
      <c r="I139" s="154"/>
      <c r="L139" s="150"/>
      <c r="M139" s="155"/>
      <c r="T139" s="156"/>
      <c r="AT139" s="152" t="s">
        <v>231</v>
      </c>
      <c r="AU139" s="152" t="s">
        <v>80</v>
      </c>
      <c r="AV139" s="12" t="s">
        <v>80</v>
      </c>
      <c r="AW139" s="12" t="s">
        <v>30</v>
      </c>
      <c r="AX139" s="12" t="s">
        <v>73</v>
      </c>
      <c r="AY139" s="152" t="s">
        <v>221</v>
      </c>
    </row>
    <row r="140" spans="2:65" s="13" customFormat="1">
      <c r="B140" s="157"/>
      <c r="D140" s="151" t="s">
        <v>231</v>
      </c>
      <c r="E140" s="158" t="s">
        <v>1</v>
      </c>
      <c r="F140" s="159" t="s">
        <v>1673</v>
      </c>
      <c r="H140" s="160">
        <v>12</v>
      </c>
      <c r="I140" s="161"/>
      <c r="L140" s="157"/>
      <c r="M140" s="162"/>
      <c r="T140" s="163"/>
      <c r="AT140" s="158" t="s">
        <v>231</v>
      </c>
      <c r="AU140" s="158" t="s">
        <v>80</v>
      </c>
      <c r="AV140" s="13" t="s">
        <v>82</v>
      </c>
      <c r="AW140" s="13" t="s">
        <v>30</v>
      </c>
      <c r="AX140" s="13" t="s">
        <v>73</v>
      </c>
      <c r="AY140" s="158" t="s">
        <v>221</v>
      </c>
    </row>
    <row r="141" spans="2:65" s="14" customFormat="1">
      <c r="B141" s="164"/>
      <c r="D141" s="151" t="s">
        <v>231</v>
      </c>
      <c r="E141" s="165" t="s">
        <v>1</v>
      </c>
      <c r="F141" s="166" t="s">
        <v>236</v>
      </c>
      <c r="H141" s="167">
        <v>12</v>
      </c>
      <c r="I141" s="168"/>
      <c r="L141" s="164"/>
      <c r="M141" s="169"/>
      <c r="T141" s="170"/>
      <c r="AT141" s="165" t="s">
        <v>231</v>
      </c>
      <c r="AU141" s="165" t="s">
        <v>80</v>
      </c>
      <c r="AV141" s="14" t="s">
        <v>229</v>
      </c>
      <c r="AW141" s="14" t="s">
        <v>30</v>
      </c>
      <c r="AX141" s="14" t="s">
        <v>80</v>
      </c>
      <c r="AY141" s="165" t="s">
        <v>221</v>
      </c>
    </row>
    <row r="142" spans="2:65" s="1" customFormat="1" ht="24.2" customHeight="1">
      <c r="B142" s="136"/>
      <c r="C142" s="137" t="s">
        <v>253</v>
      </c>
      <c r="D142" s="137" t="s">
        <v>224</v>
      </c>
      <c r="E142" s="138" t="s">
        <v>1674</v>
      </c>
      <c r="F142" s="139" t="s">
        <v>1675</v>
      </c>
      <c r="G142" s="140" t="s">
        <v>285</v>
      </c>
      <c r="H142" s="141">
        <v>50</v>
      </c>
      <c r="I142" s="142"/>
      <c r="J142" s="143">
        <f>ROUND(I142*H142,2)</f>
        <v>0</v>
      </c>
      <c r="K142" s="139" t="s">
        <v>1</v>
      </c>
      <c r="L142" s="32"/>
      <c r="M142" s="144" t="s">
        <v>1</v>
      </c>
      <c r="N142" s="145" t="s">
        <v>38</v>
      </c>
      <c r="P142" s="146">
        <f>O142*H142</f>
        <v>0</v>
      </c>
      <c r="Q142" s="146">
        <v>1.4599999999999999E-3</v>
      </c>
      <c r="R142" s="146">
        <f>Q142*H142</f>
        <v>7.2999999999999995E-2</v>
      </c>
      <c r="S142" s="146">
        <v>0</v>
      </c>
      <c r="T142" s="147">
        <f>S142*H142</f>
        <v>0</v>
      </c>
      <c r="AR142" s="148" t="s">
        <v>332</v>
      </c>
      <c r="AT142" s="148" t="s">
        <v>224</v>
      </c>
      <c r="AU142" s="148" t="s">
        <v>80</v>
      </c>
      <c r="AY142" s="17" t="s">
        <v>221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80</v>
      </c>
      <c r="BK142" s="149">
        <f>ROUND(I142*H142,2)</f>
        <v>0</v>
      </c>
      <c r="BL142" s="17" t="s">
        <v>332</v>
      </c>
      <c r="BM142" s="148" t="s">
        <v>1676</v>
      </c>
    </row>
    <row r="143" spans="2:65" s="1" customFormat="1">
      <c r="B143" s="32"/>
      <c r="D143" s="151" t="s">
        <v>272</v>
      </c>
      <c r="F143" s="181" t="s">
        <v>1677</v>
      </c>
      <c r="I143" s="182"/>
      <c r="L143" s="32"/>
      <c r="M143" s="183"/>
      <c r="T143" s="56"/>
      <c r="AT143" s="17" t="s">
        <v>272</v>
      </c>
      <c r="AU143" s="17" t="s">
        <v>80</v>
      </c>
    </row>
    <row r="144" spans="2:65" s="12" customFormat="1">
      <c r="B144" s="150"/>
      <c r="D144" s="151" t="s">
        <v>231</v>
      </c>
      <c r="E144" s="152" t="s">
        <v>1</v>
      </c>
      <c r="F144" s="153" t="s">
        <v>1672</v>
      </c>
      <c r="H144" s="152" t="s">
        <v>1</v>
      </c>
      <c r="I144" s="154"/>
      <c r="L144" s="150"/>
      <c r="M144" s="155"/>
      <c r="T144" s="156"/>
      <c r="AT144" s="152" t="s">
        <v>231</v>
      </c>
      <c r="AU144" s="152" t="s">
        <v>80</v>
      </c>
      <c r="AV144" s="12" t="s">
        <v>80</v>
      </c>
      <c r="AW144" s="12" t="s">
        <v>30</v>
      </c>
      <c r="AX144" s="12" t="s">
        <v>73</v>
      </c>
      <c r="AY144" s="152" t="s">
        <v>221</v>
      </c>
    </row>
    <row r="145" spans="2:65" s="13" customFormat="1">
      <c r="B145" s="157"/>
      <c r="D145" s="151" t="s">
        <v>231</v>
      </c>
      <c r="E145" s="158" t="s">
        <v>1</v>
      </c>
      <c r="F145" s="159" t="s">
        <v>1661</v>
      </c>
      <c r="H145" s="160">
        <v>50</v>
      </c>
      <c r="I145" s="161"/>
      <c r="L145" s="157"/>
      <c r="M145" s="162"/>
      <c r="T145" s="163"/>
      <c r="AT145" s="158" t="s">
        <v>231</v>
      </c>
      <c r="AU145" s="158" t="s">
        <v>80</v>
      </c>
      <c r="AV145" s="13" t="s">
        <v>82</v>
      </c>
      <c r="AW145" s="13" t="s">
        <v>30</v>
      </c>
      <c r="AX145" s="13" t="s">
        <v>73</v>
      </c>
      <c r="AY145" s="158" t="s">
        <v>221</v>
      </c>
    </row>
    <row r="146" spans="2:65" s="14" customFormat="1">
      <c r="B146" s="164"/>
      <c r="D146" s="151" t="s">
        <v>231</v>
      </c>
      <c r="E146" s="165" t="s">
        <v>1</v>
      </c>
      <c r="F146" s="166" t="s">
        <v>236</v>
      </c>
      <c r="H146" s="167">
        <v>50</v>
      </c>
      <c r="I146" s="168"/>
      <c r="L146" s="164"/>
      <c r="M146" s="169"/>
      <c r="T146" s="170"/>
      <c r="AT146" s="165" t="s">
        <v>231</v>
      </c>
      <c r="AU146" s="165" t="s">
        <v>80</v>
      </c>
      <c r="AV146" s="14" t="s">
        <v>229</v>
      </c>
      <c r="AW146" s="14" t="s">
        <v>30</v>
      </c>
      <c r="AX146" s="14" t="s">
        <v>80</v>
      </c>
      <c r="AY146" s="165" t="s">
        <v>221</v>
      </c>
    </row>
    <row r="147" spans="2:65" s="1" customFormat="1" ht="44.25" customHeight="1">
      <c r="B147" s="136"/>
      <c r="C147" s="137" t="s">
        <v>266</v>
      </c>
      <c r="D147" s="137" t="s">
        <v>224</v>
      </c>
      <c r="E147" s="138" t="s">
        <v>1678</v>
      </c>
      <c r="F147" s="139" t="s">
        <v>1679</v>
      </c>
      <c r="G147" s="140" t="s">
        <v>350</v>
      </c>
      <c r="H147" s="141">
        <v>56</v>
      </c>
      <c r="I147" s="142"/>
      <c r="J147" s="143">
        <f>ROUND(I147*H147,2)</f>
        <v>0</v>
      </c>
      <c r="K147" s="139" t="s">
        <v>1</v>
      </c>
      <c r="L147" s="32"/>
      <c r="M147" s="144" t="s">
        <v>1</v>
      </c>
      <c r="N147" s="145" t="s">
        <v>38</v>
      </c>
      <c r="P147" s="146">
        <f>O147*H147</f>
        <v>0</v>
      </c>
      <c r="Q147" s="146">
        <v>1E-3</v>
      </c>
      <c r="R147" s="146">
        <f>Q147*H147</f>
        <v>5.6000000000000001E-2</v>
      </c>
      <c r="S147" s="146">
        <v>0</v>
      </c>
      <c r="T147" s="147">
        <f>S147*H147</f>
        <v>0</v>
      </c>
      <c r="AR147" s="148" t="s">
        <v>332</v>
      </c>
      <c r="AT147" s="148" t="s">
        <v>224</v>
      </c>
      <c r="AU147" s="148" t="s">
        <v>80</v>
      </c>
      <c r="AY147" s="17" t="s">
        <v>221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80</v>
      </c>
      <c r="BK147" s="149">
        <f>ROUND(I147*H147,2)</f>
        <v>0</v>
      </c>
      <c r="BL147" s="17" t="s">
        <v>332</v>
      </c>
      <c r="BM147" s="148" t="s">
        <v>1680</v>
      </c>
    </row>
    <row r="148" spans="2:65" s="12" customFormat="1">
      <c r="B148" s="150"/>
      <c r="D148" s="151" t="s">
        <v>231</v>
      </c>
      <c r="E148" s="152" t="s">
        <v>1</v>
      </c>
      <c r="F148" s="153" t="s">
        <v>1681</v>
      </c>
      <c r="H148" s="152" t="s">
        <v>1</v>
      </c>
      <c r="I148" s="154"/>
      <c r="L148" s="150"/>
      <c r="M148" s="155"/>
      <c r="T148" s="156"/>
      <c r="AT148" s="152" t="s">
        <v>231</v>
      </c>
      <c r="AU148" s="152" t="s">
        <v>80</v>
      </c>
      <c r="AV148" s="12" t="s">
        <v>80</v>
      </c>
      <c r="AW148" s="12" t="s">
        <v>30</v>
      </c>
      <c r="AX148" s="12" t="s">
        <v>73</v>
      </c>
      <c r="AY148" s="152" t="s">
        <v>221</v>
      </c>
    </row>
    <row r="149" spans="2:65" s="13" customFormat="1">
      <c r="B149" s="157"/>
      <c r="D149" s="151" t="s">
        <v>231</v>
      </c>
      <c r="E149" s="158" t="s">
        <v>1</v>
      </c>
      <c r="F149" s="159" t="s">
        <v>1682</v>
      </c>
      <c r="H149" s="160">
        <v>56</v>
      </c>
      <c r="I149" s="161"/>
      <c r="L149" s="157"/>
      <c r="M149" s="162"/>
      <c r="T149" s="163"/>
      <c r="AT149" s="158" t="s">
        <v>231</v>
      </c>
      <c r="AU149" s="158" t="s">
        <v>80</v>
      </c>
      <c r="AV149" s="13" t="s">
        <v>82</v>
      </c>
      <c r="AW149" s="13" t="s">
        <v>30</v>
      </c>
      <c r="AX149" s="13" t="s">
        <v>73</v>
      </c>
      <c r="AY149" s="158" t="s">
        <v>221</v>
      </c>
    </row>
    <row r="150" spans="2:65" s="14" customFormat="1">
      <c r="B150" s="164"/>
      <c r="D150" s="151" t="s">
        <v>231</v>
      </c>
      <c r="E150" s="165" t="s">
        <v>1</v>
      </c>
      <c r="F150" s="166" t="s">
        <v>236</v>
      </c>
      <c r="H150" s="167">
        <v>56</v>
      </c>
      <c r="I150" s="168"/>
      <c r="L150" s="164"/>
      <c r="M150" s="169"/>
      <c r="T150" s="170"/>
      <c r="AT150" s="165" t="s">
        <v>231</v>
      </c>
      <c r="AU150" s="165" t="s">
        <v>80</v>
      </c>
      <c r="AV150" s="14" t="s">
        <v>229</v>
      </c>
      <c r="AW150" s="14" t="s">
        <v>30</v>
      </c>
      <c r="AX150" s="14" t="s">
        <v>80</v>
      </c>
      <c r="AY150" s="165" t="s">
        <v>221</v>
      </c>
    </row>
    <row r="151" spans="2:65" s="1" customFormat="1" ht="44.25" customHeight="1">
      <c r="B151" s="136"/>
      <c r="C151" s="137" t="s">
        <v>275</v>
      </c>
      <c r="D151" s="137" t="s">
        <v>224</v>
      </c>
      <c r="E151" s="138" t="s">
        <v>1683</v>
      </c>
      <c r="F151" s="139" t="s">
        <v>1684</v>
      </c>
      <c r="G151" s="140" t="s">
        <v>350</v>
      </c>
      <c r="H151" s="141">
        <v>40</v>
      </c>
      <c r="I151" s="142"/>
      <c r="J151" s="143">
        <f>ROUND(I151*H151,2)</f>
        <v>0</v>
      </c>
      <c r="K151" s="139" t="s">
        <v>1</v>
      </c>
      <c r="L151" s="32"/>
      <c r="M151" s="144" t="s">
        <v>1</v>
      </c>
      <c r="N151" s="145" t="s">
        <v>38</v>
      </c>
      <c r="P151" s="146">
        <f>O151*H151</f>
        <v>0</v>
      </c>
      <c r="Q151" s="146">
        <v>1.1000000000000001E-3</v>
      </c>
      <c r="R151" s="146">
        <f>Q151*H151</f>
        <v>4.4000000000000004E-2</v>
      </c>
      <c r="S151" s="146">
        <v>0</v>
      </c>
      <c r="T151" s="147">
        <f>S151*H151</f>
        <v>0</v>
      </c>
      <c r="AR151" s="148" t="s">
        <v>332</v>
      </c>
      <c r="AT151" s="148" t="s">
        <v>224</v>
      </c>
      <c r="AU151" s="148" t="s">
        <v>80</v>
      </c>
      <c r="AY151" s="17" t="s">
        <v>221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80</v>
      </c>
      <c r="BK151" s="149">
        <f>ROUND(I151*H151,2)</f>
        <v>0</v>
      </c>
      <c r="BL151" s="17" t="s">
        <v>332</v>
      </c>
      <c r="BM151" s="148" t="s">
        <v>1685</v>
      </c>
    </row>
    <row r="152" spans="2:65" s="12" customFormat="1">
      <c r="B152" s="150"/>
      <c r="D152" s="151" t="s">
        <v>231</v>
      </c>
      <c r="E152" s="152" t="s">
        <v>1</v>
      </c>
      <c r="F152" s="153" t="s">
        <v>1681</v>
      </c>
      <c r="H152" s="152" t="s">
        <v>1</v>
      </c>
      <c r="I152" s="154"/>
      <c r="L152" s="150"/>
      <c r="M152" s="155"/>
      <c r="T152" s="156"/>
      <c r="AT152" s="152" t="s">
        <v>231</v>
      </c>
      <c r="AU152" s="152" t="s">
        <v>80</v>
      </c>
      <c r="AV152" s="12" t="s">
        <v>80</v>
      </c>
      <c r="AW152" s="12" t="s">
        <v>30</v>
      </c>
      <c r="AX152" s="12" t="s">
        <v>73</v>
      </c>
      <c r="AY152" s="152" t="s">
        <v>221</v>
      </c>
    </row>
    <row r="153" spans="2:65" s="13" customFormat="1">
      <c r="B153" s="157"/>
      <c r="D153" s="151" t="s">
        <v>231</v>
      </c>
      <c r="E153" s="158" t="s">
        <v>1</v>
      </c>
      <c r="F153" s="159" t="s">
        <v>1686</v>
      </c>
      <c r="H153" s="160">
        <v>40</v>
      </c>
      <c r="I153" s="161"/>
      <c r="L153" s="157"/>
      <c r="M153" s="162"/>
      <c r="T153" s="163"/>
      <c r="AT153" s="158" t="s">
        <v>231</v>
      </c>
      <c r="AU153" s="158" t="s">
        <v>80</v>
      </c>
      <c r="AV153" s="13" t="s">
        <v>82</v>
      </c>
      <c r="AW153" s="13" t="s">
        <v>30</v>
      </c>
      <c r="AX153" s="13" t="s">
        <v>73</v>
      </c>
      <c r="AY153" s="158" t="s">
        <v>221</v>
      </c>
    </row>
    <row r="154" spans="2:65" s="14" customFormat="1">
      <c r="B154" s="164"/>
      <c r="D154" s="151" t="s">
        <v>231</v>
      </c>
      <c r="E154" s="165" t="s">
        <v>1</v>
      </c>
      <c r="F154" s="166" t="s">
        <v>236</v>
      </c>
      <c r="H154" s="167">
        <v>40</v>
      </c>
      <c r="I154" s="168"/>
      <c r="L154" s="164"/>
      <c r="M154" s="169"/>
      <c r="T154" s="170"/>
      <c r="AT154" s="165" t="s">
        <v>231</v>
      </c>
      <c r="AU154" s="165" t="s">
        <v>80</v>
      </c>
      <c r="AV154" s="14" t="s">
        <v>229</v>
      </c>
      <c r="AW154" s="14" t="s">
        <v>30</v>
      </c>
      <c r="AX154" s="14" t="s">
        <v>80</v>
      </c>
      <c r="AY154" s="165" t="s">
        <v>221</v>
      </c>
    </row>
    <row r="155" spans="2:65" s="1" customFormat="1" ht="44.25" customHeight="1">
      <c r="B155" s="136"/>
      <c r="C155" s="137" t="s">
        <v>270</v>
      </c>
      <c r="D155" s="137" t="s">
        <v>224</v>
      </c>
      <c r="E155" s="138" t="s">
        <v>1687</v>
      </c>
      <c r="F155" s="139" t="s">
        <v>1688</v>
      </c>
      <c r="G155" s="140" t="s">
        <v>350</v>
      </c>
      <c r="H155" s="141">
        <v>32</v>
      </c>
      <c r="I155" s="142"/>
      <c r="J155" s="143">
        <f>ROUND(I155*H155,2)</f>
        <v>0</v>
      </c>
      <c r="K155" s="139" t="s">
        <v>1</v>
      </c>
      <c r="L155" s="32"/>
      <c r="M155" s="144" t="s">
        <v>1</v>
      </c>
      <c r="N155" s="145" t="s">
        <v>38</v>
      </c>
      <c r="P155" s="146">
        <f>O155*H155</f>
        <v>0</v>
      </c>
      <c r="Q155" s="146">
        <v>1.4E-3</v>
      </c>
      <c r="R155" s="146">
        <f>Q155*H155</f>
        <v>4.48E-2</v>
      </c>
      <c r="S155" s="146">
        <v>0</v>
      </c>
      <c r="T155" s="147">
        <f>S155*H155</f>
        <v>0</v>
      </c>
      <c r="AR155" s="148" t="s">
        <v>332</v>
      </c>
      <c r="AT155" s="148" t="s">
        <v>224</v>
      </c>
      <c r="AU155" s="148" t="s">
        <v>80</v>
      </c>
      <c r="AY155" s="17" t="s">
        <v>221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80</v>
      </c>
      <c r="BK155" s="149">
        <f>ROUND(I155*H155,2)</f>
        <v>0</v>
      </c>
      <c r="BL155" s="17" t="s">
        <v>332</v>
      </c>
      <c r="BM155" s="148" t="s">
        <v>1689</v>
      </c>
    </row>
    <row r="156" spans="2:65" s="12" customFormat="1">
      <c r="B156" s="150"/>
      <c r="D156" s="151" t="s">
        <v>231</v>
      </c>
      <c r="E156" s="152" t="s">
        <v>1</v>
      </c>
      <c r="F156" s="153" t="s">
        <v>1681</v>
      </c>
      <c r="H156" s="152" t="s">
        <v>1</v>
      </c>
      <c r="I156" s="154"/>
      <c r="L156" s="150"/>
      <c r="M156" s="155"/>
      <c r="T156" s="156"/>
      <c r="AT156" s="152" t="s">
        <v>231</v>
      </c>
      <c r="AU156" s="152" t="s">
        <v>80</v>
      </c>
      <c r="AV156" s="12" t="s">
        <v>80</v>
      </c>
      <c r="AW156" s="12" t="s">
        <v>30</v>
      </c>
      <c r="AX156" s="12" t="s">
        <v>73</v>
      </c>
      <c r="AY156" s="152" t="s">
        <v>221</v>
      </c>
    </row>
    <row r="157" spans="2:65" s="13" customFormat="1">
      <c r="B157" s="157"/>
      <c r="D157" s="151" t="s">
        <v>231</v>
      </c>
      <c r="E157" s="158" t="s">
        <v>1</v>
      </c>
      <c r="F157" s="159" t="s">
        <v>1690</v>
      </c>
      <c r="H157" s="160">
        <v>32</v>
      </c>
      <c r="I157" s="161"/>
      <c r="L157" s="157"/>
      <c r="M157" s="162"/>
      <c r="T157" s="163"/>
      <c r="AT157" s="158" t="s">
        <v>231</v>
      </c>
      <c r="AU157" s="158" t="s">
        <v>80</v>
      </c>
      <c r="AV157" s="13" t="s">
        <v>82</v>
      </c>
      <c r="AW157" s="13" t="s">
        <v>30</v>
      </c>
      <c r="AX157" s="13" t="s">
        <v>73</v>
      </c>
      <c r="AY157" s="158" t="s">
        <v>221</v>
      </c>
    </row>
    <row r="158" spans="2:65" s="14" customFormat="1">
      <c r="B158" s="164"/>
      <c r="D158" s="151" t="s">
        <v>231</v>
      </c>
      <c r="E158" s="165" t="s">
        <v>1</v>
      </c>
      <c r="F158" s="166" t="s">
        <v>236</v>
      </c>
      <c r="H158" s="167">
        <v>32</v>
      </c>
      <c r="I158" s="168"/>
      <c r="L158" s="164"/>
      <c r="M158" s="169"/>
      <c r="T158" s="170"/>
      <c r="AT158" s="165" t="s">
        <v>231</v>
      </c>
      <c r="AU158" s="165" t="s">
        <v>80</v>
      </c>
      <c r="AV158" s="14" t="s">
        <v>229</v>
      </c>
      <c r="AW158" s="14" t="s">
        <v>30</v>
      </c>
      <c r="AX158" s="14" t="s">
        <v>80</v>
      </c>
      <c r="AY158" s="165" t="s">
        <v>221</v>
      </c>
    </row>
    <row r="159" spans="2:65" s="1" customFormat="1" ht="44.25" customHeight="1">
      <c r="B159" s="136"/>
      <c r="C159" s="137" t="s">
        <v>294</v>
      </c>
      <c r="D159" s="137" t="s">
        <v>224</v>
      </c>
      <c r="E159" s="138" t="s">
        <v>1691</v>
      </c>
      <c r="F159" s="139" t="s">
        <v>1692</v>
      </c>
      <c r="G159" s="140" t="s">
        <v>350</v>
      </c>
      <c r="H159" s="141">
        <v>136</v>
      </c>
      <c r="I159" s="142"/>
      <c r="J159" s="143">
        <f>ROUND(I159*H159,2)</f>
        <v>0</v>
      </c>
      <c r="K159" s="139" t="s">
        <v>1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1.6000000000000001E-3</v>
      </c>
      <c r="R159" s="146">
        <f>Q159*H159</f>
        <v>0.21760000000000002</v>
      </c>
      <c r="S159" s="146">
        <v>0</v>
      </c>
      <c r="T159" s="147">
        <f>S159*H159</f>
        <v>0</v>
      </c>
      <c r="AR159" s="148" t="s">
        <v>332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332</v>
      </c>
      <c r="BM159" s="148" t="s">
        <v>1693</v>
      </c>
    </row>
    <row r="160" spans="2:65" s="12" customFormat="1">
      <c r="B160" s="150"/>
      <c r="D160" s="151" t="s">
        <v>231</v>
      </c>
      <c r="E160" s="152" t="s">
        <v>1</v>
      </c>
      <c r="F160" s="153" t="s">
        <v>1681</v>
      </c>
      <c r="H160" s="152" t="s">
        <v>1</v>
      </c>
      <c r="I160" s="154"/>
      <c r="L160" s="150"/>
      <c r="M160" s="155"/>
      <c r="T160" s="156"/>
      <c r="AT160" s="152" t="s">
        <v>231</v>
      </c>
      <c r="AU160" s="152" t="s">
        <v>80</v>
      </c>
      <c r="AV160" s="12" t="s">
        <v>80</v>
      </c>
      <c r="AW160" s="12" t="s">
        <v>30</v>
      </c>
      <c r="AX160" s="12" t="s">
        <v>73</v>
      </c>
      <c r="AY160" s="152" t="s">
        <v>221</v>
      </c>
    </row>
    <row r="161" spans="2:65" s="13" customFormat="1">
      <c r="B161" s="157"/>
      <c r="D161" s="151" t="s">
        <v>231</v>
      </c>
      <c r="E161" s="158" t="s">
        <v>1</v>
      </c>
      <c r="F161" s="159" t="s">
        <v>1694</v>
      </c>
      <c r="H161" s="160">
        <v>136</v>
      </c>
      <c r="I161" s="161"/>
      <c r="L161" s="157"/>
      <c r="M161" s="162"/>
      <c r="T161" s="163"/>
      <c r="AT161" s="158" t="s">
        <v>231</v>
      </c>
      <c r="AU161" s="158" t="s">
        <v>80</v>
      </c>
      <c r="AV161" s="13" t="s">
        <v>82</v>
      </c>
      <c r="AW161" s="13" t="s">
        <v>30</v>
      </c>
      <c r="AX161" s="13" t="s">
        <v>73</v>
      </c>
      <c r="AY161" s="158" t="s">
        <v>221</v>
      </c>
    </row>
    <row r="162" spans="2:65" s="14" customFormat="1">
      <c r="B162" s="164"/>
      <c r="D162" s="151" t="s">
        <v>231</v>
      </c>
      <c r="E162" s="165" t="s">
        <v>1</v>
      </c>
      <c r="F162" s="166" t="s">
        <v>236</v>
      </c>
      <c r="H162" s="167">
        <v>136</v>
      </c>
      <c r="I162" s="168"/>
      <c r="L162" s="164"/>
      <c r="M162" s="169"/>
      <c r="T162" s="170"/>
      <c r="AT162" s="165" t="s">
        <v>231</v>
      </c>
      <c r="AU162" s="165" t="s">
        <v>80</v>
      </c>
      <c r="AV162" s="14" t="s">
        <v>229</v>
      </c>
      <c r="AW162" s="14" t="s">
        <v>30</v>
      </c>
      <c r="AX162" s="14" t="s">
        <v>80</v>
      </c>
      <c r="AY162" s="165" t="s">
        <v>221</v>
      </c>
    </row>
    <row r="163" spans="2:65" s="1" customFormat="1" ht="44.25" customHeight="1">
      <c r="B163" s="136"/>
      <c r="C163" s="137" t="s">
        <v>304</v>
      </c>
      <c r="D163" s="137" t="s">
        <v>224</v>
      </c>
      <c r="E163" s="138" t="s">
        <v>1695</v>
      </c>
      <c r="F163" s="139" t="s">
        <v>1696</v>
      </c>
      <c r="G163" s="140" t="s">
        <v>350</v>
      </c>
      <c r="H163" s="141">
        <v>72</v>
      </c>
      <c r="I163" s="142"/>
      <c r="J163" s="143">
        <f>ROUND(I163*H163,2)</f>
        <v>0</v>
      </c>
      <c r="K163" s="139" t="s">
        <v>1</v>
      </c>
      <c r="L163" s="32"/>
      <c r="M163" s="144" t="s">
        <v>1</v>
      </c>
      <c r="N163" s="145" t="s">
        <v>38</v>
      </c>
      <c r="P163" s="146">
        <f>O163*H163</f>
        <v>0</v>
      </c>
      <c r="Q163" s="146">
        <v>1.9E-3</v>
      </c>
      <c r="R163" s="146">
        <f>Q163*H163</f>
        <v>0.1368</v>
      </c>
      <c r="S163" s="146">
        <v>0</v>
      </c>
      <c r="T163" s="147">
        <f>S163*H163</f>
        <v>0</v>
      </c>
      <c r="AR163" s="148" t="s">
        <v>332</v>
      </c>
      <c r="AT163" s="148" t="s">
        <v>224</v>
      </c>
      <c r="AU163" s="148" t="s">
        <v>80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332</v>
      </c>
      <c r="BM163" s="148" t="s">
        <v>1697</v>
      </c>
    </row>
    <row r="164" spans="2:65" s="12" customFormat="1">
      <c r="B164" s="150"/>
      <c r="D164" s="151" t="s">
        <v>231</v>
      </c>
      <c r="E164" s="152" t="s">
        <v>1</v>
      </c>
      <c r="F164" s="153" t="s">
        <v>1681</v>
      </c>
      <c r="H164" s="152" t="s">
        <v>1</v>
      </c>
      <c r="I164" s="154"/>
      <c r="L164" s="150"/>
      <c r="M164" s="155"/>
      <c r="T164" s="156"/>
      <c r="AT164" s="152" t="s">
        <v>231</v>
      </c>
      <c r="AU164" s="152" t="s">
        <v>80</v>
      </c>
      <c r="AV164" s="12" t="s">
        <v>80</v>
      </c>
      <c r="AW164" s="12" t="s">
        <v>30</v>
      </c>
      <c r="AX164" s="12" t="s">
        <v>73</v>
      </c>
      <c r="AY164" s="152" t="s">
        <v>221</v>
      </c>
    </row>
    <row r="165" spans="2:65" s="13" customFormat="1">
      <c r="B165" s="157"/>
      <c r="D165" s="151" t="s">
        <v>231</v>
      </c>
      <c r="E165" s="158" t="s">
        <v>1</v>
      </c>
      <c r="F165" s="159" t="s">
        <v>1698</v>
      </c>
      <c r="H165" s="160">
        <v>72</v>
      </c>
      <c r="I165" s="161"/>
      <c r="L165" s="157"/>
      <c r="M165" s="162"/>
      <c r="T165" s="163"/>
      <c r="AT165" s="158" t="s">
        <v>231</v>
      </c>
      <c r="AU165" s="158" t="s">
        <v>80</v>
      </c>
      <c r="AV165" s="13" t="s">
        <v>82</v>
      </c>
      <c r="AW165" s="13" t="s">
        <v>30</v>
      </c>
      <c r="AX165" s="13" t="s">
        <v>73</v>
      </c>
      <c r="AY165" s="158" t="s">
        <v>221</v>
      </c>
    </row>
    <row r="166" spans="2:65" s="14" customFormat="1">
      <c r="B166" s="164"/>
      <c r="D166" s="151" t="s">
        <v>231</v>
      </c>
      <c r="E166" s="165" t="s">
        <v>1</v>
      </c>
      <c r="F166" s="166" t="s">
        <v>236</v>
      </c>
      <c r="H166" s="167">
        <v>72</v>
      </c>
      <c r="I166" s="168"/>
      <c r="L166" s="164"/>
      <c r="M166" s="169"/>
      <c r="T166" s="170"/>
      <c r="AT166" s="165" t="s">
        <v>231</v>
      </c>
      <c r="AU166" s="165" t="s">
        <v>80</v>
      </c>
      <c r="AV166" s="14" t="s">
        <v>229</v>
      </c>
      <c r="AW166" s="14" t="s">
        <v>30</v>
      </c>
      <c r="AX166" s="14" t="s">
        <v>80</v>
      </c>
      <c r="AY166" s="165" t="s">
        <v>221</v>
      </c>
    </row>
    <row r="167" spans="2:65" s="1" customFormat="1" ht="16.5" customHeight="1">
      <c r="B167" s="136"/>
      <c r="C167" s="137" t="s">
        <v>310</v>
      </c>
      <c r="D167" s="137" t="s">
        <v>224</v>
      </c>
      <c r="E167" s="138" t="s">
        <v>1699</v>
      </c>
      <c r="F167" s="139" t="s">
        <v>1700</v>
      </c>
      <c r="G167" s="140" t="s">
        <v>285</v>
      </c>
      <c r="H167" s="141">
        <v>20</v>
      </c>
      <c r="I167" s="142"/>
      <c r="J167" s="143">
        <f>ROUND(I167*H167,2)</f>
        <v>0</v>
      </c>
      <c r="K167" s="139" t="s">
        <v>1701</v>
      </c>
      <c r="L167" s="32"/>
      <c r="M167" s="144" t="s">
        <v>1</v>
      </c>
      <c r="N167" s="145" t="s">
        <v>38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332</v>
      </c>
      <c r="AT167" s="148" t="s">
        <v>224</v>
      </c>
      <c r="AU167" s="148" t="s">
        <v>80</v>
      </c>
      <c r="AY167" s="17" t="s">
        <v>221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80</v>
      </c>
      <c r="BK167" s="149">
        <f>ROUND(I167*H167,2)</f>
        <v>0</v>
      </c>
      <c r="BL167" s="17" t="s">
        <v>332</v>
      </c>
      <c r="BM167" s="148" t="s">
        <v>1702</v>
      </c>
    </row>
    <row r="168" spans="2:65" s="12" customFormat="1">
      <c r="B168" s="150"/>
      <c r="D168" s="151" t="s">
        <v>231</v>
      </c>
      <c r="E168" s="152" t="s">
        <v>1</v>
      </c>
      <c r="F168" s="153" t="s">
        <v>1672</v>
      </c>
      <c r="H168" s="152" t="s">
        <v>1</v>
      </c>
      <c r="I168" s="154"/>
      <c r="L168" s="150"/>
      <c r="M168" s="155"/>
      <c r="T168" s="156"/>
      <c r="AT168" s="152" t="s">
        <v>231</v>
      </c>
      <c r="AU168" s="152" t="s">
        <v>80</v>
      </c>
      <c r="AV168" s="12" t="s">
        <v>80</v>
      </c>
      <c r="AW168" s="12" t="s">
        <v>30</v>
      </c>
      <c r="AX168" s="12" t="s">
        <v>73</v>
      </c>
      <c r="AY168" s="152" t="s">
        <v>221</v>
      </c>
    </row>
    <row r="169" spans="2:65" s="13" customFormat="1">
      <c r="B169" s="157"/>
      <c r="D169" s="151" t="s">
        <v>231</v>
      </c>
      <c r="E169" s="158" t="s">
        <v>1</v>
      </c>
      <c r="F169" s="159" t="s">
        <v>1703</v>
      </c>
      <c r="H169" s="160">
        <v>20</v>
      </c>
      <c r="I169" s="161"/>
      <c r="L169" s="157"/>
      <c r="M169" s="162"/>
      <c r="T169" s="163"/>
      <c r="AT169" s="158" t="s">
        <v>231</v>
      </c>
      <c r="AU169" s="158" t="s">
        <v>80</v>
      </c>
      <c r="AV169" s="13" t="s">
        <v>82</v>
      </c>
      <c r="AW169" s="13" t="s">
        <v>30</v>
      </c>
      <c r="AX169" s="13" t="s">
        <v>73</v>
      </c>
      <c r="AY169" s="158" t="s">
        <v>221</v>
      </c>
    </row>
    <row r="170" spans="2:65" s="14" customFormat="1">
      <c r="B170" s="164"/>
      <c r="D170" s="151" t="s">
        <v>231</v>
      </c>
      <c r="E170" s="165" t="s">
        <v>1</v>
      </c>
      <c r="F170" s="166" t="s">
        <v>236</v>
      </c>
      <c r="H170" s="167">
        <v>20</v>
      </c>
      <c r="I170" s="168"/>
      <c r="L170" s="164"/>
      <c r="M170" s="169"/>
      <c r="T170" s="170"/>
      <c r="AT170" s="165" t="s">
        <v>231</v>
      </c>
      <c r="AU170" s="165" t="s">
        <v>80</v>
      </c>
      <c r="AV170" s="14" t="s">
        <v>229</v>
      </c>
      <c r="AW170" s="14" t="s">
        <v>30</v>
      </c>
      <c r="AX170" s="14" t="s">
        <v>80</v>
      </c>
      <c r="AY170" s="165" t="s">
        <v>221</v>
      </c>
    </row>
    <row r="171" spans="2:65" s="1" customFormat="1" ht="16.5" customHeight="1">
      <c r="B171" s="136"/>
      <c r="C171" s="137" t="s">
        <v>8</v>
      </c>
      <c r="D171" s="137" t="s">
        <v>224</v>
      </c>
      <c r="E171" s="138" t="s">
        <v>1704</v>
      </c>
      <c r="F171" s="139" t="s">
        <v>1705</v>
      </c>
      <c r="G171" s="140" t="s">
        <v>285</v>
      </c>
      <c r="H171" s="141">
        <v>20</v>
      </c>
      <c r="I171" s="142"/>
      <c r="J171" s="143">
        <f>ROUND(I171*H171,2)</f>
        <v>0</v>
      </c>
      <c r="K171" s="139" t="s">
        <v>1701</v>
      </c>
      <c r="L171" s="32"/>
      <c r="M171" s="144" t="s">
        <v>1</v>
      </c>
      <c r="N171" s="145" t="s">
        <v>38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332</v>
      </c>
      <c r="AT171" s="148" t="s">
        <v>224</v>
      </c>
      <c r="AU171" s="148" t="s">
        <v>80</v>
      </c>
      <c r="AY171" s="17" t="s">
        <v>221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80</v>
      </c>
      <c r="BK171" s="149">
        <f>ROUND(I171*H171,2)</f>
        <v>0</v>
      </c>
      <c r="BL171" s="17" t="s">
        <v>332</v>
      </c>
      <c r="BM171" s="148" t="s">
        <v>1706</v>
      </c>
    </row>
    <row r="172" spans="2:65" s="12" customFormat="1">
      <c r="B172" s="150"/>
      <c r="D172" s="151" t="s">
        <v>231</v>
      </c>
      <c r="E172" s="152" t="s">
        <v>1</v>
      </c>
      <c r="F172" s="153" t="s">
        <v>1672</v>
      </c>
      <c r="H172" s="152" t="s">
        <v>1</v>
      </c>
      <c r="I172" s="154"/>
      <c r="L172" s="150"/>
      <c r="M172" s="155"/>
      <c r="T172" s="156"/>
      <c r="AT172" s="152" t="s">
        <v>231</v>
      </c>
      <c r="AU172" s="152" t="s">
        <v>80</v>
      </c>
      <c r="AV172" s="12" t="s">
        <v>80</v>
      </c>
      <c r="AW172" s="12" t="s">
        <v>30</v>
      </c>
      <c r="AX172" s="12" t="s">
        <v>73</v>
      </c>
      <c r="AY172" s="152" t="s">
        <v>221</v>
      </c>
    </row>
    <row r="173" spans="2:65" s="13" customFormat="1">
      <c r="B173" s="157"/>
      <c r="D173" s="151" t="s">
        <v>231</v>
      </c>
      <c r="E173" s="158" t="s">
        <v>1</v>
      </c>
      <c r="F173" s="159" t="s">
        <v>1703</v>
      </c>
      <c r="H173" s="160">
        <v>20</v>
      </c>
      <c r="I173" s="161"/>
      <c r="L173" s="157"/>
      <c r="M173" s="162"/>
      <c r="T173" s="163"/>
      <c r="AT173" s="158" t="s">
        <v>231</v>
      </c>
      <c r="AU173" s="158" t="s">
        <v>80</v>
      </c>
      <c r="AV173" s="13" t="s">
        <v>82</v>
      </c>
      <c r="AW173" s="13" t="s">
        <v>30</v>
      </c>
      <c r="AX173" s="13" t="s">
        <v>73</v>
      </c>
      <c r="AY173" s="158" t="s">
        <v>221</v>
      </c>
    </row>
    <row r="174" spans="2:65" s="14" customFormat="1">
      <c r="B174" s="164"/>
      <c r="D174" s="151" t="s">
        <v>231</v>
      </c>
      <c r="E174" s="165" t="s">
        <v>1</v>
      </c>
      <c r="F174" s="166" t="s">
        <v>236</v>
      </c>
      <c r="H174" s="167">
        <v>20</v>
      </c>
      <c r="I174" s="168"/>
      <c r="L174" s="164"/>
      <c r="M174" s="169"/>
      <c r="T174" s="170"/>
      <c r="AT174" s="165" t="s">
        <v>231</v>
      </c>
      <c r="AU174" s="165" t="s">
        <v>80</v>
      </c>
      <c r="AV174" s="14" t="s">
        <v>229</v>
      </c>
      <c r="AW174" s="14" t="s">
        <v>30</v>
      </c>
      <c r="AX174" s="14" t="s">
        <v>80</v>
      </c>
      <c r="AY174" s="165" t="s">
        <v>221</v>
      </c>
    </row>
    <row r="175" spans="2:65" s="1" customFormat="1" ht="16.5" customHeight="1">
      <c r="B175" s="136"/>
      <c r="C175" s="137" t="s">
        <v>318</v>
      </c>
      <c r="D175" s="137" t="s">
        <v>224</v>
      </c>
      <c r="E175" s="138" t="s">
        <v>1707</v>
      </c>
      <c r="F175" s="139" t="s">
        <v>1708</v>
      </c>
      <c r="G175" s="140" t="s">
        <v>285</v>
      </c>
      <c r="H175" s="141">
        <v>10</v>
      </c>
      <c r="I175" s="142"/>
      <c r="J175" s="143">
        <f>ROUND(I175*H175,2)</f>
        <v>0</v>
      </c>
      <c r="K175" s="139" t="s">
        <v>1701</v>
      </c>
      <c r="L175" s="32"/>
      <c r="M175" s="144" t="s">
        <v>1</v>
      </c>
      <c r="N175" s="145" t="s">
        <v>38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332</v>
      </c>
      <c r="AT175" s="148" t="s">
        <v>224</v>
      </c>
      <c r="AU175" s="148" t="s">
        <v>80</v>
      </c>
      <c r="AY175" s="17" t="s">
        <v>221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80</v>
      </c>
      <c r="BK175" s="149">
        <f>ROUND(I175*H175,2)</f>
        <v>0</v>
      </c>
      <c r="BL175" s="17" t="s">
        <v>332</v>
      </c>
      <c r="BM175" s="148" t="s">
        <v>1709</v>
      </c>
    </row>
    <row r="176" spans="2:65" s="12" customFormat="1">
      <c r="B176" s="150"/>
      <c r="D176" s="151" t="s">
        <v>231</v>
      </c>
      <c r="E176" s="152" t="s">
        <v>1</v>
      </c>
      <c r="F176" s="153" t="s">
        <v>1672</v>
      </c>
      <c r="H176" s="152" t="s">
        <v>1</v>
      </c>
      <c r="I176" s="154"/>
      <c r="L176" s="150"/>
      <c r="M176" s="155"/>
      <c r="T176" s="156"/>
      <c r="AT176" s="152" t="s">
        <v>231</v>
      </c>
      <c r="AU176" s="152" t="s">
        <v>80</v>
      </c>
      <c r="AV176" s="12" t="s">
        <v>80</v>
      </c>
      <c r="AW176" s="12" t="s">
        <v>30</v>
      </c>
      <c r="AX176" s="12" t="s">
        <v>73</v>
      </c>
      <c r="AY176" s="152" t="s">
        <v>221</v>
      </c>
    </row>
    <row r="177" spans="2:65" s="13" customFormat="1">
      <c r="B177" s="157"/>
      <c r="D177" s="151" t="s">
        <v>231</v>
      </c>
      <c r="E177" s="158" t="s">
        <v>1</v>
      </c>
      <c r="F177" s="159" t="s">
        <v>1710</v>
      </c>
      <c r="H177" s="160">
        <v>10</v>
      </c>
      <c r="I177" s="161"/>
      <c r="L177" s="157"/>
      <c r="M177" s="162"/>
      <c r="T177" s="163"/>
      <c r="AT177" s="158" t="s">
        <v>231</v>
      </c>
      <c r="AU177" s="158" t="s">
        <v>80</v>
      </c>
      <c r="AV177" s="13" t="s">
        <v>82</v>
      </c>
      <c r="AW177" s="13" t="s">
        <v>30</v>
      </c>
      <c r="AX177" s="13" t="s">
        <v>73</v>
      </c>
      <c r="AY177" s="158" t="s">
        <v>221</v>
      </c>
    </row>
    <row r="178" spans="2:65" s="14" customFormat="1">
      <c r="B178" s="164"/>
      <c r="D178" s="151" t="s">
        <v>231</v>
      </c>
      <c r="E178" s="165" t="s">
        <v>1</v>
      </c>
      <c r="F178" s="166" t="s">
        <v>236</v>
      </c>
      <c r="H178" s="167">
        <v>10</v>
      </c>
      <c r="I178" s="168"/>
      <c r="L178" s="164"/>
      <c r="M178" s="169"/>
      <c r="T178" s="170"/>
      <c r="AT178" s="165" t="s">
        <v>231</v>
      </c>
      <c r="AU178" s="165" t="s">
        <v>80</v>
      </c>
      <c r="AV178" s="14" t="s">
        <v>229</v>
      </c>
      <c r="AW178" s="14" t="s">
        <v>30</v>
      </c>
      <c r="AX178" s="14" t="s">
        <v>80</v>
      </c>
      <c r="AY178" s="165" t="s">
        <v>221</v>
      </c>
    </row>
    <row r="179" spans="2:65" s="1" customFormat="1" ht="44.25" customHeight="1">
      <c r="B179" s="136"/>
      <c r="C179" s="137" t="s">
        <v>322</v>
      </c>
      <c r="D179" s="137" t="s">
        <v>224</v>
      </c>
      <c r="E179" s="138" t="s">
        <v>1711</v>
      </c>
      <c r="F179" s="139" t="s">
        <v>1712</v>
      </c>
      <c r="G179" s="140" t="s">
        <v>350</v>
      </c>
      <c r="H179" s="141">
        <v>6</v>
      </c>
      <c r="I179" s="142"/>
      <c r="J179" s="143">
        <f>ROUND(I179*H179,2)</f>
        <v>0</v>
      </c>
      <c r="K179" s="139" t="s">
        <v>1</v>
      </c>
      <c r="L179" s="32"/>
      <c r="M179" s="144" t="s">
        <v>1</v>
      </c>
      <c r="N179" s="145" t="s">
        <v>38</v>
      </c>
      <c r="P179" s="146">
        <f>O179*H179</f>
        <v>0</v>
      </c>
      <c r="Q179" s="146">
        <v>1E-3</v>
      </c>
      <c r="R179" s="146">
        <f>Q179*H179</f>
        <v>6.0000000000000001E-3</v>
      </c>
      <c r="S179" s="146">
        <v>0</v>
      </c>
      <c r="T179" s="147">
        <f>S179*H179</f>
        <v>0</v>
      </c>
      <c r="AR179" s="148" t="s">
        <v>332</v>
      </c>
      <c r="AT179" s="148" t="s">
        <v>224</v>
      </c>
      <c r="AU179" s="148" t="s">
        <v>80</v>
      </c>
      <c r="AY179" s="17" t="s">
        <v>221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80</v>
      </c>
      <c r="BK179" s="149">
        <f>ROUND(I179*H179,2)</f>
        <v>0</v>
      </c>
      <c r="BL179" s="17" t="s">
        <v>332</v>
      </c>
      <c r="BM179" s="148" t="s">
        <v>1713</v>
      </c>
    </row>
    <row r="180" spans="2:65" s="1" customFormat="1">
      <c r="B180" s="32"/>
      <c r="D180" s="151" t="s">
        <v>272</v>
      </c>
      <c r="F180" s="181" t="s">
        <v>1714</v>
      </c>
      <c r="I180" s="182"/>
      <c r="L180" s="32"/>
      <c r="M180" s="183"/>
      <c r="T180" s="56"/>
      <c r="AT180" s="17" t="s">
        <v>272</v>
      </c>
      <c r="AU180" s="17" t="s">
        <v>80</v>
      </c>
    </row>
    <row r="181" spans="2:65" s="12" customFormat="1">
      <c r="B181" s="150"/>
      <c r="D181" s="151" t="s">
        <v>231</v>
      </c>
      <c r="E181" s="152" t="s">
        <v>1</v>
      </c>
      <c r="F181" s="153" t="s">
        <v>1715</v>
      </c>
      <c r="H181" s="152" t="s">
        <v>1</v>
      </c>
      <c r="I181" s="154"/>
      <c r="L181" s="150"/>
      <c r="M181" s="155"/>
      <c r="T181" s="156"/>
      <c r="AT181" s="152" t="s">
        <v>231</v>
      </c>
      <c r="AU181" s="152" t="s">
        <v>80</v>
      </c>
      <c r="AV181" s="12" t="s">
        <v>80</v>
      </c>
      <c r="AW181" s="12" t="s">
        <v>30</v>
      </c>
      <c r="AX181" s="12" t="s">
        <v>73</v>
      </c>
      <c r="AY181" s="152" t="s">
        <v>221</v>
      </c>
    </row>
    <row r="182" spans="2:65" s="13" customFormat="1">
      <c r="B182" s="157"/>
      <c r="D182" s="151" t="s">
        <v>231</v>
      </c>
      <c r="E182" s="158" t="s">
        <v>1</v>
      </c>
      <c r="F182" s="159" t="s">
        <v>1716</v>
      </c>
      <c r="H182" s="160">
        <v>6</v>
      </c>
      <c r="I182" s="161"/>
      <c r="L182" s="157"/>
      <c r="M182" s="162"/>
      <c r="T182" s="163"/>
      <c r="AT182" s="158" t="s">
        <v>231</v>
      </c>
      <c r="AU182" s="158" t="s">
        <v>80</v>
      </c>
      <c r="AV182" s="13" t="s">
        <v>82</v>
      </c>
      <c r="AW182" s="13" t="s">
        <v>30</v>
      </c>
      <c r="AX182" s="13" t="s">
        <v>73</v>
      </c>
      <c r="AY182" s="158" t="s">
        <v>221</v>
      </c>
    </row>
    <row r="183" spans="2:65" s="14" customFormat="1">
      <c r="B183" s="164"/>
      <c r="D183" s="151" t="s">
        <v>231</v>
      </c>
      <c r="E183" s="165" t="s">
        <v>1</v>
      </c>
      <c r="F183" s="166" t="s">
        <v>236</v>
      </c>
      <c r="H183" s="167">
        <v>6</v>
      </c>
      <c r="I183" s="168"/>
      <c r="L183" s="164"/>
      <c r="M183" s="169"/>
      <c r="T183" s="170"/>
      <c r="AT183" s="165" t="s">
        <v>231</v>
      </c>
      <c r="AU183" s="165" t="s">
        <v>80</v>
      </c>
      <c r="AV183" s="14" t="s">
        <v>229</v>
      </c>
      <c r="AW183" s="14" t="s">
        <v>30</v>
      </c>
      <c r="AX183" s="14" t="s">
        <v>80</v>
      </c>
      <c r="AY183" s="165" t="s">
        <v>221</v>
      </c>
    </row>
    <row r="184" spans="2:65" s="1" customFormat="1" ht="44.25" customHeight="1">
      <c r="B184" s="136"/>
      <c r="C184" s="137" t="s">
        <v>328</v>
      </c>
      <c r="D184" s="137" t="s">
        <v>224</v>
      </c>
      <c r="E184" s="138" t="s">
        <v>1717</v>
      </c>
      <c r="F184" s="139" t="s">
        <v>1718</v>
      </c>
      <c r="G184" s="140" t="s">
        <v>350</v>
      </c>
      <c r="H184" s="141">
        <v>56</v>
      </c>
      <c r="I184" s="142"/>
      <c r="J184" s="143">
        <f>ROUND(I184*H184,2)</f>
        <v>0</v>
      </c>
      <c r="K184" s="139" t="s">
        <v>1</v>
      </c>
      <c r="L184" s="32"/>
      <c r="M184" s="144" t="s">
        <v>1</v>
      </c>
      <c r="N184" s="145" t="s">
        <v>38</v>
      </c>
      <c r="P184" s="146">
        <f>O184*H184</f>
        <v>0</v>
      </c>
      <c r="Q184" s="146">
        <v>1E-3</v>
      </c>
      <c r="R184" s="146">
        <f>Q184*H184</f>
        <v>5.6000000000000001E-2</v>
      </c>
      <c r="S184" s="146">
        <v>0</v>
      </c>
      <c r="T184" s="147">
        <f>S184*H184</f>
        <v>0</v>
      </c>
      <c r="AR184" s="148" t="s">
        <v>332</v>
      </c>
      <c r="AT184" s="148" t="s">
        <v>224</v>
      </c>
      <c r="AU184" s="148" t="s">
        <v>80</v>
      </c>
      <c r="AY184" s="17" t="s">
        <v>221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80</v>
      </c>
      <c r="BK184" s="149">
        <f>ROUND(I184*H184,2)</f>
        <v>0</v>
      </c>
      <c r="BL184" s="17" t="s">
        <v>332</v>
      </c>
      <c r="BM184" s="148" t="s">
        <v>1719</v>
      </c>
    </row>
    <row r="185" spans="2:65" s="1" customFormat="1">
      <c r="B185" s="32"/>
      <c r="D185" s="151" t="s">
        <v>272</v>
      </c>
      <c r="F185" s="181" t="s">
        <v>1714</v>
      </c>
      <c r="I185" s="182"/>
      <c r="L185" s="32"/>
      <c r="M185" s="183"/>
      <c r="T185" s="56"/>
      <c r="AT185" s="17" t="s">
        <v>272</v>
      </c>
      <c r="AU185" s="17" t="s">
        <v>80</v>
      </c>
    </row>
    <row r="186" spans="2:65" s="12" customFormat="1">
      <c r="B186" s="150"/>
      <c r="D186" s="151" t="s">
        <v>231</v>
      </c>
      <c r="E186" s="152" t="s">
        <v>1</v>
      </c>
      <c r="F186" s="153" t="s">
        <v>1715</v>
      </c>
      <c r="H186" s="152" t="s">
        <v>1</v>
      </c>
      <c r="I186" s="154"/>
      <c r="L186" s="150"/>
      <c r="M186" s="155"/>
      <c r="T186" s="156"/>
      <c r="AT186" s="152" t="s">
        <v>231</v>
      </c>
      <c r="AU186" s="152" t="s">
        <v>80</v>
      </c>
      <c r="AV186" s="12" t="s">
        <v>80</v>
      </c>
      <c r="AW186" s="12" t="s">
        <v>30</v>
      </c>
      <c r="AX186" s="12" t="s">
        <v>73</v>
      </c>
      <c r="AY186" s="152" t="s">
        <v>221</v>
      </c>
    </row>
    <row r="187" spans="2:65" s="13" customFormat="1">
      <c r="B187" s="157"/>
      <c r="D187" s="151" t="s">
        <v>231</v>
      </c>
      <c r="E187" s="158" t="s">
        <v>1</v>
      </c>
      <c r="F187" s="159" t="s">
        <v>1682</v>
      </c>
      <c r="H187" s="160">
        <v>56</v>
      </c>
      <c r="I187" s="161"/>
      <c r="L187" s="157"/>
      <c r="M187" s="162"/>
      <c r="T187" s="163"/>
      <c r="AT187" s="158" t="s">
        <v>231</v>
      </c>
      <c r="AU187" s="158" t="s">
        <v>80</v>
      </c>
      <c r="AV187" s="13" t="s">
        <v>82</v>
      </c>
      <c r="AW187" s="13" t="s">
        <v>30</v>
      </c>
      <c r="AX187" s="13" t="s">
        <v>73</v>
      </c>
      <c r="AY187" s="158" t="s">
        <v>221</v>
      </c>
    </row>
    <row r="188" spans="2:65" s="14" customFormat="1">
      <c r="B188" s="164"/>
      <c r="D188" s="151" t="s">
        <v>231</v>
      </c>
      <c r="E188" s="165" t="s">
        <v>1</v>
      </c>
      <c r="F188" s="166" t="s">
        <v>236</v>
      </c>
      <c r="H188" s="167">
        <v>56</v>
      </c>
      <c r="I188" s="168"/>
      <c r="L188" s="164"/>
      <c r="M188" s="169"/>
      <c r="T188" s="170"/>
      <c r="AT188" s="165" t="s">
        <v>231</v>
      </c>
      <c r="AU188" s="165" t="s">
        <v>80</v>
      </c>
      <c r="AV188" s="14" t="s">
        <v>229</v>
      </c>
      <c r="AW188" s="14" t="s">
        <v>30</v>
      </c>
      <c r="AX188" s="14" t="s">
        <v>80</v>
      </c>
      <c r="AY188" s="165" t="s">
        <v>221</v>
      </c>
    </row>
    <row r="189" spans="2:65" s="1" customFormat="1" ht="44.25" customHeight="1">
      <c r="B189" s="136"/>
      <c r="C189" s="137" t="s">
        <v>332</v>
      </c>
      <c r="D189" s="137" t="s">
        <v>224</v>
      </c>
      <c r="E189" s="138" t="s">
        <v>1720</v>
      </c>
      <c r="F189" s="139" t="s">
        <v>1721</v>
      </c>
      <c r="G189" s="140" t="s">
        <v>350</v>
      </c>
      <c r="H189" s="141">
        <v>72</v>
      </c>
      <c r="I189" s="142"/>
      <c r="J189" s="143">
        <f>ROUND(I189*H189,2)</f>
        <v>0</v>
      </c>
      <c r="K189" s="139" t="s">
        <v>1</v>
      </c>
      <c r="L189" s="32"/>
      <c r="M189" s="144" t="s">
        <v>1</v>
      </c>
      <c r="N189" s="145" t="s">
        <v>38</v>
      </c>
      <c r="P189" s="146">
        <f>O189*H189</f>
        <v>0</v>
      </c>
      <c r="Q189" s="146">
        <v>1E-3</v>
      </c>
      <c r="R189" s="146">
        <f>Q189*H189</f>
        <v>7.2000000000000008E-2</v>
      </c>
      <c r="S189" s="146">
        <v>0</v>
      </c>
      <c r="T189" s="147">
        <f>S189*H189</f>
        <v>0</v>
      </c>
      <c r="AR189" s="148" t="s">
        <v>332</v>
      </c>
      <c r="AT189" s="148" t="s">
        <v>224</v>
      </c>
      <c r="AU189" s="148" t="s">
        <v>80</v>
      </c>
      <c r="AY189" s="17" t="s">
        <v>221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80</v>
      </c>
      <c r="BK189" s="149">
        <f>ROUND(I189*H189,2)</f>
        <v>0</v>
      </c>
      <c r="BL189" s="17" t="s">
        <v>332</v>
      </c>
      <c r="BM189" s="148" t="s">
        <v>1722</v>
      </c>
    </row>
    <row r="190" spans="2:65" s="1" customFormat="1">
      <c r="B190" s="32"/>
      <c r="D190" s="151" t="s">
        <v>272</v>
      </c>
      <c r="F190" s="181" t="s">
        <v>1714</v>
      </c>
      <c r="I190" s="182"/>
      <c r="L190" s="32"/>
      <c r="M190" s="183"/>
      <c r="T190" s="56"/>
      <c r="AT190" s="17" t="s">
        <v>272</v>
      </c>
      <c r="AU190" s="17" t="s">
        <v>80</v>
      </c>
    </row>
    <row r="191" spans="2:65" s="12" customFormat="1">
      <c r="B191" s="150"/>
      <c r="D191" s="151" t="s">
        <v>231</v>
      </c>
      <c r="E191" s="152" t="s">
        <v>1</v>
      </c>
      <c r="F191" s="153" t="s">
        <v>1715</v>
      </c>
      <c r="H191" s="152" t="s">
        <v>1</v>
      </c>
      <c r="I191" s="154"/>
      <c r="L191" s="150"/>
      <c r="M191" s="155"/>
      <c r="T191" s="156"/>
      <c r="AT191" s="152" t="s">
        <v>231</v>
      </c>
      <c r="AU191" s="152" t="s">
        <v>80</v>
      </c>
      <c r="AV191" s="12" t="s">
        <v>80</v>
      </c>
      <c r="AW191" s="12" t="s">
        <v>30</v>
      </c>
      <c r="AX191" s="12" t="s">
        <v>73</v>
      </c>
      <c r="AY191" s="152" t="s">
        <v>221</v>
      </c>
    </row>
    <row r="192" spans="2:65" s="13" customFormat="1">
      <c r="B192" s="157"/>
      <c r="D192" s="151" t="s">
        <v>231</v>
      </c>
      <c r="E192" s="158" t="s">
        <v>1</v>
      </c>
      <c r="F192" s="159" t="s">
        <v>1698</v>
      </c>
      <c r="H192" s="160">
        <v>72</v>
      </c>
      <c r="I192" s="161"/>
      <c r="L192" s="157"/>
      <c r="M192" s="162"/>
      <c r="T192" s="163"/>
      <c r="AT192" s="158" t="s">
        <v>231</v>
      </c>
      <c r="AU192" s="158" t="s">
        <v>80</v>
      </c>
      <c r="AV192" s="13" t="s">
        <v>82</v>
      </c>
      <c r="AW192" s="13" t="s">
        <v>30</v>
      </c>
      <c r="AX192" s="13" t="s">
        <v>73</v>
      </c>
      <c r="AY192" s="158" t="s">
        <v>221</v>
      </c>
    </row>
    <row r="193" spans="2:65" s="14" customFormat="1">
      <c r="B193" s="164"/>
      <c r="D193" s="151" t="s">
        <v>231</v>
      </c>
      <c r="E193" s="165" t="s">
        <v>1</v>
      </c>
      <c r="F193" s="166" t="s">
        <v>236</v>
      </c>
      <c r="H193" s="167">
        <v>72</v>
      </c>
      <c r="I193" s="168"/>
      <c r="L193" s="164"/>
      <c r="M193" s="169"/>
      <c r="T193" s="170"/>
      <c r="AT193" s="165" t="s">
        <v>231</v>
      </c>
      <c r="AU193" s="165" t="s">
        <v>80</v>
      </c>
      <c r="AV193" s="14" t="s">
        <v>229</v>
      </c>
      <c r="AW193" s="14" t="s">
        <v>30</v>
      </c>
      <c r="AX193" s="14" t="s">
        <v>80</v>
      </c>
      <c r="AY193" s="165" t="s">
        <v>221</v>
      </c>
    </row>
    <row r="194" spans="2:65" s="1" customFormat="1" ht="24.2" customHeight="1">
      <c r="B194" s="136"/>
      <c r="C194" s="137" t="s">
        <v>336</v>
      </c>
      <c r="D194" s="137" t="s">
        <v>224</v>
      </c>
      <c r="E194" s="138" t="s">
        <v>1723</v>
      </c>
      <c r="F194" s="139" t="s">
        <v>1724</v>
      </c>
      <c r="G194" s="140" t="s">
        <v>1664</v>
      </c>
      <c r="H194" s="141">
        <v>25</v>
      </c>
      <c r="I194" s="142"/>
      <c r="J194" s="143">
        <f>ROUND(I194*H194,2)</f>
        <v>0</v>
      </c>
      <c r="K194" s="139" t="s">
        <v>1</v>
      </c>
      <c r="L194" s="32"/>
      <c r="M194" s="144" t="s">
        <v>1</v>
      </c>
      <c r="N194" s="145" t="s">
        <v>38</v>
      </c>
      <c r="P194" s="146">
        <f>O194*H194</f>
        <v>0</v>
      </c>
      <c r="Q194" s="146">
        <v>0</v>
      </c>
      <c r="R194" s="146">
        <f>Q194*H194</f>
        <v>0</v>
      </c>
      <c r="S194" s="146">
        <v>0</v>
      </c>
      <c r="T194" s="147">
        <f>S194*H194</f>
        <v>0</v>
      </c>
      <c r="AR194" s="148" t="s">
        <v>332</v>
      </c>
      <c r="AT194" s="148" t="s">
        <v>224</v>
      </c>
      <c r="AU194" s="148" t="s">
        <v>80</v>
      </c>
      <c r="AY194" s="17" t="s">
        <v>221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80</v>
      </c>
      <c r="BK194" s="149">
        <f>ROUND(I194*H194,2)</f>
        <v>0</v>
      </c>
      <c r="BL194" s="17" t="s">
        <v>332</v>
      </c>
      <c r="BM194" s="148" t="s">
        <v>1725</v>
      </c>
    </row>
    <row r="195" spans="2:65" s="12" customFormat="1">
      <c r="B195" s="150"/>
      <c r="D195" s="151" t="s">
        <v>231</v>
      </c>
      <c r="E195" s="152" t="s">
        <v>1</v>
      </c>
      <c r="F195" s="153" t="s">
        <v>1726</v>
      </c>
      <c r="H195" s="152" t="s">
        <v>1</v>
      </c>
      <c r="I195" s="154"/>
      <c r="L195" s="150"/>
      <c r="M195" s="155"/>
      <c r="T195" s="156"/>
      <c r="AT195" s="152" t="s">
        <v>231</v>
      </c>
      <c r="AU195" s="152" t="s">
        <v>80</v>
      </c>
      <c r="AV195" s="12" t="s">
        <v>80</v>
      </c>
      <c r="AW195" s="12" t="s">
        <v>30</v>
      </c>
      <c r="AX195" s="12" t="s">
        <v>73</v>
      </c>
      <c r="AY195" s="152" t="s">
        <v>221</v>
      </c>
    </row>
    <row r="196" spans="2:65" s="13" customFormat="1">
      <c r="B196" s="157"/>
      <c r="D196" s="151" t="s">
        <v>231</v>
      </c>
      <c r="E196" s="158" t="s">
        <v>1</v>
      </c>
      <c r="F196" s="159" t="s">
        <v>1727</v>
      </c>
      <c r="H196" s="160">
        <v>15</v>
      </c>
      <c r="I196" s="161"/>
      <c r="L196" s="157"/>
      <c r="M196" s="162"/>
      <c r="T196" s="163"/>
      <c r="AT196" s="158" t="s">
        <v>231</v>
      </c>
      <c r="AU196" s="158" t="s">
        <v>80</v>
      </c>
      <c r="AV196" s="13" t="s">
        <v>82</v>
      </c>
      <c r="AW196" s="13" t="s">
        <v>30</v>
      </c>
      <c r="AX196" s="13" t="s">
        <v>73</v>
      </c>
      <c r="AY196" s="158" t="s">
        <v>221</v>
      </c>
    </row>
    <row r="197" spans="2:65" s="12" customFormat="1">
      <c r="B197" s="150"/>
      <c r="D197" s="151" t="s">
        <v>231</v>
      </c>
      <c r="E197" s="152" t="s">
        <v>1</v>
      </c>
      <c r="F197" s="153" t="s">
        <v>1728</v>
      </c>
      <c r="H197" s="152" t="s">
        <v>1</v>
      </c>
      <c r="I197" s="154"/>
      <c r="L197" s="150"/>
      <c r="M197" s="155"/>
      <c r="T197" s="156"/>
      <c r="AT197" s="152" t="s">
        <v>231</v>
      </c>
      <c r="AU197" s="152" t="s">
        <v>80</v>
      </c>
      <c r="AV197" s="12" t="s">
        <v>80</v>
      </c>
      <c r="AW197" s="12" t="s">
        <v>30</v>
      </c>
      <c r="AX197" s="12" t="s">
        <v>73</v>
      </c>
      <c r="AY197" s="152" t="s">
        <v>221</v>
      </c>
    </row>
    <row r="198" spans="2:65" s="13" customFormat="1">
      <c r="B198" s="157"/>
      <c r="D198" s="151" t="s">
        <v>231</v>
      </c>
      <c r="E198" s="158" t="s">
        <v>1</v>
      </c>
      <c r="F198" s="159" t="s">
        <v>1729</v>
      </c>
      <c r="H198" s="160">
        <v>5</v>
      </c>
      <c r="I198" s="161"/>
      <c r="L198" s="157"/>
      <c r="M198" s="162"/>
      <c r="T198" s="163"/>
      <c r="AT198" s="158" t="s">
        <v>231</v>
      </c>
      <c r="AU198" s="158" t="s">
        <v>80</v>
      </c>
      <c r="AV198" s="13" t="s">
        <v>82</v>
      </c>
      <c r="AW198" s="13" t="s">
        <v>30</v>
      </c>
      <c r="AX198" s="13" t="s">
        <v>73</v>
      </c>
      <c r="AY198" s="158" t="s">
        <v>221</v>
      </c>
    </row>
    <row r="199" spans="2:65" s="12" customFormat="1">
      <c r="B199" s="150"/>
      <c r="D199" s="151" t="s">
        <v>231</v>
      </c>
      <c r="E199" s="152" t="s">
        <v>1</v>
      </c>
      <c r="F199" s="153" t="s">
        <v>1730</v>
      </c>
      <c r="H199" s="152" t="s">
        <v>1</v>
      </c>
      <c r="I199" s="154"/>
      <c r="L199" s="150"/>
      <c r="M199" s="155"/>
      <c r="T199" s="156"/>
      <c r="AT199" s="152" t="s">
        <v>231</v>
      </c>
      <c r="AU199" s="152" t="s">
        <v>80</v>
      </c>
      <c r="AV199" s="12" t="s">
        <v>80</v>
      </c>
      <c r="AW199" s="12" t="s">
        <v>30</v>
      </c>
      <c r="AX199" s="12" t="s">
        <v>73</v>
      </c>
      <c r="AY199" s="152" t="s">
        <v>221</v>
      </c>
    </row>
    <row r="200" spans="2:65" s="13" customFormat="1">
      <c r="B200" s="157"/>
      <c r="D200" s="151" t="s">
        <v>231</v>
      </c>
      <c r="E200" s="158" t="s">
        <v>1</v>
      </c>
      <c r="F200" s="159" t="s">
        <v>1729</v>
      </c>
      <c r="H200" s="160">
        <v>5</v>
      </c>
      <c r="I200" s="161"/>
      <c r="L200" s="157"/>
      <c r="M200" s="162"/>
      <c r="T200" s="163"/>
      <c r="AT200" s="158" t="s">
        <v>231</v>
      </c>
      <c r="AU200" s="158" t="s">
        <v>80</v>
      </c>
      <c r="AV200" s="13" t="s">
        <v>82</v>
      </c>
      <c r="AW200" s="13" t="s">
        <v>30</v>
      </c>
      <c r="AX200" s="13" t="s">
        <v>73</v>
      </c>
      <c r="AY200" s="158" t="s">
        <v>221</v>
      </c>
    </row>
    <row r="201" spans="2:65" s="14" customFormat="1">
      <c r="B201" s="164"/>
      <c r="D201" s="151" t="s">
        <v>231</v>
      </c>
      <c r="E201" s="165" t="s">
        <v>1</v>
      </c>
      <c r="F201" s="166" t="s">
        <v>236</v>
      </c>
      <c r="H201" s="167">
        <v>25</v>
      </c>
      <c r="I201" s="168"/>
      <c r="L201" s="164"/>
      <c r="M201" s="169"/>
      <c r="T201" s="170"/>
      <c r="AT201" s="165" t="s">
        <v>231</v>
      </c>
      <c r="AU201" s="165" t="s">
        <v>80</v>
      </c>
      <c r="AV201" s="14" t="s">
        <v>229</v>
      </c>
      <c r="AW201" s="14" t="s">
        <v>30</v>
      </c>
      <c r="AX201" s="14" t="s">
        <v>80</v>
      </c>
      <c r="AY201" s="165" t="s">
        <v>221</v>
      </c>
    </row>
    <row r="202" spans="2:65" s="1" customFormat="1" ht="24.2" customHeight="1">
      <c r="B202" s="136"/>
      <c r="C202" s="137" t="s">
        <v>340</v>
      </c>
      <c r="D202" s="137" t="s">
        <v>224</v>
      </c>
      <c r="E202" s="138" t="s">
        <v>1731</v>
      </c>
      <c r="F202" s="139" t="s">
        <v>1732</v>
      </c>
      <c r="G202" s="140" t="s">
        <v>1664</v>
      </c>
      <c r="H202" s="141">
        <v>1</v>
      </c>
      <c r="I202" s="142"/>
      <c r="J202" s="143">
        <f>ROUND(I202*H202,2)</f>
        <v>0</v>
      </c>
      <c r="K202" s="139" t="s">
        <v>1</v>
      </c>
      <c r="L202" s="32"/>
      <c r="M202" s="144" t="s">
        <v>1</v>
      </c>
      <c r="N202" s="145" t="s">
        <v>38</v>
      </c>
      <c r="P202" s="146">
        <f>O202*H202</f>
        <v>0</v>
      </c>
      <c r="Q202" s="146">
        <v>0</v>
      </c>
      <c r="R202" s="146">
        <f>Q202*H202</f>
        <v>0</v>
      </c>
      <c r="S202" s="146">
        <v>0</v>
      </c>
      <c r="T202" s="147">
        <f>S202*H202</f>
        <v>0</v>
      </c>
      <c r="AR202" s="148" t="s">
        <v>332</v>
      </c>
      <c r="AT202" s="148" t="s">
        <v>224</v>
      </c>
      <c r="AU202" s="148" t="s">
        <v>80</v>
      </c>
      <c r="AY202" s="17" t="s">
        <v>221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80</v>
      </c>
      <c r="BK202" s="149">
        <f>ROUND(I202*H202,2)</f>
        <v>0</v>
      </c>
      <c r="BL202" s="17" t="s">
        <v>332</v>
      </c>
      <c r="BM202" s="148" t="s">
        <v>1733</v>
      </c>
    </row>
    <row r="203" spans="2:65" s="12" customFormat="1">
      <c r="B203" s="150"/>
      <c r="D203" s="151" t="s">
        <v>231</v>
      </c>
      <c r="E203" s="152" t="s">
        <v>1</v>
      </c>
      <c r="F203" s="153" t="s">
        <v>1734</v>
      </c>
      <c r="H203" s="152" t="s">
        <v>1</v>
      </c>
      <c r="I203" s="154"/>
      <c r="L203" s="150"/>
      <c r="M203" s="155"/>
      <c r="T203" s="156"/>
      <c r="AT203" s="152" t="s">
        <v>231</v>
      </c>
      <c r="AU203" s="152" t="s">
        <v>80</v>
      </c>
      <c r="AV203" s="12" t="s">
        <v>80</v>
      </c>
      <c r="AW203" s="12" t="s">
        <v>30</v>
      </c>
      <c r="AX203" s="12" t="s">
        <v>73</v>
      </c>
      <c r="AY203" s="152" t="s">
        <v>221</v>
      </c>
    </row>
    <row r="204" spans="2:65" s="13" customFormat="1">
      <c r="B204" s="157"/>
      <c r="D204" s="151" t="s">
        <v>231</v>
      </c>
      <c r="E204" s="158" t="s">
        <v>1</v>
      </c>
      <c r="F204" s="159" t="s">
        <v>1735</v>
      </c>
      <c r="H204" s="160">
        <v>1</v>
      </c>
      <c r="I204" s="161"/>
      <c r="L204" s="157"/>
      <c r="M204" s="162"/>
      <c r="T204" s="163"/>
      <c r="AT204" s="158" t="s">
        <v>231</v>
      </c>
      <c r="AU204" s="158" t="s">
        <v>80</v>
      </c>
      <c r="AV204" s="13" t="s">
        <v>82</v>
      </c>
      <c r="AW204" s="13" t="s">
        <v>30</v>
      </c>
      <c r="AX204" s="13" t="s">
        <v>73</v>
      </c>
      <c r="AY204" s="158" t="s">
        <v>221</v>
      </c>
    </row>
    <row r="205" spans="2:65" s="14" customFormat="1">
      <c r="B205" s="164"/>
      <c r="D205" s="151" t="s">
        <v>231</v>
      </c>
      <c r="E205" s="165" t="s">
        <v>1</v>
      </c>
      <c r="F205" s="166" t="s">
        <v>236</v>
      </c>
      <c r="H205" s="167">
        <v>1</v>
      </c>
      <c r="I205" s="168"/>
      <c r="L205" s="164"/>
      <c r="M205" s="169"/>
      <c r="T205" s="170"/>
      <c r="AT205" s="165" t="s">
        <v>231</v>
      </c>
      <c r="AU205" s="165" t="s">
        <v>80</v>
      </c>
      <c r="AV205" s="14" t="s">
        <v>229</v>
      </c>
      <c r="AW205" s="14" t="s">
        <v>30</v>
      </c>
      <c r="AX205" s="14" t="s">
        <v>80</v>
      </c>
      <c r="AY205" s="165" t="s">
        <v>221</v>
      </c>
    </row>
    <row r="206" spans="2:65" s="1" customFormat="1" ht="24.2" customHeight="1">
      <c r="B206" s="136"/>
      <c r="C206" s="137" t="s">
        <v>347</v>
      </c>
      <c r="D206" s="137" t="s">
        <v>224</v>
      </c>
      <c r="E206" s="138" t="s">
        <v>1736</v>
      </c>
      <c r="F206" s="139" t="s">
        <v>1737</v>
      </c>
      <c r="G206" s="140" t="s">
        <v>285</v>
      </c>
      <c r="H206" s="141">
        <v>5</v>
      </c>
      <c r="I206" s="142"/>
      <c r="J206" s="143">
        <f>ROUND(I206*H206,2)</f>
        <v>0</v>
      </c>
      <c r="K206" s="139" t="s">
        <v>1701</v>
      </c>
      <c r="L206" s="32"/>
      <c r="M206" s="144" t="s">
        <v>1</v>
      </c>
      <c r="N206" s="145" t="s">
        <v>38</v>
      </c>
      <c r="P206" s="146">
        <f>O206*H206</f>
        <v>0</v>
      </c>
      <c r="Q206" s="146">
        <v>4.8999999999999998E-4</v>
      </c>
      <c r="R206" s="146">
        <f>Q206*H206</f>
        <v>2.4499999999999999E-3</v>
      </c>
      <c r="S206" s="146">
        <v>0</v>
      </c>
      <c r="T206" s="147">
        <f>S206*H206</f>
        <v>0</v>
      </c>
      <c r="AR206" s="148" t="s">
        <v>332</v>
      </c>
      <c r="AT206" s="148" t="s">
        <v>224</v>
      </c>
      <c r="AU206" s="148" t="s">
        <v>80</v>
      </c>
      <c r="AY206" s="17" t="s">
        <v>221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80</v>
      </c>
      <c r="BK206" s="149">
        <f>ROUND(I206*H206,2)</f>
        <v>0</v>
      </c>
      <c r="BL206" s="17" t="s">
        <v>332</v>
      </c>
      <c r="BM206" s="148" t="s">
        <v>1738</v>
      </c>
    </row>
    <row r="207" spans="2:65" s="12" customFormat="1">
      <c r="B207" s="150"/>
      <c r="D207" s="151" t="s">
        <v>231</v>
      </c>
      <c r="E207" s="152" t="s">
        <v>1</v>
      </c>
      <c r="F207" s="153" t="s">
        <v>1739</v>
      </c>
      <c r="H207" s="152" t="s">
        <v>1</v>
      </c>
      <c r="I207" s="154"/>
      <c r="L207" s="150"/>
      <c r="M207" s="155"/>
      <c r="T207" s="156"/>
      <c r="AT207" s="152" t="s">
        <v>231</v>
      </c>
      <c r="AU207" s="152" t="s">
        <v>80</v>
      </c>
      <c r="AV207" s="12" t="s">
        <v>80</v>
      </c>
      <c r="AW207" s="12" t="s">
        <v>30</v>
      </c>
      <c r="AX207" s="12" t="s">
        <v>73</v>
      </c>
      <c r="AY207" s="152" t="s">
        <v>221</v>
      </c>
    </row>
    <row r="208" spans="2:65" s="13" customFormat="1">
      <c r="B208" s="157"/>
      <c r="D208" s="151" t="s">
        <v>231</v>
      </c>
      <c r="E208" s="158" t="s">
        <v>1</v>
      </c>
      <c r="F208" s="159" t="s">
        <v>1729</v>
      </c>
      <c r="H208" s="160">
        <v>5</v>
      </c>
      <c r="I208" s="161"/>
      <c r="L208" s="157"/>
      <c r="M208" s="162"/>
      <c r="T208" s="163"/>
      <c r="AT208" s="158" t="s">
        <v>231</v>
      </c>
      <c r="AU208" s="158" t="s">
        <v>80</v>
      </c>
      <c r="AV208" s="13" t="s">
        <v>82</v>
      </c>
      <c r="AW208" s="13" t="s">
        <v>30</v>
      </c>
      <c r="AX208" s="13" t="s">
        <v>73</v>
      </c>
      <c r="AY208" s="158" t="s">
        <v>221</v>
      </c>
    </row>
    <row r="209" spans="2:65" s="14" customFormat="1">
      <c r="B209" s="164"/>
      <c r="D209" s="151" t="s">
        <v>231</v>
      </c>
      <c r="E209" s="165" t="s">
        <v>1</v>
      </c>
      <c r="F209" s="166" t="s">
        <v>236</v>
      </c>
      <c r="H209" s="167">
        <v>5</v>
      </c>
      <c r="I209" s="168"/>
      <c r="L209" s="164"/>
      <c r="M209" s="169"/>
      <c r="T209" s="170"/>
      <c r="AT209" s="165" t="s">
        <v>231</v>
      </c>
      <c r="AU209" s="165" t="s">
        <v>80</v>
      </c>
      <c r="AV209" s="14" t="s">
        <v>229</v>
      </c>
      <c r="AW209" s="14" t="s">
        <v>30</v>
      </c>
      <c r="AX209" s="14" t="s">
        <v>80</v>
      </c>
      <c r="AY209" s="165" t="s">
        <v>221</v>
      </c>
    </row>
    <row r="210" spans="2:65" s="1" customFormat="1" ht="16.5" customHeight="1">
      <c r="B210" s="136"/>
      <c r="C210" s="137" t="s">
        <v>353</v>
      </c>
      <c r="D210" s="137" t="s">
        <v>224</v>
      </c>
      <c r="E210" s="138" t="s">
        <v>1740</v>
      </c>
      <c r="F210" s="139" t="s">
        <v>1741</v>
      </c>
      <c r="G210" s="140" t="s">
        <v>350</v>
      </c>
      <c r="H210" s="141">
        <v>336</v>
      </c>
      <c r="I210" s="142"/>
      <c r="J210" s="143">
        <f>ROUND(I210*H210,2)</f>
        <v>0</v>
      </c>
      <c r="K210" s="139" t="s">
        <v>1701</v>
      </c>
      <c r="L210" s="32"/>
      <c r="M210" s="144" t="s">
        <v>1</v>
      </c>
      <c r="N210" s="145" t="s">
        <v>38</v>
      </c>
      <c r="P210" s="146">
        <f>O210*H210</f>
        <v>0</v>
      </c>
      <c r="Q210" s="146">
        <v>0</v>
      </c>
      <c r="R210" s="146">
        <f>Q210*H210</f>
        <v>0</v>
      </c>
      <c r="S210" s="146">
        <v>0</v>
      </c>
      <c r="T210" s="147">
        <f>S210*H210</f>
        <v>0</v>
      </c>
      <c r="AR210" s="148" t="s">
        <v>332</v>
      </c>
      <c r="AT210" s="148" t="s">
        <v>224</v>
      </c>
      <c r="AU210" s="148" t="s">
        <v>80</v>
      </c>
      <c r="AY210" s="17" t="s">
        <v>221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80</v>
      </c>
      <c r="BK210" s="149">
        <f>ROUND(I210*H210,2)</f>
        <v>0</v>
      </c>
      <c r="BL210" s="17" t="s">
        <v>332</v>
      </c>
      <c r="BM210" s="148" t="s">
        <v>1742</v>
      </c>
    </row>
    <row r="211" spans="2:65" s="12" customFormat="1">
      <c r="B211" s="150"/>
      <c r="D211" s="151" t="s">
        <v>231</v>
      </c>
      <c r="E211" s="152" t="s">
        <v>1</v>
      </c>
      <c r="F211" s="153" t="s">
        <v>1672</v>
      </c>
      <c r="H211" s="152" t="s">
        <v>1</v>
      </c>
      <c r="I211" s="154"/>
      <c r="L211" s="150"/>
      <c r="M211" s="155"/>
      <c r="T211" s="156"/>
      <c r="AT211" s="152" t="s">
        <v>231</v>
      </c>
      <c r="AU211" s="152" t="s">
        <v>80</v>
      </c>
      <c r="AV211" s="12" t="s">
        <v>80</v>
      </c>
      <c r="AW211" s="12" t="s">
        <v>30</v>
      </c>
      <c r="AX211" s="12" t="s">
        <v>73</v>
      </c>
      <c r="AY211" s="152" t="s">
        <v>221</v>
      </c>
    </row>
    <row r="212" spans="2:65" s="13" customFormat="1">
      <c r="B212" s="157"/>
      <c r="D212" s="151" t="s">
        <v>231</v>
      </c>
      <c r="E212" s="158" t="s">
        <v>1</v>
      </c>
      <c r="F212" s="159" t="s">
        <v>1743</v>
      </c>
      <c r="H212" s="160">
        <v>336</v>
      </c>
      <c r="I212" s="161"/>
      <c r="L212" s="157"/>
      <c r="M212" s="162"/>
      <c r="T212" s="163"/>
      <c r="AT212" s="158" t="s">
        <v>231</v>
      </c>
      <c r="AU212" s="158" t="s">
        <v>80</v>
      </c>
      <c r="AV212" s="13" t="s">
        <v>82</v>
      </c>
      <c r="AW212" s="13" t="s">
        <v>30</v>
      </c>
      <c r="AX212" s="13" t="s">
        <v>73</v>
      </c>
      <c r="AY212" s="158" t="s">
        <v>221</v>
      </c>
    </row>
    <row r="213" spans="2:65" s="14" customFormat="1">
      <c r="B213" s="164"/>
      <c r="D213" s="151" t="s">
        <v>231</v>
      </c>
      <c r="E213" s="165" t="s">
        <v>1</v>
      </c>
      <c r="F213" s="166" t="s">
        <v>236</v>
      </c>
      <c r="H213" s="167">
        <v>336</v>
      </c>
      <c r="I213" s="168"/>
      <c r="L213" s="164"/>
      <c r="M213" s="169"/>
      <c r="T213" s="170"/>
      <c r="AT213" s="165" t="s">
        <v>231</v>
      </c>
      <c r="AU213" s="165" t="s">
        <v>80</v>
      </c>
      <c r="AV213" s="14" t="s">
        <v>229</v>
      </c>
      <c r="AW213" s="14" t="s">
        <v>30</v>
      </c>
      <c r="AX213" s="14" t="s">
        <v>80</v>
      </c>
      <c r="AY213" s="165" t="s">
        <v>221</v>
      </c>
    </row>
    <row r="214" spans="2:65" s="1" customFormat="1" ht="16.5" customHeight="1">
      <c r="B214" s="136"/>
      <c r="C214" s="137" t="s">
        <v>7</v>
      </c>
      <c r="D214" s="137" t="s">
        <v>224</v>
      </c>
      <c r="E214" s="138" t="s">
        <v>1744</v>
      </c>
      <c r="F214" s="139" t="s">
        <v>1745</v>
      </c>
      <c r="G214" s="140" t="s">
        <v>350</v>
      </c>
      <c r="H214" s="141">
        <v>336</v>
      </c>
      <c r="I214" s="142"/>
      <c r="J214" s="143">
        <f>ROUND(I214*H214,2)</f>
        <v>0</v>
      </c>
      <c r="K214" s="139" t="s">
        <v>1701</v>
      </c>
      <c r="L214" s="32"/>
      <c r="M214" s="144" t="s">
        <v>1</v>
      </c>
      <c r="N214" s="145" t="s">
        <v>38</v>
      </c>
      <c r="P214" s="146">
        <f>O214*H214</f>
        <v>0</v>
      </c>
      <c r="Q214" s="146">
        <v>0</v>
      </c>
      <c r="R214" s="146">
        <f>Q214*H214</f>
        <v>0</v>
      </c>
      <c r="S214" s="146">
        <v>0</v>
      </c>
      <c r="T214" s="147">
        <f>S214*H214</f>
        <v>0</v>
      </c>
      <c r="AR214" s="148" t="s">
        <v>332</v>
      </c>
      <c r="AT214" s="148" t="s">
        <v>224</v>
      </c>
      <c r="AU214" s="148" t="s">
        <v>80</v>
      </c>
      <c r="AY214" s="17" t="s">
        <v>221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7" t="s">
        <v>80</v>
      </c>
      <c r="BK214" s="149">
        <f>ROUND(I214*H214,2)</f>
        <v>0</v>
      </c>
      <c r="BL214" s="17" t="s">
        <v>332</v>
      </c>
      <c r="BM214" s="148" t="s">
        <v>1746</v>
      </c>
    </row>
    <row r="215" spans="2:65" s="12" customFormat="1">
      <c r="B215" s="150"/>
      <c r="D215" s="151" t="s">
        <v>231</v>
      </c>
      <c r="E215" s="152" t="s">
        <v>1</v>
      </c>
      <c r="F215" s="153" t="s">
        <v>1672</v>
      </c>
      <c r="H215" s="152" t="s">
        <v>1</v>
      </c>
      <c r="I215" s="154"/>
      <c r="L215" s="150"/>
      <c r="M215" s="155"/>
      <c r="T215" s="156"/>
      <c r="AT215" s="152" t="s">
        <v>231</v>
      </c>
      <c r="AU215" s="152" t="s">
        <v>80</v>
      </c>
      <c r="AV215" s="12" t="s">
        <v>80</v>
      </c>
      <c r="AW215" s="12" t="s">
        <v>30</v>
      </c>
      <c r="AX215" s="12" t="s">
        <v>73</v>
      </c>
      <c r="AY215" s="152" t="s">
        <v>221</v>
      </c>
    </row>
    <row r="216" spans="2:65" s="13" customFormat="1">
      <c r="B216" s="157"/>
      <c r="D216" s="151" t="s">
        <v>231</v>
      </c>
      <c r="E216" s="158" t="s">
        <v>1</v>
      </c>
      <c r="F216" s="159" t="s">
        <v>1743</v>
      </c>
      <c r="H216" s="160">
        <v>336</v>
      </c>
      <c r="I216" s="161"/>
      <c r="L216" s="157"/>
      <c r="M216" s="162"/>
      <c r="T216" s="163"/>
      <c r="AT216" s="158" t="s">
        <v>231</v>
      </c>
      <c r="AU216" s="158" t="s">
        <v>80</v>
      </c>
      <c r="AV216" s="13" t="s">
        <v>82</v>
      </c>
      <c r="AW216" s="13" t="s">
        <v>30</v>
      </c>
      <c r="AX216" s="13" t="s">
        <v>73</v>
      </c>
      <c r="AY216" s="158" t="s">
        <v>221</v>
      </c>
    </row>
    <row r="217" spans="2:65" s="14" customFormat="1">
      <c r="B217" s="164"/>
      <c r="D217" s="151" t="s">
        <v>231</v>
      </c>
      <c r="E217" s="165" t="s">
        <v>1</v>
      </c>
      <c r="F217" s="166" t="s">
        <v>236</v>
      </c>
      <c r="H217" s="167">
        <v>336</v>
      </c>
      <c r="I217" s="168"/>
      <c r="L217" s="164"/>
      <c r="M217" s="169"/>
      <c r="T217" s="170"/>
      <c r="AT217" s="165" t="s">
        <v>231</v>
      </c>
      <c r="AU217" s="165" t="s">
        <v>80</v>
      </c>
      <c r="AV217" s="14" t="s">
        <v>229</v>
      </c>
      <c r="AW217" s="14" t="s">
        <v>30</v>
      </c>
      <c r="AX217" s="14" t="s">
        <v>80</v>
      </c>
      <c r="AY217" s="165" t="s">
        <v>221</v>
      </c>
    </row>
    <row r="218" spans="2:65" s="1" customFormat="1" ht="21.75" customHeight="1">
      <c r="B218" s="136"/>
      <c r="C218" s="137" t="s">
        <v>369</v>
      </c>
      <c r="D218" s="137" t="s">
        <v>224</v>
      </c>
      <c r="E218" s="138" t="s">
        <v>1747</v>
      </c>
      <c r="F218" s="139" t="s">
        <v>1748</v>
      </c>
      <c r="G218" s="140" t="s">
        <v>256</v>
      </c>
      <c r="H218" s="141">
        <v>1</v>
      </c>
      <c r="I218" s="142"/>
      <c r="J218" s="143">
        <f>ROUND(I218*H218,2)</f>
        <v>0</v>
      </c>
      <c r="K218" s="139" t="s">
        <v>1701</v>
      </c>
      <c r="L218" s="32"/>
      <c r="M218" s="144" t="s">
        <v>1</v>
      </c>
      <c r="N218" s="145" t="s">
        <v>38</v>
      </c>
      <c r="P218" s="146">
        <f>O218*H218</f>
        <v>0</v>
      </c>
      <c r="Q218" s="146">
        <v>0</v>
      </c>
      <c r="R218" s="146">
        <f>Q218*H218</f>
        <v>0</v>
      </c>
      <c r="S218" s="146">
        <v>0</v>
      </c>
      <c r="T218" s="147">
        <f>S218*H218</f>
        <v>0</v>
      </c>
      <c r="AR218" s="148" t="s">
        <v>332</v>
      </c>
      <c r="AT218" s="148" t="s">
        <v>224</v>
      </c>
      <c r="AU218" s="148" t="s">
        <v>80</v>
      </c>
      <c r="AY218" s="17" t="s">
        <v>221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7" t="s">
        <v>80</v>
      </c>
      <c r="BK218" s="149">
        <f>ROUND(I218*H218,2)</f>
        <v>0</v>
      </c>
      <c r="BL218" s="17" t="s">
        <v>332</v>
      </c>
      <c r="BM218" s="148" t="s">
        <v>1749</v>
      </c>
    </row>
    <row r="219" spans="2:65" s="11" customFormat="1" ht="25.9" customHeight="1">
      <c r="B219" s="124"/>
      <c r="D219" s="125" t="s">
        <v>72</v>
      </c>
      <c r="E219" s="126" t="s">
        <v>1750</v>
      </c>
      <c r="F219" s="126" t="s">
        <v>1751</v>
      </c>
      <c r="I219" s="127"/>
      <c r="J219" s="128">
        <f>BK219</f>
        <v>0</v>
      </c>
      <c r="L219" s="124"/>
      <c r="M219" s="129"/>
      <c r="P219" s="130">
        <f>SUM(P220:P430)</f>
        <v>0</v>
      </c>
      <c r="R219" s="130">
        <f>SUM(R220:R430)</f>
        <v>2.3127399999999994</v>
      </c>
      <c r="T219" s="131">
        <f>SUM(T220:T430)</f>
        <v>0</v>
      </c>
      <c r="AR219" s="125" t="s">
        <v>82</v>
      </c>
      <c r="AT219" s="132" t="s">
        <v>72</v>
      </c>
      <c r="AU219" s="132" t="s">
        <v>73</v>
      </c>
      <c r="AY219" s="125" t="s">
        <v>221</v>
      </c>
      <c r="BK219" s="133">
        <f>SUM(BK220:BK430)</f>
        <v>0</v>
      </c>
    </row>
    <row r="220" spans="2:65" s="1" customFormat="1" ht="24.2" customHeight="1">
      <c r="B220" s="136"/>
      <c r="C220" s="137" t="s">
        <v>375</v>
      </c>
      <c r="D220" s="137" t="s">
        <v>224</v>
      </c>
      <c r="E220" s="138" t="s">
        <v>1752</v>
      </c>
      <c r="F220" s="139" t="s">
        <v>1753</v>
      </c>
      <c r="G220" s="140" t="s">
        <v>1624</v>
      </c>
      <c r="H220" s="141">
        <v>120</v>
      </c>
      <c r="I220" s="142"/>
      <c r="J220" s="143">
        <f>ROUND(I220*H220,2)</f>
        <v>0</v>
      </c>
      <c r="K220" s="139" t="s">
        <v>1</v>
      </c>
      <c r="L220" s="32"/>
      <c r="M220" s="144" t="s">
        <v>1</v>
      </c>
      <c r="N220" s="145" t="s">
        <v>38</v>
      </c>
      <c r="P220" s="146">
        <f>O220*H220</f>
        <v>0</v>
      </c>
      <c r="Q220" s="146">
        <v>0</v>
      </c>
      <c r="R220" s="146">
        <f>Q220*H220</f>
        <v>0</v>
      </c>
      <c r="S220" s="146">
        <v>0</v>
      </c>
      <c r="T220" s="147">
        <f>S220*H220</f>
        <v>0</v>
      </c>
      <c r="AR220" s="148" t="s">
        <v>332</v>
      </c>
      <c r="AT220" s="148" t="s">
        <v>224</v>
      </c>
      <c r="AU220" s="148" t="s">
        <v>80</v>
      </c>
      <c r="AY220" s="17" t="s">
        <v>221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7" t="s">
        <v>80</v>
      </c>
      <c r="BK220" s="149">
        <f>ROUND(I220*H220,2)</f>
        <v>0</v>
      </c>
      <c r="BL220" s="17" t="s">
        <v>332</v>
      </c>
      <c r="BM220" s="148" t="s">
        <v>1754</v>
      </c>
    </row>
    <row r="221" spans="2:65" s="1" customFormat="1">
      <c r="B221" s="32"/>
      <c r="D221" s="151" t="s">
        <v>272</v>
      </c>
      <c r="F221" s="181" t="s">
        <v>1755</v>
      </c>
      <c r="I221" s="182"/>
      <c r="L221" s="32"/>
      <c r="M221" s="183"/>
      <c r="T221" s="56"/>
      <c r="AT221" s="17" t="s">
        <v>272</v>
      </c>
      <c r="AU221" s="17" t="s">
        <v>80</v>
      </c>
    </row>
    <row r="222" spans="2:65" s="12" customFormat="1">
      <c r="B222" s="150"/>
      <c r="D222" s="151" t="s">
        <v>231</v>
      </c>
      <c r="E222" s="152" t="s">
        <v>1</v>
      </c>
      <c r="F222" s="153" t="s">
        <v>1655</v>
      </c>
      <c r="H222" s="152" t="s">
        <v>1</v>
      </c>
      <c r="I222" s="154"/>
      <c r="L222" s="150"/>
      <c r="M222" s="155"/>
      <c r="T222" s="156"/>
      <c r="AT222" s="152" t="s">
        <v>231</v>
      </c>
      <c r="AU222" s="152" t="s">
        <v>80</v>
      </c>
      <c r="AV222" s="12" t="s">
        <v>80</v>
      </c>
      <c r="AW222" s="12" t="s">
        <v>30</v>
      </c>
      <c r="AX222" s="12" t="s">
        <v>73</v>
      </c>
      <c r="AY222" s="152" t="s">
        <v>221</v>
      </c>
    </row>
    <row r="223" spans="2:65" s="13" customFormat="1">
      <c r="B223" s="157"/>
      <c r="D223" s="151" t="s">
        <v>231</v>
      </c>
      <c r="E223" s="158" t="s">
        <v>1</v>
      </c>
      <c r="F223" s="159" t="s">
        <v>1656</v>
      </c>
      <c r="H223" s="160">
        <v>120</v>
      </c>
      <c r="I223" s="161"/>
      <c r="L223" s="157"/>
      <c r="M223" s="162"/>
      <c r="T223" s="163"/>
      <c r="AT223" s="158" t="s">
        <v>231</v>
      </c>
      <c r="AU223" s="158" t="s">
        <v>80</v>
      </c>
      <c r="AV223" s="13" t="s">
        <v>82</v>
      </c>
      <c r="AW223" s="13" t="s">
        <v>30</v>
      </c>
      <c r="AX223" s="13" t="s">
        <v>73</v>
      </c>
      <c r="AY223" s="158" t="s">
        <v>221</v>
      </c>
    </row>
    <row r="224" spans="2:65" s="14" customFormat="1">
      <c r="B224" s="164"/>
      <c r="D224" s="151" t="s">
        <v>231</v>
      </c>
      <c r="E224" s="165" t="s">
        <v>1</v>
      </c>
      <c r="F224" s="166" t="s">
        <v>236</v>
      </c>
      <c r="H224" s="167">
        <v>120</v>
      </c>
      <c r="I224" s="168"/>
      <c r="L224" s="164"/>
      <c r="M224" s="169"/>
      <c r="T224" s="170"/>
      <c r="AT224" s="165" t="s">
        <v>231</v>
      </c>
      <c r="AU224" s="165" t="s">
        <v>80</v>
      </c>
      <c r="AV224" s="14" t="s">
        <v>229</v>
      </c>
      <c r="AW224" s="14" t="s">
        <v>30</v>
      </c>
      <c r="AX224" s="14" t="s">
        <v>80</v>
      </c>
      <c r="AY224" s="165" t="s">
        <v>221</v>
      </c>
    </row>
    <row r="225" spans="2:65" s="1" customFormat="1" ht="24.2" customHeight="1">
      <c r="B225" s="136"/>
      <c r="C225" s="137" t="s">
        <v>379</v>
      </c>
      <c r="D225" s="137" t="s">
        <v>224</v>
      </c>
      <c r="E225" s="138" t="s">
        <v>1756</v>
      </c>
      <c r="F225" s="139" t="s">
        <v>1757</v>
      </c>
      <c r="G225" s="140" t="s">
        <v>1624</v>
      </c>
      <c r="H225" s="141">
        <v>40</v>
      </c>
      <c r="I225" s="142"/>
      <c r="J225" s="143">
        <f>ROUND(I225*H225,2)</f>
        <v>0</v>
      </c>
      <c r="K225" s="139" t="s">
        <v>1</v>
      </c>
      <c r="L225" s="32"/>
      <c r="M225" s="144" t="s">
        <v>1</v>
      </c>
      <c r="N225" s="145" t="s">
        <v>38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332</v>
      </c>
      <c r="AT225" s="148" t="s">
        <v>224</v>
      </c>
      <c r="AU225" s="148" t="s">
        <v>80</v>
      </c>
      <c r="AY225" s="17" t="s">
        <v>221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80</v>
      </c>
      <c r="BK225" s="149">
        <f>ROUND(I225*H225,2)</f>
        <v>0</v>
      </c>
      <c r="BL225" s="17" t="s">
        <v>332</v>
      </c>
      <c r="BM225" s="148" t="s">
        <v>1758</v>
      </c>
    </row>
    <row r="226" spans="2:65" s="1" customFormat="1">
      <c r="B226" s="32"/>
      <c r="D226" s="151" t="s">
        <v>272</v>
      </c>
      <c r="F226" s="181" t="s">
        <v>1759</v>
      </c>
      <c r="I226" s="182"/>
      <c r="L226" s="32"/>
      <c r="M226" s="183"/>
      <c r="T226" s="56"/>
      <c r="AT226" s="17" t="s">
        <v>272</v>
      </c>
      <c r="AU226" s="17" t="s">
        <v>80</v>
      </c>
    </row>
    <row r="227" spans="2:65" s="12" customFormat="1">
      <c r="B227" s="150"/>
      <c r="D227" s="151" t="s">
        <v>231</v>
      </c>
      <c r="E227" s="152" t="s">
        <v>1</v>
      </c>
      <c r="F227" s="153" t="s">
        <v>1760</v>
      </c>
      <c r="H227" s="152" t="s">
        <v>1</v>
      </c>
      <c r="I227" s="154"/>
      <c r="L227" s="150"/>
      <c r="M227" s="155"/>
      <c r="T227" s="156"/>
      <c r="AT227" s="152" t="s">
        <v>231</v>
      </c>
      <c r="AU227" s="152" t="s">
        <v>80</v>
      </c>
      <c r="AV227" s="12" t="s">
        <v>80</v>
      </c>
      <c r="AW227" s="12" t="s">
        <v>30</v>
      </c>
      <c r="AX227" s="12" t="s">
        <v>73</v>
      </c>
      <c r="AY227" s="152" t="s">
        <v>221</v>
      </c>
    </row>
    <row r="228" spans="2:65" s="13" customFormat="1">
      <c r="B228" s="157"/>
      <c r="D228" s="151" t="s">
        <v>231</v>
      </c>
      <c r="E228" s="158" t="s">
        <v>1</v>
      </c>
      <c r="F228" s="159" t="s">
        <v>1761</v>
      </c>
      <c r="H228" s="160">
        <v>40</v>
      </c>
      <c r="I228" s="161"/>
      <c r="L228" s="157"/>
      <c r="M228" s="162"/>
      <c r="T228" s="163"/>
      <c r="AT228" s="158" t="s">
        <v>231</v>
      </c>
      <c r="AU228" s="158" t="s">
        <v>80</v>
      </c>
      <c r="AV228" s="13" t="s">
        <v>82</v>
      </c>
      <c r="AW228" s="13" t="s">
        <v>30</v>
      </c>
      <c r="AX228" s="13" t="s">
        <v>73</v>
      </c>
      <c r="AY228" s="158" t="s">
        <v>221</v>
      </c>
    </row>
    <row r="229" spans="2:65" s="14" customFormat="1">
      <c r="B229" s="164"/>
      <c r="D229" s="151" t="s">
        <v>231</v>
      </c>
      <c r="E229" s="165" t="s">
        <v>1</v>
      </c>
      <c r="F229" s="166" t="s">
        <v>236</v>
      </c>
      <c r="H229" s="167">
        <v>40</v>
      </c>
      <c r="I229" s="168"/>
      <c r="L229" s="164"/>
      <c r="M229" s="169"/>
      <c r="T229" s="170"/>
      <c r="AT229" s="165" t="s">
        <v>231</v>
      </c>
      <c r="AU229" s="165" t="s">
        <v>80</v>
      </c>
      <c r="AV229" s="14" t="s">
        <v>229</v>
      </c>
      <c r="AW229" s="14" t="s">
        <v>30</v>
      </c>
      <c r="AX229" s="14" t="s">
        <v>80</v>
      </c>
      <c r="AY229" s="165" t="s">
        <v>221</v>
      </c>
    </row>
    <row r="230" spans="2:65" s="1" customFormat="1" ht="21.75" customHeight="1">
      <c r="B230" s="136"/>
      <c r="C230" s="137" t="s">
        <v>384</v>
      </c>
      <c r="D230" s="137" t="s">
        <v>224</v>
      </c>
      <c r="E230" s="138" t="s">
        <v>1762</v>
      </c>
      <c r="F230" s="139" t="s">
        <v>1763</v>
      </c>
      <c r="G230" s="140" t="s">
        <v>285</v>
      </c>
      <c r="H230" s="141">
        <v>200</v>
      </c>
      <c r="I230" s="142"/>
      <c r="J230" s="143">
        <f>ROUND(I230*H230,2)</f>
        <v>0</v>
      </c>
      <c r="K230" s="139" t="s">
        <v>1</v>
      </c>
      <c r="L230" s="32"/>
      <c r="M230" s="144" t="s">
        <v>1</v>
      </c>
      <c r="N230" s="145" t="s">
        <v>38</v>
      </c>
      <c r="P230" s="146">
        <f>O230*H230</f>
        <v>0</v>
      </c>
      <c r="Q230" s="146">
        <v>1.0000000000000001E-5</v>
      </c>
      <c r="R230" s="146">
        <f>Q230*H230</f>
        <v>2E-3</v>
      </c>
      <c r="S230" s="146">
        <v>0</v>
      </c>
      <c r="T230" s="147">
        <f>S230*H230</f>
        <v>0</v>
      </c>
      <c r="AR230" s="148" t="s">
        <v>332</v>
      </c>
      <c r="AT230" s="148" t="s">
        <v>224</v>
      </c>
      <c r="AU230" s="148" t="s">
        <v>80</v>
      </c>
      <c r="AY230" s="17" t="s">
        <v>221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80</v>
      </c>
      <c r="BK230" s="149">
        <f>ROUND(I230*H230,2)</f>
        <v>0</v>
      </c>
      <c r="BL230" s="17" t="s">
        <v>332</v>
      </c>
      <c r="BM230" s="148" t="s">
        <v>1764</v>
      </c>
    </row>
    <row r="231" spans="2:65" s="12" customFormat="1">
      <c r="B231" s="150"/>
      <c r="D231" s="151" t="s">
        <v>231</v>
      </c>
      <c r="E231" s="152" t="s">
        <v>1</v>
      </c>
      <c r="F231" s="153" t="s">
        <v>1660</v>
      </c>
      <c r="H231" s="152" t="s">
        <v>1</v>
      </c>
      <c r="I231" s="154"/>
      <c r="L231" s="150"/>
      <c r="M231" s="155"/>
      <c r="T231" s="156"/>
      <c r="AT231" s="152" t="s">
        <v>231</v>
      </c>
      <c r="AU231" s="152" t="s">
        <v>80</v>
      </c>
      <c r="AV231" s="12" t="s">
        <v>80</v>
      </c>
      <c r="AW231" s="12" t="s">
        <v>30</v>
      </c>
      <c r="AX231" s="12" t="s">
        <v>73</v>
      </c>
      <c r="AY231" s="152" t="s">
        <v>221</v>
      </c>
    </row>
    <row r="232" spans="2:65" s="13" customFormat="1">
      <c r="B232" s="157"/>
      <c r="D232" s="151" t="s">
        <v>231</v>
      </c>
      <c r="E232" s="158" t="s">
        <v>1</v>
      </c>
      <c r="F232" s="159" t="s">
        <v>1765</v>
      </c>
      <c r="H232" s="160">
        <v>200</v>
      </c>
      <c r="I232" s="161"/>
      <c r="L232" s="157"/>
      <c r="M232" s="162"/>
      <c r="T232" s="163"/>
      <c r="AT232" s="158" t="s">
        <v>231</v>
      </c>
      <c r="AU232" s="158" t="s">
        <v>80</v>
      </c>
      <c r="AV232" s="13" t="s">
        <v>82</v>
      </c>
      <c r="AW232" s="13" t="s">
        <v>30</v>
      </c>
      <c r="AX232" s="13" t="s">
        <v>73</v>
      </c>
      <c r="AY232" s="158" t="s">
        <v>221</v>
      </c>
    </row>
    <row r="233" spans="2:65" s="14" customFormat="1">
      <c r="B233" s="164"/>
      <c r="D233" s="151" t="s">
        <v>231</v>
      </c>
      <c r="E233" s="165" t="s">
        <v>1</v>
      </c>
      <c r="F233" s="166" t="s">
        <v>236</v>
      </c>
      <c r="H233" s="167">
        <v>200</v>
      </c>
      <c r="I233" s="168"/>
      <c r="L233" s="164"/>
      <c r="M233" s="169"/>
      <c r="T233" s="170"/>
      <c r="AT233" s="165" t="s">
        <v>231</v>
      </c>
      <c r="AU233" s="165" t="s">
        <v>80</v>
      </c>
      <c r="AV233" s="14" t="s">
        <v>229</v>
      </c>
      <c r="AW233" s="14" t="s">
        <v>30</v>
      </c>
      <c r="AX233" s="14" t="s">
        <v>80</v>
      </c>
      <c r="AY233" s="165" t="s">
        <v>221</v>
      </c>
    </row>
    <row r="234" spans="2:65" s="1" customFormat="1" ht="37.9" customHeight="1">
      <c r="B234" s="136"/>
      <c r="C234" s="137" t="s">
        <v>391</v>
      </c>
      <c r="D234" s="137" t="s">
        <v>224</v>
      </c>
      <c r="E234" s="138" t="s">
        <v>1766</v>
      </c>
      <c r="F234" s="139" t="s">
        <v>1767</v>
      </c>
      <c r="G234" s="140" t="s">
        <v>1664</v>
      </c>
      <c r="H234" s="141">
        <v>20</v>
      </c>
      <c r="I234" s="142"/>
      <c r="J234" s="143">
        <f>ROUND(I234*H234,2)</f>
        <v>0</v>
      </c>
      <c r="K234" s="139" t="s">
        <v>1</v>
      </c>
      <c r="L234" s="32"/>
      <c r="M234" s="144" t="s">
        <v>1</v>
      </c>
      <c r="N234" s="145" t="s">
        <v>38</v>
      </c>
      <c r="P234" s="146">
        <f>O234*H234</f>
        <v>0</v>
      </c>
      <c r="Q234" s="146">
        <v>0</v>
      </c>
      <c r="R234" s="146">
        <f>Q234*H234</f>
        <v>0</v>
      </c>
      <c r="S234" s="146">
        <v>0</v>
      </c>
      <c r="T234" s="147">
        <f>S234*H234</f>
        <v>0</v>
      </c>
      <c r="AR234" s="148" t="s">
        <v>332</v>
      </c>
      <c r="AT234" s="148" t="s">
        <v>224</v>
      </c>
      <c r="AU234" s="148" t="s">
        <v>80</v>
      </c>
      <c r="AY234" s="17" t="s">
        <v>221</v>
      </c>
      <c r="BE234" s="149">
        <f>IF(N234="základní",J234,0)</f>
        <v>0</v>
      </c>
      <c r="BF234" s="149">
        <f>IF(N234="snížená",J234,0)</f>
        <v>0</v>
      </c>
      <c r="BG234" s="149">
        <f>IF(N234="zákl. přenesená",J234,0)</f>
        <v>0</v>
      </c>
      <c r="BH234" s="149">
        <f>IF(N234="sníž. přenesená",J234,0)</f>
        <v>0</v>
      </c>
      <c r="BI234" s="149">
        <f>IF(N234="nulová",J234,0)</f>
        <v>0</v>
      </c>
      <c r="BJ234" s="17" t="s">
        <v>80</v>
      </c>
      <c r="BK234" s="149">
        <f>ROUND(I234*H234,2)</f>
        <v>0</v>
      </c>
      <c r="BL234" s="17" t="s">
        <v>332</v>
      </c>
      <c r="BM234" s="148" t="s">
        <v>1768</v>
      </c>
    </row>
    <row r="235" spans="2:65" s="1" customFormat="1">
      <c r="B235" s="32"/>
      <c r="D235" s="151" t="s">
        <v>272</v>
      </c>
      <c r="F235" s="181" t="s">
        <v>1769</v>
      </c>
      <c r="I235" s="182"/>
      <c r="L235" s="32"/>
      <c r="M235" s="183"/>
      <c r="T235" s="56"/>
      <c r="AT235" s="17" t="s">
        <v>272</v>
      </c>
      <c r="AU235" s="17" t="s">
        <v>80</v>
      </c>
    </row>
    <row r="236" spans="2:65" s="12" customFormat="1">
      <c r="B236" s="150"/>
      <c r="D236" s="151" t="s">
        <v>231</v>
      </c>
      <c r="E236" s="152" t="s">
        <v>1</v>
      </c>
      <c r="F236" s="153" t="s">
        <v>1770</v>
      </c>
      <c r="H236" s="152" t="s">
        <v>1</v>
      </c>
      <c r="I236" s="154"/>
      <c r="L236" s="150"/>
      <c r="M236" s="155"/>
      <c r="T236" s="156"/>
      <c r="AT236" s="152" t="s">
        <v>231</v>
      </c>
      <c r="AU236" s="152" t="s">
        <v>80</v>
      </c>
      <c r="AV236" s="12" t="s">
        <v>80</v>
      </c>
      <c r="AW236" s="12" t="s">
        <v>30</v>
      </c>
      <c r="AX236" s="12" t="s">
        <v>73</v>
      </c>
      <c r="AY236" s="152" t="s">
        <v>221</v>
      </c>
    </row>
    <row r="237" spans="2:65" s="13" customFormat="1">
      <c r="B237" s="157"/>
      <c r="D237" s="151" t="s">
        <v>231</v>
      </c>
      <c r="E237" s="158" t="s">
        <v>1</v>
      </c>
      <c r="F237" s="159" t="s">
        <v>1703</v>
      </c>
      <c r="H237" s="160">
        <v>20</v>
      </c>
      <c r="I237" s="161"/>
      <c r="L237" s="157"/>
      <c r="M237" s="162"/>
      <c r="T237" s="163"/>
      <c r="AT237" s="158" t="s">
        <v>231</v>
      </c>
      <c r="AU237" s="158" t="s">
        <v>80</v>
      </c>
      <c r="AV237" s="13" t="s">
        <v>82</v>
      </c>
      <c r="AW237" s="13" t="s">
        <v>30</v>
      </c>
      <c r="AX237" s="13" t="s">
        <v>73</v>
      </c>
      <c r="AY237" s="158" t="s">
        <v>221</v>
      </c>
    </row>
    <row r="238" spans="2:65" s="14" customFormat="1">
      <c r="B238" s="164"/>
      <c r="D238" s="151" t="s">
        <v>231</v>
      </c>
      <c r="E238" s="165" t="s">
        <v>1</v>
      </c>
      <c r="F238" s="166" t="s">
        <v>236</v>
      </c>
      <c r="H238" s="167">
        <v>20</v>
      </c>
      <c r="I238" s="168"/>
      <c r="L238" s="164"/>
      <c r="M238" s="169"/>
      <c r="T238" s="170"/>
      <c r="AT238" s="165" t="s">
        <v>231</v>
      </c>
      <c r="AU238" s="165" t="s">
        <v>80</v>
      </c>
      <c r="AV238" s="14" t="s">
        <v>229</v>
      </c>
      <c r="AW238" s="14" t="s">
        <v>30</v>
      </c>
      <c r="AX238" s="14" t="s">
        <v>80</v>
      </c>
      <c r="AY238" s="165" t="s">
        <v>221</v>
      </c>
    </row>
    <row r="239" spans="2:65" s="1" customFormat="1" ht="37.9" customHeight="1">
      <c r="B239" s="136"/>
      <c r="C239" s="137" t="s">
        <v>398</v>
      </c>
      <c r="D239" s="137" t="s">
        <v>224</v>
      </c>
      <c r="E239" s="138" t="s">
        <v>1771</v>
      </c>
      <c r="F239" s="139" t="s">
        <v>1772</v>
      </c>
      <c r="G239" s="140" t="s">
        <v>1664</v>
      </c>
      <c r="H239" s="141">
        <v>6</v>
      </c>
      <c r="I239" s="142"/>
      <c r="J239" s="143">
        <f>ROUND(I239*H239,2)</f>
        <v>0</v>
      </c>
      <c r="K239" s="139" t="s">
        <v>1</v>
      </c>
      <c r="L239" s="32"/>
      <c r="M239" s="144" t="s">
        <v>1</v>
      </c>
      <c r="N239" s="145" t="s">
        <v>38</v>
      </c>
      <c r="P239" s="146">
        <f>O239*H239</f>
        <v>0</v>
      </c>
      <c r="Q239" s="146">
        <v>1E-3</v>
      </c>
      <c r="R239" s="146">
        <f>Q239*H239</f>
        <v>6.0000000000000001E-3</v>
      </c>
      <c r="S239" s="146">
        <v>0</v>
      </c>
      <c r="T239" s="147">
        <f>S239*H239</f>
        <v>0</v>
      </c>
      <c r="AR239" s="148" t="s">
        <v>332</v>
      </c>
      <c r="AT239" s="148" t="s">
        <v>224</v>
      </c>
      <c r="AU239" s="148" t="s">
        <v>80</v>
      </c>
      <c r="AY239" s="17" t="s">
        <v>221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7" t="s">
        <v>80</v>
      </c>
      <c r="BK239" s="149">
        <f>ROUND(I239*H239,2)</f>
        <v>0</v>
      </c>
      <c r="BL239" s="17" t="s">
        <v>332</v>
      </c>
      <c r="BM239" s="148" t="s">
        <v>1773</v>
      </c>
    </row>
    <row r="240" spans="2:65" s="1" customFormat="1">
      <c r="B240" s="32"/>
      <c r="D240" s="151" t="s">
        <v>272</v>
      </c>
      <c r="F240" s="181" t="s">
        <v>1774</v>
      </c>
      <c r="I240" s="182"/>
      <c r="L240" s="32"/>
      <c r="M240" s="183"/>
      <c r="T240" s="56"/>
      <c r="AT240" s="17" t="s">
        <v>272</v>
      </c>
      <c r="AU240" s="17" t="s">
        <v>80</v>
      </c>
    </row>
    <row r="241" spans="2:65" s="12" customFormat="1">
      <c r="B241" s="150"/>
      <c r="D241" s="151" t="s">
        <v>231</v>
      </c>
      <c r="E241" s="152" t="s">
        <v>1</v>
      </c>
      <c r="F241" s="153" t="s">
        <v>1660</v>
      </c>
      <c r="H241" s="152" t="s">
        <v>1</v>
      </c>
      <c r="I241" s="154"/>
      <c r="L241" s="150"/>
      <c r="M241" s="155"/>
      <c r="T241" s="156"/>
      <c r="AT241" s="152" t="s">
        <v>231</v>
      </c>
      <c r="AU241" s="152" t="s">
        <v>80</v>
      </c>
      <c r="AV241" s="12" t="s">
        <v>80</v>
      </c>
      <c r="AW241" s="12" t="s">
        <v>30</v>
      </c>
      <c r="AX241" s="12" t="s">
        <v>73</v>
      </c>
      <c r="AY241" s="152" t="s">
        <v>221</v>
      </c>
    </row>
    <row r="242" spans="2:65" s="13" customFormat="1">
      <c r="B242" s="157"/>
      <c r="D242" s="151" t="s">
        <v>231</v>
      </c>
      <c r="E242" s="158" t="s">
        <v>1</v>
      </c>
      <c r="F242" s="159" t="s">
        <v>1716</v>
      </c>
      <c r="H242" s="160">
        <v>6</v>
      </c>
      <c r="I242" s="161"/>
      <c r="L242" s="157"/>
      <c r="M242" s="162"/>
      <c r="T242" s="163"/>
      <c r="AT242" s="158" t="s">
        <v>231</v>
      </c>
      <c r="AU242" s="158" t="s">
        <v>80</v>
      </c>
      <c r="AV242" s="13" t="s">
        <v>82</v>
      </c>
      <c r="AW242" s="13" t="s">
        <v>30</v>
      </c>
      <c r="AX242" s="13" t="s">
        <v>73</v>
      </c>
      <c r="AY242" s="158" t="s">
        <v>221</v>
      </c>
    </row>
    <row r="243" spans="2:65" s="14" customFormat="1">
      <c r="B243" s="164"/>
      <c r="D243" s="151" t="s">
        <v>231</v>
      </c>
      <c r="E243" s="165" t="s">
        <v>1</v>
      </c>
      <c r="F243" s="166" t="s">
        <v>236</v>
      </c>
      <c r="H243" s="167">
        <v>6</v>
      </c>
      <c r="I243" s="168"/>
      <c r="L243" s="164"/>
      <c r="M243" s="169"/>
      <c r="T243" s="170"/>
      <c r="AT243" s="165" t="s">
        <v>231</v>
      </c>
      <c r="AU243" s="165" t="s">
        <v>80</v>
      </c>
      <c r="AV243" s="14" t="s">
        <v>229</v>
      </c>
      <c r="AW243" s="14" t="s">
        <v>30</v>
      </c>
      <c r="AX243" s="14" t="s">
        <v>80</v>
      </c>
      <c r="AY243" s="165" t="s">
        <v>221</v>
      </c>
    </row>
    <row r="244" spans="2:65" s="1" customFormat="1" ht="24.2" customHeight="1">
      <c r="B244" s="136"/>
      <c r="C244" s="137" t="s">
        <v>404</v>
      </c>
      <c r="D244" s="137" t="s">
        <v>224</v>
      </c>
      <c r="E244" s="138" t="s">
        <v>1775</v>
      </c>
      <c r="F244" s="139" t="s">
        <v>1776</v>
      </c>
      <c r="G244" s="140" t="s">
        <v>285</v>
      </c>
      <c r="H244" s="141">
        <v>4</v>
      </c>
      <c r="I244" s="142"/>
      <c r="J244" s="143">
        <f>ROUND(I244*H244,2)</f>
        <v>0</v>
      </c>
      <c r="K244" s="139" t="s">
        <v>1701</v>
      </c>
      <c r="L244" s="32"/>
      <c r="M244" s="144" t="s">
        <v>1</v>
      </c>
      <c r="N244" s="145" t="s">
        <v>38</v>
      </c>
      <c r="P244" s="146">
        <f>O244*H244</f>
        <v>0</v>
      </c>
      <c r="Q244" s="146">
        <v>1.4999999999999999E-2</v>
      </c>
      <c r="R244" s="146">
        <f>Q244*H244</f>
        <v>0.06</v>
      </c>
      <c r="S244" s="146">
        <v>0</v>
      </c>
      <c r="T244" s="147">
        <f>S244*H244</f>
        <v>0</v>
      </c>
      <c r="AR244" s="148" t="s">
        <v>332</v>
      </c>
      <c r="AT244" s="148" t="s">
        <v>224</v>
      </c>
      <c r="AU244" s="148" t="s">
        <v>80</v>
      </c>
      <c r="AY244" s="17" t="s">
        <v>221</v>
      </c>
      <c r="BE244" s="149">
        <f>IF(N244="základní",J244,0)</f>
        <v>0</v>
      </c>
      <c r="BF244" s="149">
        <f>IF(N244="snížená",J244,0)</f>
        <v>0</v>
      </c>
      <c r="BG244" s="149">
        <f>IF(N244="zákl. přenesená",J244,0)</f>
        <v>0</v>
      </c>
      <c r="BH244" s="149">
        <f>IF(N244="sníž. přenesená",J244,0)</f>
        <v>0</v>
      </c>
      <c r="BI244" s="149">
        <f>IF(N244="nulová",J244,0)</f>
        <v>0</v>
      </c>
      <c r="BJ244" s="17" t="s">
        <v>80</v>
      </c>
      <c r="BK244" s="149">
        <f>ROUND(I244*H244,2)</f>
        <v>0</v>
      </c>
      <c r="BL244" s="17" t="s">
        <v>332</v>
      </c>
      <c r="BM244" s="148" t="s">
        <v>1777</v>
      </c>
    </row>
    <row r="245" spans="2:65" s="1" customFormat="1">
      <c r="B245" s="32"/>
      <c r="D245" s="151" t="s">
        <v>272</v>
      </c>
      <c r="F245" s="181" t="s">
        <v>1778</v>
      </c>
      <c r="I245" s="182"/>
      <c r="L245" s="32"/>
      <c r="M245" s="183"/>
      <c r="T245" s="56"/>
      <c r="AT245" s="17" t="s">
        <v>272</v>
      </c>
      <c r="AU245" s="17" t="s">
        <v>80</v>
      </c>
    </row>
    <row r="246" spans="2:65" s="12" customFormat="1">
      <c r="B246" s="150"/>
      <c r="D246" s="151" t="s">
        <v>231</v>
      </c>
      <c r="E246" s="152" t="s">
        <v>1</v>
      </c>
      <c r="F246" s="153" t="s">
        <v>1779</v>
      </c>
      <c r="H246" s="152" t="s">
        <v>1</v>
      </c>
      <c r="I246" s="154"/>
      <c r="L246" s="150"/>
      <c r="M246" s="155"/>
      <c r="T246" s="156"/>
      <c r="AT246" s="152" t="s">
        <v>231</v>
      </c>
      <c r="AU246" s="152" t="s">
        <v>80</v>
      </c>
      <c r="AV246" s="12" t="s">
        <v>80</v>
      </c>
      <c r="AW246" s="12" t="s">
        <v>30</v>
      </c>
      <c r="AX246" s="12" t="s">
        <v>73</v>
      </c>
      <c r="AY246" s="152" t="s">
        <v>221</v>
      </c>
    </row>
    <row r="247" spans="2:65" s="13" customFormat="1">
      <c r="B247" s="157"/>
      <c r="D247" s="151" t="s">
        <v>231</v>
      </c>
      <c r="E247" s="158" t="s">
        <v>1</v>
      </c>
      <c r="F247" s="159" t="s">
        <v>1780</v>
      </c>
      <c r="H247" s="160">
        <v>4</v>
      </c>
      <c r="I247" s="161"/>
      <c r="L247" s="157"/>
      <c r="M247" s="162"/>
      <c r="T247" s="163"/>
      <c r="AT247" s="158" t="s">
        <v>231</v>
      </c>
      <c r="AU247" s="158" t="s">
        <v>80</v>
      </c>
      <c r="AV247" s="13" t="s">
        <v>82</v>
      </c>
      <c r="AW247" s="13" t="s">
        <v>30</v>
      </c>
      <c r="AX247" s="13" t="s">
        <v>73</v>
      </c>
      <c r="AY247" s="158" t="s">
        <v>221</v>
      </c>
    </row>
    <row r="248" spans="2:65" s="14" customFormat="1">
      <c r="B248" s="164"/>
      <c r="D248" s="151" t="s">
        <v>231</v>
      </c>
      <c r="E248" s="165" t="s">
        <v>1</v>
      </c>
      <c r="F248" s="166" t="s">
        <v>236</v>
      </c>
      <c r="H248" s="167">
        <v>4</v>
      </c>
      <c r="I248" s="168"/>
      <c r="L248" s="164"/>
      <c r="M248" s="169"/>
      <c r="T248" s="170"/>
      <c r="AT248" s="165" t="s">
        <v>231</v>
      </c>
      <c r="AU248" s="165" t="s">
        <v>80</v>
      </c>
      <c r="AV248" s="14" t="s">
        <v>229</v>
      </c>
      <c r="AW248" s="14" t="s">
        <v>30</v>
      </c>
      <c r="AX248" s="14" t="s">
        <v>80</v>
      </c>
      <c r="AY248" s="165" t="s">
        <v>221</v>
      </c>
    </row>
    <row r="249" spans="2:65" s="1" customFormat="1" ht="44.25" customHeight="1">
      <c r="B249" s="136"/>
      <c r="C249" s="137" t="s">
        <v>440</v>
      </c>
      <c r="D249" s="137" t="s">
        <v>224</v>
      </c>
      <c r="E249" s="138" t="s">
        <v>1781</v>
      </c>
      <c r="F249" s="139" t="s">
        <v>1782</v>
      </c>
      <c r="G249" s="140" t="s">
        <v>350</v>
      </c>
      <c r="H249" s="141">
        <v>32</v>
      </c>
      <c r="I249" s="142"/>
      <c r="J249" s="143">
        <f>ROUND(I249*H249,2)</f>
        <v>0</v>
      </c>
      <c r="K249" s="139" t="s">
        <v>1701</v>
      </c>
      <c r="L249" s="32"/>
      <c r="M249" s="144" t="s">
        <v>1</v>
      </c>
      <c r="N249" s="145" t="s">
        <v>38</v>
      </c>
      <c r="P249" s="146">
        <f>O249*H249</f>
        <v>0</v>
      </c>
      <c r="Q249" s="146">
        <v>1.33E-3</v>
      </c>
      <c r="R249" s="146">
        <f>Q249*H249</f>
        <v>4.2560000000000001E-2</v>
      </c>
      <c r="S249" s="146">
        <v>0</v>
      </c>
      <c r="T249" s="147">
        <f>S249*H249</f>
        <v>0</v>
      </c>
      <c r="AR249" s="148" t="s">
        <v>332</v>
      </c>
      <c r="AT249" s="148" t="s">
        <v>224</v>
      </c>
      <c r="AU249" s="148" t="s">
        <v>80</v>
      </c>
      <c r="AY249" s="17" t="s">
        <v>221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7" t="s">
        <v>80</v>
      </c>
      <c r="BK249" s="149">
        <f>ROUND(I249*H249,2)</f>
        <v>0</v>
      </c>
      <c r="BL249" s="17" t="s">
        <v>332</v>
      </c>
      <c r="BM249" s="148" t="s">
        <v>1783</v>
      </c>
    </row>
    <row r="250" spans="2:65" s="12" customFormat="1">
      <c r="B250" s="150"/>
      <c r="D250" s="151" t="s">
        <v>231</v>
      </c>
      <c r="E250" s="152" t="s">
        <v>1</v>
      </c>
      <c r="F250" s="153" t="s">
        <v>1784</v>
      </c>
      <c r="H250" s="152" t="s">
        <v>1</v>
      </c>
      <c r="I250" s="154"/>
      <c r="L250" s="150"/>
      <c r="M250" s="155"/>
      <c r="T250" s="156"/>
      <c r="AT250" s="152" t="s">
        <v>231</v>
      </c>
      <c r="AU250" s="152" t="s">
        <v>80</v>
      </c>
      <c r="AV250" s="12" t="s">
        <v>80</v>
      </c>
      <c r="AW250" s="12" t="s">
        <v>30</v>
      </c>
      <c r="AX250" s="12" t="s">
        <v>73</v>
      </c>
      <c r="AY250" s="152" t="s">
        <v>221</v>
      </c>
    </row>
    <row r="251" spans="2:65" s="13" customFormat="1">
      <c r="B251" s="157"/>
      <c r="D251" s="151" t="s">
        <v>231</v>
      </c>
      <c r="E251" s="158" t="s">
        <v>1</v>
      </c>
      <c r="F251" s="159" t="s">
        <v>1785</v>
      </c>
      <c r="H251" s="160">
        <v>32</v>
      </c>
      <c r="I251" s="161"/>
      <c r="L251" s="157"/>
      <c r="M251" s="162"/>
      <c r="T251" s="163"/>
      <c r="AT251" s="158" t="s">
        <v>231</v>
      </c>
      <c r="AU251" s="158" t="s">
        <v>80</v>
      </c>
      <c r="AV251" s="13" t="s">
        <v>82</v>
      </c>
      <c r="AW251" s="13" t="s">
        <v>30</v>
      </c>
      <c r="AX251" s="13" t="s">
        <v>73</v>
      </c>
      <c r="AY251" s="158" t="s">
        <v>221</v>
      </c>
    </row>
    <row r="252" spans="2:65" s="14" customFormat="1">
      <c r="B252" s="164"/>
      <c r="D252" s="151" t="s">
        <v>231</v>
      </c>
      <c r="E252" s="165" t="s">
        <v>1</v>
      </c>
      <c r="F252" s="166" t="s">
        <v>236</v>
      </c>
      <c r="H252" s="167">
        <v>32</v>
      </c>
      <c r="I252" s="168"/>
      <c r="L252" s="164"/>
      <c r="M252" s="169"/>
      <c r="T252" s="170"/>
      <c r="AT252" s="165" t="s">
        <v>231</v>
      </c>
      <c r="AU252" s="165" t="s">
        <v>80</v>
      </c>
      <c r="AV252" s="14" t="s">
        <v>229</v>
      </c>
      <c r="AW252" s="14" t="s">
        <v>30</v>
      </c>
      <c r="AX252" s="14" t="s">
        <v>80</v>
      </c>
      <c r="AY252" s="165" t="s">
        <v>221</v>
      </c>
    </row>
    <row r="253" spans="2:65" s="1" customFormat="1" ht="44.25" customHeight="1">
      <c r="B253" s="136"/>
      <c r="C253" s="137" t="s">
        <v>445</v>
      </c>
      <c r="D253" s="137" t="s">
        <v>224</v>
      </c>
      <c r="E253" s="138" t="s">
        <v>1786</v>
      </c>
      <c r="F253" s="139" t="s">
        <v>1787</v>
      </c>
      <c r="G253" s="140" t="s">
        <v>350</v>
      </c>
      <c r="H253" s="141">
        <v>4</v>
      </c>
      <c r="I253" s="142"/>
      <c r="J253" s="143">
        <f>ROUND(I253*H253,2)</f>
        <v>0</v>
      </c>
      <c r="K253" s="139" t="s">
        <v>1701</v>
      </c>
      <c r="L253" s="32"/>
      <c r="M253" s="144" t="s">
        <v>1</v>
      </c>
      <c r="N253" s="145" t="s">
        <v>38</v>
      </c>
      <c r="P253" s="146">
        <f>O253*H253</f>
        <v>0</v>
      </c>
      <c r="Q253" s="146">
        <v>1.6199999999999999E-3</v>
      </c>
      <c r="R253" s="146">
        <f>Q253*H253</f>
        <v>6.4799999999999996E-3</v>
      </c>
      <c r="S253" s="146">
        <v>0</v>
      </c>
      <c r="T253" s="147">
        <f>S253*H253</f>
        <v>0</v>
      </c>
      <c r="AR253" s="148" t="s">
        <v>332</v>
      </c>
      <c r="AT253" s="148" t="s">
        <v>224</v>
      </c>
      <c r="AU253" s="148" t="s">
        <v>80</v>
      </c>
      <c r="AY253" s="17" t="s">
        <v>221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7" t="s">
        <v>80</v>
      </c>
      <c r="BK253" s="149">
        <f>ROUND(I253*H253,2)</f>
        <v>0</v>
      </c>
      <c r="BL253" s="17" t="s">
        <v>332</v>
      </c>
      <c r="BM253" s="148" t="s">
        <v>1788</v>
      </c>
    </row>
    <row r="254" spans="2:65" s="12" customFormat="1">
      <c r="B254" s="150"/>
      <c r="D254" s="151" t="s">
        <v>231</v>
      </c>
      <c r="E254" s="152" t="s">
        <v>1</v>
      </c>
      <c r="F254" s="153" t="s">
        <v>1784</v>
      </c>
      <c r="H254" s="152" t="s">
        <v>1</v>
      </c>
      <c r="I254" s="154"/>
      <c r="L254" s="150"/>
      <c r="M254" s="155"/>
      <c r="T254" s="156"/>
      <c r="AT254" s="152" t="s">
        <v>231</v>
      </c>
      <c r="AU254" s="152" t="s">
        <v>80</v>
      </c>
      <c r="AV254" s="12" t="s">
        <v>80</v>
      </c>
      <c r="AW254" s="12" t="s">
        <v>30</v>
      </c>
      <c r="AX254" s="12" t="s">
        <v>73</v>
      </c>
      <c r="AY254" s="152" t="s">
        <v>221</v>
      </c>
    </row>
    <row r="255" spans="2:65" s="13" customFormat="1">
      <c r="B255" s="157"/>
      <c r="D255" s="151" t="s">
        <v>231</v>
      </c>
      <c r="E255" s="158" t="s">
        <v>1</v>
      </c>
      <c r="F255" s="159" t="s">
        <v>1780</v>
      </c>
      <c r="H255" s="160">
        <v>4</v>
      </c>
      <c r="I255" s="161"/>
      <c r="L255" s="157"/>
      <c r="M255" s="162"/>
      <c r="T255" s="163"/>
      <c r="AT255" s="158" t="s">
        <v>231</v>
      </c>
      <c r="AU255" s="158" t="s">
        <v>80</v>
      </c>
      <c r="AV255" s="13" t="s">
        <v>82</v>
      </c>
      <c r="AW255" s="13" t="s">
        <v>30</v>
      </c>
      <c r="AX255" s="13" t="s">
        <v>73</v>
      </c>
      <c r="AY255" s="158" t="s">
        <v>221</v>
      </c>
    </row>
    <row r="256" spans="2:65" s="14" customFormat="1">
      <c r="B256" s="164"/>
      <c r="D256" s="151" t="s">
        <v>231</v>
      </c>
      <c r="E256" s="165" t="s">
        <v>1</v>
      </c>
      <c r="F256" s="166" t="s">
        <v>236</v>
      </c>
      <c r="H256" s="167">
        <v>4</v>
      </c>
      <c r="I256" s="168"/>
      <c r="L256" s="164"/>
      <c r="M256" s="169"/>
      <c r="T256" s="170"/>
      <c r="AT256" s="165" t="s">
        <v>231</v>
      </c>
      <c r="AU256" s="165" t="s">
        <v>80</v>
      </c>
      <c r="AV256" s="14" t="s">
        <v>229</v>
      </c>
      <c r="AW256" s="14" t="s">
        <v>30</v>
      </c>
      <c r="AX256" s="14" t="s">
        <v>80</v>
      </c>
      <c r="AY256" s="165" t="s">
        <v>221</v>
      </c>
    </row>
    <row r="257" spans="2:65" s="1" customFormat="1" ht="44.25" customHeight="1">
      <c r="B257" s="136"/>
      <c r="C257" s="137" t="s">
        <v>452</v>
      </c>
      <c r="D257" s="137" t="s">
        <v>224</v>
      </c>
      <c r="E257" s="138" t="s">
        <v>1789</v>
      </c>
      <c r="F257" s="139" t="s">
        <v>1790</v>
      </c>
      <c r="G257" s="140" t="s">
        <v>350</v>
      </c>
      <c r="H257" s="141">
        <v>402</v>
      </c>
      <c r="I257" s="142"/>
      <c r="J257" s="143">
        <f>ROUND(I257*H257,2)</f>
        <v>0</v>
      </c>
      <c r="K257" s="139" t="s">
        <v>1701</v>
      </c>
      <c r="L257" s="32"/>
      <c r="M257" s="144" t="s">
        <v>1</v>
      </c>
      <c r="N257" s="145" t="s">
        <v>38</v>
      </c>
      <c r="P257" s="146">
        <f>O257*H257</f>
        <v>0</v>
      </c>
      <c r="Q257" s="146">
        <v>7.2999999999999996E-4</v>
      </c>
      <c r="R257" s="146">
        <f>Q257*H257</f>
        <v>0.29346</v>
      </c>
      <c r="S257" s="146">
        <v>0</v>
      </c>
      <c r="T257" s="147">
        <f>S257*H257</f>
        <v>0</v>
      </c>
      <c r="AR257" s="148" t="s">
        <v>332</v>
      </c>
      <c r="AT257" s="148" t="s">
        <v>224</v>
      </c>
      <c r="AU257" s="148" t="s">
        <v>80</v>
      </c>
      <c r="AY257" s="17" t="s">
        <v>221</v>
      </c>
      <c r="BE257" s="149">
        <f>IF(N257="základní",J257,0)</f>
        <v>0</v>
      </c>
      <c r="BF257" s="149">
        <f>IF(N257="snížená",J257,0)</f>
        <v>0</v>
      </c>
      <c r="BG257" s="149">
        <f>IF(N257="zákl. přenesená",J257,0)</f>
        <v>0</v>
      </c>
      <c r="BH257" s="149">
        <f>IF(N257="sníž. přenesená",J257,0)</f>
        <v>0</v>
      </c>
      <c r="BI257" s="149">
        <f>IF(N257="nulová",J257,0)</f>
        <v>0</v>
      </c>
      <c r="BJ257" s="17" t="s">
        <v>80</v>
      </c>
      <c r="BK257" s="149">
        <f>ROUND(I257*H257,2)</f>
        <v>0</v>
      </c>
      <c r="BL257" s="17" t="s">
        <v>332</v>
      </c>
      <c r="BM257" s="148" t="s">
        <v>1791</v>
      </c>
    </row>
    <row r="258" spans="2:65" s="12" customFormat="1">
      <c r="B258" s="150"/>
      <c r="D258" s="151" t="s">
        <v>231</v>
      </c>
      <c r="E258" s="152" t="s">
        <v>1</v>
      </c>
      <c r="F258" s="153" t="s">
        <v>1792</v>
      </c>
      <c r="H258" s="152" t="s">
        <v>1</v>
      </c>
      <c r="I258" s="154"/>
      <c r="L258" s="150"/>
      <c r="M258" s="155"/>
      <c r="T258" s="156"/>
      <c r="AT258" s="152" t="s">
        <v>231</v>
      </c>
      <c r="AU258" s="152" t="s">
        <v>80</v>
      </c>
      <c r="AV258" s="12" t="s">
        <v>80</v>
      </c>
      <c r="AW258" s="12" t="s">
        <v>30</v>
      </c>
      <c r="AX258" s="12" t="s">
        <v>73</v>
      </c>
      <c r="AY258" s="152" t="s">
        <v>221</v>
      </c>
    </row>
    <row r="259" spans="2:65" s="13" customFormat="1">
      <c r="B259" s="157"/>
      <c r="D259" s="151" t="s">
        <v>231</v>
      </c>
      <c r="E259" s="158" t="s">
        <v>1</v>
      </c>
      <c r="F259" s="159" t="s">
        <v>1793</v>
      </c>
      <c r="H259" s="160">
        <v>402</v>
      </c>
      <c r="I259" s="161"/>
      <c r="L259" s="157"/>
      <c r="M259" s="162"/>
      <c r="T259" s="163"/>
      <c r="AT259" s="158" t="s">
        <v>231</v>
      </c>
      <c r="AU259" s="158" t="s">
        <v>80</v>
      </c>
      <c r="AV259" s="13" t="s">
        <v>82</v>
      </c>
      <c r="AW259" s="13" t="s">
        <v>30</v>
      </c>
      <c r="AX259" s="13" t="s">
        <v>73</v>
      </c>
      <c r="AY259" s="158" t="s">
        <v>221</v>
      </c>
    </row>
    <row r="260" spans="2:65" s="14" customFormat="1">
      <c r="B260" s="164"/>
      <c r="D260" s="151" t="s">
        <v>231</v>
      </c>
      <c r="E260" s="165" t="s">
        <v>1</v>
      </c>
      <c r="F260" s="166" t="s">
        <v>236</v>
      </c>
      <c r="H260" s="167">
        <v>402</v>
      </c>
      <c r="I260" s="168"/>
      <c r="L260" s="164"/>
      <c r="M260" s="169"/>
      <c r="T260" s="170"/>
      <c r="AT260" s="165" t="s">
        <v>231</v>
      </c>
      <c r="AU260" s="165" t="s">
        <v>80</v>
      </c>
      <c r="AV260" s="14" t="s">
        <v>229</v>
      </c>
      <c r="AW260" s="14" t="s">
        <v>30</v>
      </c>
      <c r="AX260" s="14" t="s">
        <v>80</v>
      </c>
      <c r="AY260" s="165" t="s">
        <v>221</v>
      </c>
    </row>
    <row r="261" spans="2:65" s="1" customFormat="1" ht="44.25" customHeight="1">
      <c r="B261" s="136"/>
      <c r="C261" s="137" t="s">
        <v>460</v>
      </c>
      <c r="D261" s="137" t="s">
        <v>224</v>
      </c>
      <c r="E261" s="138" t="s">
        <v>1794</v>
      </c>
      <c r="F261" s="139" t="s">
        <v>1795</v>
      </c>
      <c r="G261" s="140" t="s">
        <v>350</v>
      </c>
      <c r="H261" s="141">
        <v>164</v>
      </c>
      <c r="I261" s="142"/>
      <c r="J261" s="143">
        <f>ROUND(I261*H261,2)</f>
        <v>0</v>
      </c>
      <c r="K261" s="139" t="s">
        <v>1701</v>
      </c>
      <c r="L261" s="32"/>
      <c r="M261" s="144" t="s">
        <v>1</v>
      </c>
      <c r="N261" s="145" t="s">
        <v>38</v>
      </c>
      <c r="P261" s="146">
        <f>O261*H261</f>
        <v>0</v>
      </c>
      <c r="Q261" s="146">
        <v>9.5E-4</v>
      </c>
      <c r="R261" s="146">
        <f>Q261*H261</f>
        <v>0.15579999999999999</v>
      </c>
      <c r="S261" s="146">
        <v>0</v>
      </c>
      <c r="T261" s="147">
        <f>S261*H261</f>
        <v>0</v>
      </c>
      <c r="AR261" s="148" t="s">
        <v>332</v>
      </c>
      <c r="AT261" s="148" t="s">
        <v>224</v>
      </c>
      <c r="AU261" s="148" t="s">
        <v>80</v>
      </c>
      <c r="AY261" s="17" t="s">
        <v>221</v>
      </c>
      <c r="BE261" s="149">
        <f>IF(N261="základní",J261,0)</f>
        <v>0</v>
      </c>
      <c r="BF261" s="149">
        <f>IF(N261="snížená",J261,0)</f>
        <v>0</v>
      </c>
      <c r="BG261" s="149">
        <f>IF(N261="zákl. přenesená",J261,0)</f>
        <v>0</v>
      </c>
      <c r="BH261" s="149">
        <f>IF(N261="sníž. přenesená",J261,0)</f>
        <v>0</v>
      </c>
      <c r="BI261" s="149">
        <f>IF(N261="nulová",J261,0)</f>
        <v>0</v>
      </c>
      <c r="BJ261" s="17" t="s">
        <v>80</v>
      </c>
      <c r="BK261" s="149">
        <f>ROUND(I261*H261,2)</f>
        <v>0</v>
      </c>
      <c r="BL261" s="17" t="s">
        <v>332</v>
      </c>
      <c r="BM261" s="148" t="s">
        <v>1796</v>
      </c>
    </row>
    <row r="262" spans="2:65" s="12" customFormat="1">
      <c r="B262" s="150"/>
      <c r="D262" s="151" t="s">
        <v>231</v>
      </c>
      <c r="E262" s="152" t="s">
        <v>1</v>
      </c>
      <c r="F262" s="153" t="s">
        <v>1792</v>
      </c>
      <c r="H262" s="152" t="s">
        <v>1</v>
      </c>
      <c r="I262" s="154"/>
      <c r="L262" s="150"/>
      <c r="M262" s="155"/>
      <c r="T262" s="156"/>
      <c r="AT262" s="152" t="s">
        <v>231</v>
      </c>
      <c r="AU262" s="152" t="s">
        <v>80</v>
      </c>
      <c r="AV262" s="12" t="s">
        <v>80</v>
      </c>
      <c r="AW262" s="12" t="s">
        <v>30</v>
      </c>
      <c r="AX262" s="12" t="s">
        <v>73</v>
      </c>
      <c r="AY262" s="152" t="s">
        <v>221</v>
      </c>
    </row>
    <row r="263" spans="2:65" s="13" customFormat="1">
      <c r="B263" s="157"/>
      <c r="D263" s="151" t="s">
        <v>231</v>
      </c>
      <c r="E263" s="158" t="s">
        <v>1</v>
      </c>
      <c r="F263" s="159" t="s">
        <v>1797</v>
      </c>
      <c r="H263" s="160">
        <v>164</v>
      </c>
      <c r="I263" s="161"/>
      <c r="L263" s="157"/>
      <c r="M263" s="162"/>
      <c r="T263" s="163"/>
      <c r="AT263" s="158" t="s">
        <v>231</v>
      </c>
      <c r="AU263" s="158" t="s">
        <v>80</v>
      </c>
      <c r="AV263" s="13" t="s">
        <v>82</v>
      </c>
      <c r="AW263" s="13" t="s">
        <v>30</v>
      </c>
      <c r="AX263" s="13" t="s">
        <v>73</v>
      </c>
      <c r="AY263" s="158" t="s">
        <v>221</v>
      </c>
    </row>
    <row r="264" spans="2:65" s="14" customFormat="1">
      <c r="B264" s="164"/>
      <c r="D264" s="151" t="s">
        <v>231</v>
      </c>
      <c r="E264" s="165" t="s">
        <v>1</v>
      </c>
      <c r="F264" s="166" t="s">
        <v>236</v>
      </c>
      <c r="H264" s="167">
        <v>164</v>
      </c>
      <c r="I264" s="168"/>
      <c r="L264" s="164"/>
      <c r="M264" s="169"/>
      <c r="T264" s="170"/>
      <c r="AT264" s="165" t="s">
        <v>231</v>
      </c>
      <c r="AU264" s="165" t="s">
        <v>80</v>
      </c>
      <c r="AV264" s="14" t="s">
        <v>229</v>
      </c>
      <c r="AW264" s="14" t="s">
        <v>30</v>
      </c>
      <c r="AX264" s="14" t="s">
        <v>80</v>
      </c>
      <c r="AY264" s="165" t="s">
        <v>221</v>
      </c>
    </row>
    <row r="265" spans="2:65" s="1" customFormat="1" ht="44.25" customHeight="1">
      <c r="B265" s="136"/>
      <c r="C265" s="137" t="s">
        <v>464</v>
      </c>
      <c r="D265" s="137" t="s">
        <v>224</v>
      </c>
      <c r="E265" s="138" t="s">
        <v>1798</v>
      </c>
      <c r="F265" s="139" t="s">
        <v>1799</v>
      </c>
      <c r="G265" s="140" t="s">
        <v>350</v>
      </c>
      <c r="H265" s="141">
        <v>142</v>
      </c>
      <c r="I265" s="142"/>
      <c r="J265" s="143">
        <f>ROUND(I265*H265,2)</f>
        <v>0</v>
      </c>
      <c r="K265" s="139" t="s">
        <v>1701</v>
      </c>
      <c r="L265" s="32"/>
      <c r="M265" s="144" t="s">
        <v>1</v>
      </c>
      <c r="N265" s="145" t="s">
        <v>38</v>
      </c>
      <c r="P265" s="146">
        <f>O265*H265</f>
        <v>0</v>
      </c>
      <c r="Q265" s="146">
        <v>1.16E-3</v>
      </c>
      <c r="R265" s="146">
        <f>Q265*H265</f>
        <v>0.16472000000000001</v>
      </c>
      <c r="S265" s="146">
        <v>0</v>
      </c>
      <c r="T265" s="147">
        <f>S265*H265</f>
        <v>0</v>
      </c>
      <c r="AR265" s="148" t="s">
        <v>332</v>
      </c>
      <c r="AT265" s="148" t="s">
        <v>224</v>
      </c>
      <c r="AU265" s="148" t="s">
        <v>80</v>
      </c>
      <c r="AY265" s="17" t="s">
        <v>221</v>
      </c>
      <c r="BE265" s="149">
        <f>IF(N265="základní",J265,0)</f>
        <v>0</v>
      </c>
      <c r="BF265" s="149">
        <f>IF(N265="snížená",J265,0)</f>
        <v>0</v>
      </c>
      <c r="BG265" s="149">
        <f>IF(N265="zákl. přenesená",J265,0)</f>
        <v>0</v>
      </c>
      <c r="BH265" s="149">
        <f>IF(N265="sníž. přenesená",J265,0)</f>
        <v>0</v>
      </c>
      <c r="BI265" s="149">
        <f>IF(N265="nulová",J265,0)</f>
        <v>0</v>
      </c>
      <c r="BJ265" s="17" t="s">
        <v>80</v>
      </c>
      <c r="BK265" s="149">
        <f>ROUND(I265*H265,2)</f>
        <v>0</v>
      </c>
      <c r="BL265" s="17" t="s">
        <v>332</v>
      </c>
      <c r="BM265" s="148" t="s">
        <v>1800</v>
      </c>
    </row>
    <row r="266" spans="2:65" s="12" customFormat="1">
      <c r="B266" s="150"/>
      <c r="D266" s="151" t="s">
        <v>231</v>
      </c>
      <c r="E266" s="152" t="s">
        <v>1</v>
      </c>
      <c r="F266" s="153" t="s">
        <v>1801</v>
      </c>
      <c r="H266" s="152" t="s">
        <v>1</v>
      </c>
      <c r="I266" s="154"/>
      <c r="L266" s="150"/>
      <c r="M266" s="155"/>
      <c r="T266" s="156"/>
      <c r="AT266" s="152" t="s">
        <v>231</v>
      </c>
      <c r="AU266" s="152" t="s">
        <v>80</v>
      </c>
      <c r="AV266" s="12" t="s">
        <v>80</v>
      </c>
      <c r="AW266" s="12" t="s">
        <v>30</v>
      </c>
      <c r="AX266" s="12" t="s">
        <v>73</v>
      </c>
      <c r="AY266" s="152" t="s">
        <v>221</v>
      </c>
    </row>
    <row r="267" spans="2:65" s="13" customFormat="1">
      <c r="B267" s="157"/>
      <c r="D267" s="151" t="s">
        <v>231</v>
      </c>
      <c r="E267" s="158" t="s">
        <v>1</v>
      </c>
      <c r="F267" s="159" t="s">
        <v>1802</v>
      </c>
      <c r="H267" s="160">
        <v>142</v>
      </c>
      <c r="I267" s="161"/>
      <c r="L267" s="157"/>
      <c r="M267" s="162"/>
      <c r="T267" s="163"/>
      <c r="AT267" s="158" t="s">
        <v>231</v>
      </c>
      <c r="AU267" s="158" t="s">
        <v>80</v>
      </c>
      <c r="AV267" s="13" t="s">
        <v>82</v>
      </c>
      <c r="AW267" s="13" t="s">
        <v>30</v>
      </c>
      <c r="AX267" s="13" t="s">
        <v>73</v>
      </c>
      <c r="AY267" s="158" t="s">
        <v>221</v>
      </c>
    </row>
    <row r="268" spans="2:65" s="14" customFormat="1">
      <c r="B268" s="164"/>
      <c r="D268" s="151" t="s">
        <v>231</v>
      </c>
      <c r="E268" s="165" t="s">
        <v>1</v>
      </c>
      <c r="F268" s="166" t="s">
        <v>236</v>
      </c>
      <c r="H268" s="167">
        <v>142</v>
      </c>
      <c r="I268" s="168"/>
      <c r="L268" s="164"/>
      <c r="M268" s="169"/>
      <c r="T268" s="170"/>
      <c r="AT268" s="165" t="s">
        <v>231</v>
      </c>
      <c r="AU268" s="165" t="s">
        <v>80</v>
      </c>
      <c r="AV268" s="14" t="s">
        <v>229</v>
      </c>
      <c r="AW268" s="14" t="s">
        <v>30</v>
      </c>
      <c r="AX268" s="14" t="s">
        <v>80</v>
      </c>
      <c r="AY268" s="165" t="s">
        <v>221</v>
      </c>
    </row>
    <row r="269" spans="2:65" s="1" customFormat="1" ht="44.25" customHeight="1">
      <c r="B269" s="136"/>
      <c r="C269" s="137" t="s">
        <v>470</v>
      </c>
      <c r="D269" s="137" t="s">
        <v>224</v>
      </c>
      <c r="E269" s="138" t="s">
        <v>1803</v>
      </c>
      <c r="F269" s="139" t="s">
        <v>1804</v>
      </c>
      <c r="G269" s="140" t="s">
        <v>350</v>
      </c>
      <c r="H269" s="141">
        <v>38</v>
      </c>
      <c r="I269" s="142"/>
      <c r="J269" s="143">
        <f>ROUND(I269*H269,2)</f>
        <v>0</v>
      </c>
      <c r="K269" s="139" t="s">
        <v>1701</v>
      </c>
      <c r="L269" s="32"/>
      <c r="M269" s="144" t="s">
        <v>1</v>
      </c>
      <c r="N269" s="145" t="s">
        <v>38</v>
      </c>
      <c r="P269" s="146">
        <f>O269*H269</f>
        <v>0</v>
      </c>
      <c r="Q269" s="146">
        <v>1.66E-3</v>
      </c>
      <c r="R269" s="146">
        <f>Q269*H269</f>
        <v>6.3079999999999997E-2</v>
      </c>
      <c r="S269" s="146">
        <v>0</v>
      </c>
      <c r="T269" s="147">
        <f>S269*H269</f>
        <v>0</v>
      </c>
      <c r="AR269" s="148" t="s">
        <v>332</v>
      </c>
      <c r="AT269" s="148" t="s">
        <v>224</v>
      </c>
      <c r="AU269" s="148" t="s">
        <v>80</v>
      </c>
      <c r="AY269" s="17" t="s">
        <v>221</v>
      </c>
      <c r="BE269" s="149">
        <f>IF(N269="základní",J269,0)</f>
        <v>0</v>
      </c>
      <c r="BF269" s="149">
        <f>IF(N269="snížená",J269,0)</f>
        <v>0</v>
      </c>
      <c r="BG269" s="149">
        <f>IF(N269="zákl. přenesená",J269,0)</f>
        <v>0</v>
      </c>
      <c r="BH269" s="149">
        <f>IF(N269="sníž. přenesená",J269,0)</f>
        <v>0</v>
      </c>
      <c r="BI269" s="149">
        <f>IF(N269="nulová",J269,0)</f>
        <v>0</v>
      </c>
      <c r="BJ269" s="17" t="s">
        <v>80</v>
      </c>
      <c r="BK269" s="149">
        <f>ROUND(I269*H269,2)</f>
        <v>0</v>
      </c>
      <c r="BL269" s="17" t="s">
        <v>332</v>
      </c>
      <c r="BM269" s="148" t="s">
        <v>1805</v>
      </c>
    </row>
    <row r="270" spans="2:65" s="12" customFormat="1">
      <c r="B270" s="150"/>
      <c r="D270" s="151" t="s">
        <v>231</v>
      </c>
      <c r="E270" s="152" t="s">
        <v>1</v>
      </c>
      <c r="F270" s="153" t="s">
        <v>1792</v>
      </c>
      <c r="H270" s="152" t="s">
        <v>1</v>
      </c>
      <c r="I270" s="154"/>
      <c r="L270" s="150"/>
      <c r="M270" s="155"/>
      <c r="T270" s="156"/>
      <c r="AT270" s="152" t="s">
        <v>231</v>
      </c>
      <c r="AU270" s="152" t="s">
        <v>80</v>
      </c>
      <c r="AV270" s="12" t="s">
        <v>80</v>
      </c>
      <c r="AW270" s="12" t="s">
        <v>30</v>
      </c>
      <c r="AX270" s="12" t="s">
        <v>73</v>
      </c>
      <c r="AY270" s="152" t="s">
        <v>221</v>
      </c>
    </row>
    <row r="271" spans="2:65" s="13" customFormat="1">
      <c r="B271" s="157"/>
      <c r="D271" s="151" t="s">
        <v>231</v>
      </c>
      <c r="E271" s="158" t="s">
        <v>1</v>
      </c>
      <c r="F271" s="159" t="s">
        <v>1806</v>
      </c>
      <c r="H271" s="160">
        <v>38</v>
      </c>
      <c r="I271" s="161"/>
      <c r="L271" s="157"/>
      <c r="M271" s="162"/>
      <c r="T271" s="163"/>
      <c r="AT271" s="158" t="s">
        <v>231</v>
      </c>
      <c r="AU271" s="158" t="s">
        <v>80</v>
      </c>
      <c r="AV271" s="13" t="s">
        <v>82</v>
      </c>
      <c r="AW271" s="13" t="s">
        <v>30</v>
      </c>
      <c r="AX271" s="13" t="s">
        <v>73</v>
      </c>
      <c r="AY271" s="158" t="s">
        <v>221</v>
      </c>
    </row>
    <row r="272" spans="2:65" s="14" customFormat="1">
      <c r="B272" s="164"/>
      <c r="D272" s="151" t="s">
        <v>231</v>
      </c>
      <c r="E272" s="165" t="s">
        <v>1</v>
      </c>
      <c r="F272" s="166" t="s">
        <v>236</v>
      </c>
      <c r="H272" s="167">
        <v>38</v>
      </c>
      <c r="I272" s="168"/>
      <c r="L272" s="164"/>
      <c r="M272" s="169"/>
      <c r="T272" s="170"/>
      <c r="AT272" s="165" t="s">
        <v>231</v>
      </c>
      <c r="AU272" s="165" t="s">
        <v>80</v>
      </c>
      <c r="AV272" s="14" t="s">
        <v>229</v>
      </c>
      <c r="AW272" s="14" t="s">
        <v>30</v>
      </c>
      <c r="AX272" s="14" t="s">
        <v>80</v>
      </c>
      <c r="AY272" s="165" t="s">
        <v>221</v>
      </c>
    </row>
    <row r="273" spans="2:65" s="1" customFormat="1" ht="44.25" customHeight="1">
      <c r="B273" s="136"/>
      <c r="C273" s="137" t="s">
        <v>478</v>
      </c>
      <c r="D273" s="137" t="s">
        <v>224</v>
      </c>
      <c r="E273" s="138" t="s">
        <v>1807</v>
      </c>
      <c r="F273" s="139" t="s">
        <v>1808</v>
      </c>
      <c r="G273" s="140" t="s">
        <v>350</v>
      </c>
      <c r="H273" s="141">
        <v>72</v>
      </c>
      <c r="I273" s="142"/>
      <c r="J273" s="143">
        <f>ROUND(I273*H273,2)</f>
        <v>0</v>
      </c>
      <c r="K273" s="139" t="s">
        <v>1701</v>
      </c>
      <c r="L273" s="32"/>
      <c r="M273" s="144" t="s">
        <v>1</v>
      </c>
      <c r="N273" s="145" t="s">
        <v>38</v>
      </c>
      <c r="P273" s="146">
        <f>O273*H273</f>
        <v>0</v>
      </c>
      <c r="Q273" s="146">
        <v>1.98E-3</v>
      </c>
      <c r="R273" s="146">
        <f>Q273*H273</f>
        <v>0.14255999999999999</v>
      </c>
      <c r="S273" s="146">
        <v>0</v>
      </c>
      <c r="T273" s="147">
        <f>S273*H273</f>
        <v>0</v>
      </c>
      <c r="AR273" s="148" t="s">
        <v>332</v>
      </c>
      <c r="AT273" s="148" t="s">
        <v>224</v>
      </c>
      <c r="AU273" s="148" t="s">
        <v>80</v>
      </c>
      <c r="AY273" s="17" t="s">
        <v>221</v>
      </c>
      <c r="BE273" s="149">
        <f>IF(N273="základní",J273,0)</f>
        <v>0</v>
      </c>
      <c r="BF273" s="149">
        <f>IF(N273="snížená",J273,0)</f>
        <v>0</v>
      </c>
      <c r="BG273" s="149">
        <f>IF(N273="zákl. přenesená",J273,0)</f>
        <v>0</v>
      </c>
      <c r="BH273" s="149">
        <f>IF(N273="sníž. přenesená",J273,0)</f>
        <v>0</v>
      </c>
      <c r="BI273" s="149">
        <f>IF(N273="nulová",J273,0)</f>
        <v>0</v>
      </c>
      <c r="BJ273" s="17" t="s">
        <v>80</v>
      </c>
      <c r="BK273" s="149">
        <f>ROUND(I273*H273,2)</f>
        <v>0</v>
      </c>
      <c r="BL273" s="17" t="s">
        <v>332</v>
      </c>
      <c r="BM273" s="148" t="s">
        <v>1809</v>
      </c>
    </row>
    <row r="274" spans="2:65" s="12" customFormat="1">
      <c r="B274" s="150"/>
      <c r="D274" s="151" t="s">
        <v>231</v>
      </c>
      <c r="E274" s="152" t="s">
        <v>1</v>
      </c>
      <c r="F274" s="153" t="s">
        <v>1792</v>
      </c>
      <c r="H274" s="152" t="s">
        <v>1</v>
      </c>
      <c r="I274" s="154"/>
      <c r="L274" s="150"/>
      <c r="M274" s="155"/>
      <c r="T274" s="156"/>
      <c r="AT274" s="152" t="s">
        <v>231</v>
      </c>
      <c r="AU274" s="152" t="s">
        <v>80</v>
      </c>
      <c r="AV274" s="12" t="s">
        <v>80</v>
      </c>
      <c r="AW274" s="12" t="s">
        <v>30</v>
      </c>
      <c r="AX274" s="12" t="s">
        <v>73</v>
      </c>
      <c r="AY274" s="152" t="s">
        <v>221</v>
      </c>
    </row>
    <row r="275" spans="2:65" s="13" customFormat="1">
      <c r="B275" s="157"/>
      <c r="D275" s="151" t="s">
        <v>231</v>
      </c>
      <c r="E275" s="158" t="s">
        <v>1</v>
      </c>
      <c r="F275" s="159" t="s">
        <v>1698</v>
      </c>
      <c r="H275" s="160">
        <v>72</v>
      </c>
      <c r="I275" s="161"/>
      <c r="L275" s="157"/>
      <c r="M275" s="162"/>
      <c r="T275" s="163"/>
      <c r="AT275" s="158" t="s">
        <v>231</v>
      </c>
      <c r="AU275" s="158" t="s">
        <v>80</v>
      </c>
      <c r="AV275" s="13" t="s">
        <v>82</v>
      </c>
      <c r="AW275" s="13" t="s">
        <v>30</v>
      </c>
      <c r="AX275" s="13" t="s">
        <v>73</v>
      </c>
      <c r="AY275" s="158" t="s">
        <v>221</v>
      </c>
    </row>
    <row r="276" spans="2:65" s="14" customFormat="1">
      <c r="B276" s="164"/>
      <c r="D276" s="151" t="s">
        <v>231</v>
      </c>
      <c r="E276" s="165" t="s">
        <v>1</v>
      </c>
      <c r="F276" s="166" t="s">
        <v>236</v>
      </c>
      <c r="H276" s="167">
        <v>72</v>
      </c>
      <c r="I276" s="168"/>
      <c r="L276" s="164"/>
      <c r="M276" s="169"/>
      <c r="T276" s="170"/>
      <c r="AT276" s="165" t="s">
        <v>231</v>
      </c>
      <c r="AU276" s="165" t="s">
        <v>80</v>
      </c>
      <c r="AV276" s="14" t="s">
        <v>229</v>
      </c>
      <c r="AW276" s="14" t="s">
        <v>30</v>
      </c>
      <c r="AX276" s="14" t="s">
        <v>80</v>
      </c>
      <c r="AY276" s="165" t="s">
        <v>221</v>
      </c>
    </row>
    <row r="277" spans="2:65" s="1" customFormat="1" ht="44.25" customHeight="1">
      <c r="B277" s="136"/>
      <c r="C277" s="137" t="s">
        <v>512</v>
      </c>
      <c r="D277" s="137" t="s">
        <v>224</v>
      </c>
      <c r="E277" s="138" t="s">
        <v>1810</v>
      </c>
      <c r="F277" s="139" t="s">
        <v>1811</v>
      </c>
      <c r="G277" s="140" t="s">
        <v>350</v>
      </c>
      <c r="H277" s="141">
        <v>64</v>
      </c>
      <c r="I277" s="142"/>
      <c r="J277" s="143">
        <f>ROUND(I277*H277,2)</f>
        <v>0</v>
      </c>
      <c r="K277" s="139" t="s">
        <v>1701</v>
      </c>
      <c r="L277" s="32"/>
      <c r="M277" s="144" t="s">
        <v>1</v>
      </c>
      <c r="N277" s="145" t="s">
        <v>38</v>
      </c>
      <c r="P277" s="146">
        <f>O277*H277</f>
        <v>0</v>
      </c>
      <c r="Q277" s="146">
        <v>2.6800000000000001E-3</v>
      </c>
      <c r="R277" s="146">
        <f>Q277*H277</f>
        <v>0.17152000000000001</v>
      </c>
      <c r="S277" s="146">
        <v>0</v>
      </c>
      <c r="T277" s="147">
        <f>S277*H277</f>
        <v>0</v>
      </c>
      <c r="AR277" s="148" t="s">
        <v>332</v>
      </c>
      <c r="AT277" s="148" t="s">
        <v>224</v>
      </c>
      <c r="AU277" s="148" t="s">
        <v>80</v>
      </c>
      <c r="AY277" s="17" t="s">
        <v>221</v>
      </c>
      <c r="BE277" s="149">
        <f>IF(N277="základní",J277,0)</f>
        <v>0</v>
      </c>
      <c r="BF277" s="149">
        <f>IF(N277="snížená",J277,0)</f>
        <v>0</v>
      </c>
      <c r="BG277" s="149">
        <f>IF(N277="zákl. přenesená",J277,0)</f>
        <v>0</v>
      </c>
      <c r="BH277" s="149">
        <f>IF(N277="sníž. přenesená",J277,0)</f>
        <v>0</v>
      </c>
      <c r="BI277" s="149">
        <f>IF(N277="nulová",J277,0)</f>
        <v>0</v>
      </c>
      <c r="BJ277" s="17" t="s">
        <v>80</v>
      </c>
      <c r="BK277" s="149">
        <f>ROUND(I277*H277,2)</f>
        <v>0</v>
      </c>
      <c r="BL277" s="17" t="s">
        <v>332</v>
      </c>
      <c r="BM277" s="148" t="s">
        <v>1812</v>
      </c>
    </row>
    <row r="278" spans="2:65" s="12" customFormat="1">
      <c r="B278" s="150"/>
      <c r="D278" s="151" t="s">
        <v>231</v>
      </c>
      <c r="E278" s="152" t="s">
        <v>1</v>
      </c>
      <c r="F278" s="153" t="s">
        <v>1792</v>
      </c>
      <c r="H278" s="152" t="s">
        <v>1</v>
      </c>
      <c r="I278" s="154"/>
      <c r="L278" s="150"/>
      <c r="M278" s="155"/>
      <c r="T278" s="156"/>
      <c r="AT278" s="152" t="s">
        <v>231</v>
      </c>
      <c r="AU278" s="152" t="s">
        <v>80</v>
      </c>
      <c r="AV278" s="12" t="s">
        <v>80</v>
      </c>
      <c r="AW278" s="12" t="s">
        <v>30</v>
      </c>
      <c r="AX278" s="12" t="s">
        <v>73</v>
      </c>
      <c r="AY278" s="152" t="s">
        <v>221</v>
      </c>
    </row>
    <row r="279" spans="2:65" s="13" customFormat="1">
      <c r="B279" s="157"/>
      <c r="D279" s="151" t="s">
        <v>231</v>
      </c>
      <c r="E279" s="158" t="s">
        <v>1</v>
      </c>
      <c r="F279" s="159" t="s">
        <v>1813</v>
      </c>
      <c r="H279" s="160">
        <v>64</v>
      </c>
      <c r="I279" s="161"/>
      <c r="L279" s="157"/>
      <c r="M279" s="162"/>
      <c r="T279" s="163"/>
      <c r="AT279" s="158" t="s">
        <v>231</v>
      </c>
      <c r="AU279" s="158" t="s">
        <v>80</v>
      </c>
      <c r="AV279" s="13" t="s">
        <v>82</v>
      </c>
      <c r="AW279" s="13" t="s">
        <v>30</v>
      </c>
      <c r="AX279" s="13" t="s">
        <v>73</v>
      </c>
      <c r="AY279" s="158" t="s">
        <v>221</v>
      </c>
    </row>
    <row r="280" spans="2:65" s="14" customFormat="1">
      <c r="B280" s="164"/>
      <c r="D280" s="151" t="s">
        <v>231</v>
      </c>
      <c r="E280" s="165" t="s">
        <v>1</v>
      </c>
      <c r="F280" s="166" t="s">
        <v>236</v>
      </c>
      <c r="H280" s="167">
        <v>64</v>
      </c>
      <c r="I280" s="168"/>
      <c r="L280" s="164"/>
      <c r="M280" s="169"/>
      <c r="T280" s="170"/>
      <c r="AT280" s="165" t="s">
        <v>231</v>
      </c>
      <c r="AU280" s="165" t="s">
        <v>80</v>
      </c>
      <c r="AV280" s="14" t="s">
        <v>229</v>
      </c>
      <c r="AW280" s="14" t="s">
        <v>30</v>
      </c>
      <c r="AX280" s="14" t="s">
        <v>80</v>
      </c>
      <c r="AY280" s="165" t="s">
        <v>221</v>
      </c>
    </row>
    <row r="281" spans="2:65" s="1" customFormat="1" ht="44.25" customHeight="1">
      <c r="B281" s="136"/>
      <c r="C281" s="137" t="s">
        <v>517</v>
      </c>
      <c r="D281" s="137" t="s">
        <v>224</v>
      </c>
      <c r="E281" s="138" t="s">
        <v>1814</v>
      </c>
      <c r="F281" s="139" t="s">
        <v>1815</v>
      </c>
      <c r="G281" s="140" t="s">
        <v>350</v>
      </c>
      <c r="H281" s="141">
        <v>32</v>
      </c>
      <c r="I281" s="142"/>
      <c r="J281" s="143">
        <f>ROUND(I281*H281,2)</f>
        <v>0</v>
      </c>
      <c r="K281" s="139" t="s">
        <v>1701</v>
      </c>
      <c r="L281" s="32"/>
      <c r="M281" s="144" t="s">
        <v>1</v>
      </c>
      <c r="N281" s="145" t="s">
        <v>38</v>
      </c>
      <c r="P281" s="146">
        <f>O281*H281</f>
        <v>0</v>
      </c>
      <c r="Q281" s="146">
        <v>2.2599999999999999E-3</v>
      </c>
      <c r="R281" s="146">
        <f>Q281*H281</f>
        <v>7.2319999999999995E-2</v>
      </c>
      <c r="S281" s="146">
        <v>0</v>
      </c>
      <c r="T281" s="147">
        <f>S281*H281</f>
        <v>0</v>
      </c>
      <c r="AR281" s="148" t="s">
        <v>332</v>
      </c>
      <c r="AT281" s="148" t="s">
        <v>224</v>
      </c>
      <c r="AU281" s="148" t="s">
        <v>80</v>
      </c>
      <c r="AY281" s="17" t="s">
        <v>221</v>
      </c>
      <c r="BE281" s="149">
        <f>IF(N281="základní",J281,0)</f>
        <v>0</v>
      </c>
      <c r="BF281" s="149">
        <f>IF(N281="snížená",J281,0)</f>
        <v>0</v>
      </c>
      <c r="BG281" s="149">
        <f>IF(N281="zákl. přenesená",J281,0)</f>
        <v>0</v>
      </c>
      <c r="BH281" s="149">
        <f>IF(N281="sníž. přenesená",J281,0)</f>
        <v>0</v>
      </c>
      <c r="BI281" s="149">
        <f>IF(N281="nulová",J281,0)</f>
        <v>0</v>
      </c>
      <c r="BJ281" s="17" t="s">
        <v>80</v>
      </c>
      <c r="BK281" s="149">
        <f>ROUND(I281*H281,2)</f>
        <v>0</v>
      </c>
      <c r="BL281" s="17" t="s">
        <v>332</v>
      </c>
      <c r="BM281" s="148" t="s">
        <v>1816</v>
      </c>
    </row>
    <row r="282" spans="2:65" s="12" customFormat="1">
      <c r="B282" s="150"/>
      <c r="D282" s="151" t="s">
        <v>231</v>
      </c>
      <c r="E282" s="152" t="s">
        <v>1</v>
      </c>
      <c r="F282" s="153" t="s">
        <v>1792</v>
      </c>
      <c r="H282" s="152" t="s">
        <v>1</v>
      </c>
      <c r="I282" s="154"/>
      <c r="L282" s="150"/>
      <c r="M282" s="155"/>
      <c r="T282" s="156"/>
      <c r="AT282" s="152" t="s">
        <v>231</v>
      </c>
      <c r="AU282" s="152" t="s">
        <v>80</v>
      </c>
      <c r="AV282" s="12" t="s">
        <v>80</v>
      </c>
      <c r="AW282" s="12" t="s">
        <v>30</v>
      </c>
      <c r="AX282" s="12" t="s">
        <v>73</v>
      </c>
      <c r="AY282" s="152" t="s">
        <v>221</v>
      </c>
    </row>
    <row r="283" spans="2:65" s="13" customFormat="1">
      <c r="B283" s="157"/>
      <c r="D283" s="151" t="s">
        <v>231</v>
      </c>
      <c r="E283" s="158" t="s">
        <v>1</v>
      </c>
      <c r="F283" s="159" t="s">
        <v>1785</v>
      </c>
      <c r="H283" s="160">
        <v>32</v>
      </c>
      <c r="I283" s="161"/>
      <c r="L283" s="157"/>
      <c r="M283" s="162"/>
      <c r="T283" s="163"/>
      <c r="AT283" s="158" t="s">
        <v>231</v>
      </c>
      <c r="AU283" s="158" t="s">
        <v>80</v>
      </c>
      <c r="AV283" s="13" t="s">
        <v>82</v>
      </c>
      <c r="AW283" s="13" t="s">
        <v>30</v>
      </c>
      <c r="AX283" s="13" t="s">
        <v>73</v>
      </c>
      <c r="AY283" s="158" t="s">
        <v>221</v>
      </c>
    </row>
    <row r="284" spans="2:65" s="14" customFormat="1">
      <c r="B284" s="164"/>
      <c r="D284" s="151" t="s">
        <v>231</v>
      </c>
      <c r="E284" s="165" t="s">
        <v>1</v>
      </c>
      <c r="F284" s="166" t="s">
        <v>236</v>
      </c>
      <c r="H284" s="167">
        <v>32</v>
      </c>
      <c r="I284" s="168"/>
      <c r="L284" s="164"/>
      <c r="M284" s="169"/>
      <c r="T284" s="170"/>
      <c r="AT284" s="165" t="s">
        <v>231</v>
      </c>
      <c r="AU284" s="165" t="s">
        <v>80</v>
      </c>
      <c r="AV284" s="14" t="s">
        <v>229</v>
      </c>
      <c r="AW284" s="14" t="s">
        <v>30</v>
      </c>
      <c r="AX284" s="14" t="s">
        <v>80</v>
      </c>
      <c r="AY284" s="165" t="s">
        <v>221</v>
      </c>
    </row>
    <row r="285" spans="2:65" s="1" customFormat="1" ht="16.5" customHeight="1">
      <c r="B285" s="136"/>
      <c r="C285" s="137" t="s">
        <v>523</v>
      </c>
      <c r="D285" s="137" t="s">
        <v>224</v>
      </c>
      <c r="E285" s="138" t="s">
        <v>1817</v>
      </c>
      <c r="F285" s="139" t="s">
        <v>1818</v>
      </c>
      <c r="G285" s="140" t="s">
        <v>285</v>
      </c>
      <c r="H285" s="141">
        <v>80</v>
      </c>
      <c r="I285" s="142"/>
      <c r="J285" s="143">
        <f>ROUND(I285*H285,2)</f>
        <v>0</v>
      </c>
      <c r="K285" s="139" t="s">
        <v>1701</v>
      </c>
      <c r="L285" s="32"/>
      <c r="M285" s="144" t="s">
        <v>1</v>
      </c>
      <c r="N285" s="145" t="s">
        <v>38</v>
      </c>
      <c r="P285" s="146">
        <f>O285*H285</f>
        <v>0</v>
      </c>
      <c r="Q285" s="146">
        <v>0</v>
      </c>
      <c r="R285" s="146">
        <f>Q285*H285</f>
        <v>0</v>
      </c>
      <c r="S285" s="146">
        <v>0</v>
      </c>
      <c r="T285" s="147">
        <f>S285*H285</f>
        <v>0</v>
      </c>
      <c r="AR285" s="148" t="s">
        <v>332</v>
      </c>
      <c r="AT285" s="148" t="s">
        <v>224</v>
      </c>
      <c r="AU285" s="148" t="s">
        <v>80</v>
      </c>
      <c r="AY285" s="17" t="s">
        <v>221</v>
      </c>
      <c r="BE285" s="149">
        <f>IF(N285="základní",J285,0)</f>
        <v>0</v>
      </c>
      <c r="BF285" s="149">
        <f>IF(N285="snížená",J285,0)</f>
        <v>0</v>
      </c>
      <c r="BG285" s="149">
        <f>IF(N285="zákl. přenesená",J285,0)</f>
        <v>0</v>
      </c>
      <c r="BH285" s="149">
        <f>IF(N285="sníž. přenesená",J285,0)</f>
        <v>0</v>
      </c>
      <c r="BI285" s="149">
        <f>IF(N285="nulová",J285,0)</f>
        <v>0</v>
      </c>
      <c r="BJ285" s="17" t="s">
        <v>80</v>
      </c>
      <c r="BK285" s="149">
        <f>ROUND(I285*H285,2)</f>
        <v>0</v>
      </c>
      <c r="BL285" s="17" t="s">
        <v>332</v>
      </c>
      <c r="BM285" s="148" t="s">
        <v>1819</v>
      </c>
    </row>
    <row r="286" spans="2:65" s="12" customFormat="1">
      <c r="B286" s="150"/>
      <c r="D286" s="151" t="s">
        <v>231</v>
      </c>
      <c r="E286" s="152" t="s">
        <v>1</v>
      </c>
      <c r="F286" s="153" t="s">
        <v>1820</v>
      </c>
      <c r="H286" s="152" t="s">
        <v>1</v>
      </c>
      <c r="I286" s="154"/>
      <c r="L286" s="150"/>
      <c r="M286" s="155"/>
      <c r="T286" s="156"/>
      <c r="AT286" s="152" t="s">
        <v>231</v>
      </c>
      <c r="AU286" s="152" t="s">
        <v>80</v>
      </c>
      <c r="AV286" s="12" t="s">
        <v>80</v>
      </c>
      <c r="AW286" s="12" t="s">
        <v>30</v>
      </c>
      <c r="AX286" s="12" t="s">
        <v>73</v>
      </c>
      <c r="AY286" s="152" t="s">
        <v>221</v>
      </c>
    </row>
    <row r="287" spans="2:65" s="13" customFormat="1">
      <c r="B287" s="157"/>
      <c r="D287" s="151" t="s">
        <v>231</v>
      </c>
      <c r="E287" s="158" t="s">
        <v>1</v>
      </c>
      <c r="F287" s="159" t="s">
        <v>1821</v>
      </c>
      <c r="H287" s="160">
        <v>80</v>
      </c>
      <c r="I287" s="161"/>
      <c r="L287" s="157"/>
      <c r="M287" s="162"/>
      <c r="T287" s="163"/>
      <c r="AT287" s="158" t="s">
        <v>231</v>
      </c>
      <c r="AU287" s="158" t="s">
        <v>80</v>
      </c>
      <c r="AV287" s="13" t="s">
        <v>82</v>
      </c>
      <c r="AW287" s="13" t="s">
        <v>30</v>
      </c>
      <c r="AX287" s="13" t="s">
        <v>73</v>
      </c>
      <c r="AY287" s="158" t="s">
        <v>221</v>
      </c>
    </row>
    <row r="288" spans="2:65" s="14" customFormat="1">
      <c r="B288" s="164"/>
      <c r="D288" s="151" t="s">
        <v>231</v>
      </c>
      <c r="E288" s="165" t="s">
        <v>1</v>
      </c>
      <c r="F288" s="166" t="s">
        <v>236</v>
      </c>
      <c r="H288" s="167">
        <v>80</v>
      </c>
      <c r="I288" s="168"/>
      <c r="L288" s="164"/>
      <c r="M288" s="169"/>
      <c r="T288" s="170"/>
      <c r="AT288" s="165" t="s">
        <v>231</v>
      </c>
      <c r="AU288" s="165" t="s">
        <v>80</v>
      </c>
      <c r="AV288" s="14" t="s">
        <v>229</v>
      </c>
      <c r="AW288" s="14" t="s">
        <v>30</v>
      </c>
      <c r="AX288" s="14" t="s">
        <v>80</v>
      </c>
      <c r="AY288" s="165" t="s">
        <v>221</v>
      </c>
    </row>
    <row r="289" spans="2:65" s="1" customFormat="1" ht="16.5" customHeight="1">
      <c r="B289" s="136"/>
      <c r="C289" s="137" t="s">
        <v>539</v>
      </c>
      <c r="D289" s="137" t="s">
        <v>224</v>
      </c>
      <c r="E289" s="138" t="s">
        <v>1822</v>
      </c>
      <c r="F289" s="139" t="s">
        <v>1823</v>
      </c>
      <c r="G289" s="140" t="s">
        <v>285</v>
      </c>
      <c r="H289" s="141">
        <v>3</v>
      </c>
      <c r="I289" s="142"/>
      <c r="J289" s="143">
        <f>ROUND(I289*H289,2)</f>
        <v>0</v>
      </c>
      <c r="K289" s="139" t="s">
        <v>1701</v>
      </c>
      <c r="L289" s="32"/>
      <c r="M289" s="144" t="s">
        <v>1</v>
      </c>
      <c r="N289" s="145" t="s">
        <v>38</v>
      </c>
      <c r="P289" s="146">
        <f>O289*H289</f>
        <v>0</v>
      </c>
      <c r="Q289" s="146">
        <v>0</v>
      </c>
      <c r="R289" s="146">
        <f>Q289*H289</f>
        <v>0</v>
      </c>
      <c r="S289" s="146">
        <v>0</v>
      </c>
      <c r="T289" s="147">
        <f>S289*H289</f>
        <v>0</v>
      </c>
      <c r="AR289" s="148" t="s">
        <v>332</v>
      </c>
      <c r="AT289" s="148" t="s">
        <v>224</v>
      </c>
      <c r="AU289" s="148" t="s">
        <v>80</v>
      </c>
      <c r="AY289" s="17" t="s">
        <v>221</v>
      </c>
      <c r="BE289" s="149">
        <f>IF(N289="základní",J289,0)</f>
        <v>0</v>
      </c>
      <c r="BF289" s="149">
        <f>IF(N289="snížená",J289,0)</f>
        <v>0</v>
      </c>
      <c r="BG289" s="149">
        <f>IF(N289="zákl. přenesená",J289,0)</f>
        <v>0</v>
      </c>
      <c r="BH289" s="149">
        <f>IF(N289="sníž. přenesená",J289,0)</f>
        <v>0</v>
      </c>
      <c r="BI289" s="149">
        <f>IF(N289="nulová",J289,0)</f>
        <v>0</v>
      </c>
      <c r="BJ289" s="17" t="s">
        <v>80</v>
      </c>
      <c r="BK289" s="149">
        <f>ROUND(I289*H289,2)</f>
        <v>0</v>
      </c>
      <c r="BL289" s="17" t="s">
        <v>332</v>
      </c>
      <c r="BM289" s="148" t="s">
        <v>1824</v>
      </c>
    </row>
    <row r="290" spans="2:65" s="12" customFormat="1">
      <c r="B290" s="150"/>
      <c r="D290" s="151" t="s">
        <v>231</v>
      </c>
      <c r="E290" s="152" t="s">
        <v>1</v>
      </c>
      <c r="F290" s="153" t="s">
        <v>1820</v>
      </c>
      <c r="H290" s="152" t="s">
        <v>1</v>
      </c>
      <c r="I290" s="154"/>
      <c r="L290" s="150"/>
      <c r="M290" s="155"/>
      <c r="T290" s="156"/>
      <c r="AT290" s="152" t="s">
        <v>231</v>
      </c>
      <c r="AU290" s="152" t="s">
        <v>80</v>
      </c>
      <c r="AV290" s="12" t="s">
        <v>80</v>
      </c>
      <c r="AW290" s="12" t="s">
        <v>30</v>
      </c>
      <c r="AX290" s="12" t="s">
        <v>73</v>
      </c>
      <c r="AY290" s="152" t="s">
        <v>221</v>
      </c>
    </row>
    <row r="291" spans="2:65" s="13" customFormat="1">
      <c r="B291" s="157"/>
      <c r="D291" s="151" t="s">
        <v>231</v>
      </c>
      <c r="E291" s="158" t="s">
        <v>1</v>
      </c>
      <c r="F291" s="159" t="s">
        <v>1825</v>
      </c>
      <c r="H291" s="160">
        <v>3</v>
      </c>
      <c r="I291" s="161"/>
      <c r="L291" s="157"/>
      <c r="M291" s="162"/>
      <c r="T291" s="163"/>
      <c r="AT291" s="158" t="s">
        <v>231</v>
      </c>
      <c r="AU291" s="158" t="s">
        <v>80</v>
      </c>
      <c r="AV291" s="13" t="s">
        <v>82</v>
      </c>
      <c r="AW291" s="13" t="s">
        <v>30</v>
      </c>
      <c r="AX291" s="13" t="s">
        <v>73</v>
      </c>
      <c r="AY291" s="158" t="s">
        <v>221</v>
      </c>
    </row>
    <row r="292" spans="2:65" s="14" customFormat="1">
      <c r="B292" s="164"/>
      <c r="D292" s="151" t="s">
        <v>231</v>
      </c>
      <c r="E292" s="165" t="s">
        <v>1</v>
      </c>
      <c r="F292" s="166" t="s">
        <v>236</v>
      </c>
      <c r="H292" s="167">
        <v>3</v>
      </c>
      <c r="I292" s="168"/>
      <c r="L292" s="164"/>
      <c r="M292" s="169"/>
      <c r="T292" s="170"/>
      <c r="AT292" s="165" t="s">
        <v>231</v>
      </c>
      <c r="AU292" s="165" t="s">
        <v>80</v>
      </c>
      <c r="AV292" s="14" t="s">
        <v>229</v>
      </c>
      <c r="AW292" s="14" t="s">
        <v>30</v>
      </c>
      <c r="AX292" s="14" t="s">
        <v>80</v>
      </c>
      <c r="AY292" s="165" t="s">
        <v>221</v>
      </c>
    </row>
    <row r="293" spans="2:65" s="1" customFormat="1" ht="44.25" customHeight="1">
      <c r="B293" s="136"/>
      <c r="C293" s="137" t="s">
        <v>562</v>
      </c>
      <c r="D293" s="137" t="s">
        <v>224</v>
      </c>
      <c r="E293" s="138" t="s">
        <v>1826</v>
      </c>
      <c r="F293" s="139" t="s">
        <v>1827</v>
      </c>
      <c r="G293" s="140" t="s">
        <v>350</v>
      </c>
      <c r="H293" s="141">
        <v>36</v>
      </c>
      <c r="I293" s="142"/>
      <c r="J293" s="143">
        <f>ROUND(I293*H293,2)</f>
        <v>0</v>
      </c>
      <c r="K293" s="139" t="s">
        <v>1</v>
      </c>
      <c r="L293" s="32"/>
      <c r="M293" s="144" t="s">
        <v>1</v>
      </c>
      <c r="N293" s="145" t="s">
        <v>38</v>
      </c>
      <c r="P293" s="146">
        <f>O293*H293</f>
        <v>0</v>
      </c>
      <c r="Q293" s="146">
        <v>1.6000000000000001E-3</v>
      </c>
      <c r="R293" s="146">
        <f>Q293*H293</f>
        <v>5.7600000000000005E-2</v>
      </c>
      <c r="S293" s="146">
        <v>0</v>
      </c>
      <c r="T293" s="147">
        <f>S293*H293</f>
        <v>0</v>
      </c>
      <c r="AR293" s="148" t="s">
        <v>332</v>
      </c>
      <c r="AT293" s="148" t="s">
        <v>224</v>
      </c>
      <c r="AU293" s="148" t="s">
        <v>80</v>
      </c>
      <c r="AY293" s="17" t="s">
        <v>221</v>
      </c>
      <c r="BE293" s="149">
        <f>IF(N293="základní",J293,0)</f>
        <v>0</v>
      </c>
      <c r="BF293" s="149">
        <f>IF(N293="snížená",J293,0)</f>
        <v>0</v>
      </c>
      <c r="BG293" s="149">
        <f>IF(N293="zákl. přenesená",J293,0)</f>
        <v>0</v>
      </c>
      <c r="BH293" s="149">
        <f>IF(N293="sníž. přenesená",J293,0)</f>
        <v>0</v>
      </c>
      <c r="BI293" s="149">
        <f>IF(N293="nulová",J293,0)</f>
        <v>0</v>
      </c>
      <c r="BJ293" s="17" t="s">
        <v>80</v>
      </c>
      <c r="BK293" s="149">
        <f>ROUND(I293*H293,2)</f>
        <v>0</v>
      </c>
      <c r="BL293" s="17" t="s">
        <v>332</v>
      </c>
      <c r="BM293" s="148" t="s">
        <v>1828</v>
      </c>
    </row>
    <row r="294" spans="2:65" s="1" customFormat="1">
      <c r="B294" s="32"/>
      <c r="D294" s="151" t="s">
        <v>272</v>
      </c>
      <c r="F294" s="181" t="s">
        <v>1714</v>
      </c>
      <c r="I294" s="182"/>
      <c r="L294" s="32"/>
      <c r="M294" s="183"/>
      <c r="T294" s="56"/>
      <c r="AT294" s="17" t="s">
        <v>272</v>
      </c>
      <c r="AU294" s="17" t="s">
        <v>80</v>
      </c>
    </row>
    <row r="295" spans="2:65" s="12" customFormat="1">
      <c r="B295" s="150"/>
      <c r="D295" s="151" t="s">
        <v>231</v>
      </c>
      <c r="E295" s="152" t="s">
        <v>1</v>
      </c>
      <c r="F295" s="153" t="s">
        <v>1829</v>
      </c>
      <c r="H295" s="152" t="s">
        <v>1</v>
      </c>
      <c r="I295" s="154"/>
      <c r="L295" s="150"/>
      <c r="M295" s="155"/>
      <c r="T295" s="156"/>
      <c r="AT295" s="152" t="s">
        <v>231</v>
      </c>
      <c r="AU295" s="152" t="s">
        <v>80</v>
      </c>
      <c r="AV295" s="12" t="s">
        <v>80</v>
      </c>
      <c r="AW295" s="12" t="s">
        <v>30</v>
      </c>
      <c r="AX295" s="12" t="s">
        <v>73</v>
      </c>
      <c r="AY295" s="152" t="s">
        <v>221</v>
      </c>
    </row>
    <row r="296" spans="2:65" s="13" customFormat="1">
      <c r="B296" s="157"/>
      <c r="D296" s="151" t="s">
        <v>231</v>
      </c>
      <c r="E296" s="158" t="s">
        <v>1</v>
      </c>
      <c r="F296" s="159" t="s">
        <v>1830</v>
      </c>
      <c r="H296" s="160">
        <v>36</v>
      </c>
      <c r="I296" s="161"/>
      <c r="L296" s="157"/>
      <c r="M296" s="162"/>
      <c r="T296" s="163"/>
      <c r="AT296" s="158" t="s">
        <v>231</v>
      </c>
      <c r="AU296" s="158" t="s">
        <v>80</v>
      </c>
      <c r="AV296" s="13" t="s">
        <v>82</v>
      </c>
      <c r="AW296" s="13" t="s">
        <v>30</v>
      </c>
      <c r="AX296" s="13" t="s">
        <v>73</v>
      </c>
      <c r="AY296" s="158" t="s">
        <v>221</v>
      </c>
    </row>
    <row r="297" spans="2:65" s="14" customFormat="1">
      <c r="B297" s="164"/>
      <c r="D297" s="151" t="s">
        <v>231</v>
      </c>
      <c r="E297" s="165" t="s">
        <v>1</v>
      </c>
      <c r="F297" s="166" t="s">
        <v>236</v>
      </c>
      <c r="H297" s="167">
        <v>36</v>
      </c>
      <c r="I297" s="168"/>
      <c r="L297" s="164"/>
      <c r="M297" s="169"/>
      <c r="T297" s="170"/>
      <c r="AT297" s="165" t="s">
        <v>231</v>
      </c>
      <c r="AU297" s="165" t="s">
        <v>80</v>
      </c>
      <c r="AV297" s="14" t="s">
        <v>229</v>
      </c>
      <c r="AW297" s="14" t="s">
        <v>30</v>
      </c>
      <c r="AX297" s="14" t="s">
        <v>80</v>
      </c>
      <c r="AY297" s="165" t="s">
        <v>221</v>
      </c>
    </row>
    <row r="298" spans="2:65" s="1" customFormat="1" ht="37.9" customHeight="1">
      <c r="B298" s="136"/>
      <c r="C298" s="137" t="s">
        <v>568</v>
      </c>
      <c r="D298" s="137" t="s">
        <v>224</v>
      </c>
      <c r="E298" s="138" t="s">
        <v>1831</v>
      </c>
      <c r="F298" s="139" t="s">
        <v>1832</v>
      </c>
      <c r="G298" s="140" t="s">
        <v>350</v>
      </c>
      <c r="H298" s="141">
        <v>402</v>
      </c>
      <c r="I298" s="142"/>
      <c r="J298" s="143">
        <f>ROUND(I298*H298,2)</f>
        <v>0</v>
      </c>
      <c r="K298" s="139" t="s">
        <v>1</v>
      </c>
      <c r="L298" s="32"/>
      <c r="M298" s="144" t="s">
        <v>1</v>
      </c>
      <c r="N298" s="145" t="s">
        <v>38</v>
      </c>
      <c r="P298" s="146">
        <f>O298*H298</f>
        <v>0</v>
      </c>
      <c r="Q298" s="146">
        <v>1.1000000000000001E-3</v>
      </c>
      <c r="R298" s="146">
        <f>Q298*H298</f>
        <v>0.44220000000000004</v>
      </c>
      <c r="S298" s="146">
        <v>0</v>
      </c>
      <c r="T298" s="147">
        <f>S298*H298</f>
        <v>0</v>
      </c>
      <c r="AR298" s="148" t="s">
        <v>332</v>
      </c>
      <c r="AT298" s="148" t="s">
        <v>224</v>
      </c>
      <c r="AU298" s="148" t="s">
        <v>80</v>
      </c>
      <c r="AY298" s="17" t="s">
        <v>221</v>
      </c>
      <c r="BE298" s="149">
        <f>IF(N298="základní",J298,0)</f>
        <v>0</v>
      </c>
      <c r="BF298" s="149">
        <f>IF(N298="snížená",J298,0)</f>
        <v>0</v>
      </c>
      <c r="BG298" s="149">
        <f>IF(N298="zákl. přenesená",J298,0)</f>
        <v>0</v>
      </c>
      <c r="BH298" s="149">
        <f>IF(N298="sníž. přenesená",J298,0)</f>
        <v>0</v>
      </c>
      <c r="BI298" s="149">
        <f>IF(N298="nulová",J298,0)</f>
        <v>0</v>
      </c>
      <c r="BJ298" s="17" t="s">
        <v>80</v>
      </c>
      <c r="BK298" s="149">
        <f>ROUND(I298*H298,2)</f>
        <v>0</v>
      </c>
      <c r="BL298" s="17" t="s">
        <v>332</v>
      </c>
      <c r="BM298" s="148" t="s">
        <v>1833</v>
      </c>
    </row>
    <row r="299" spans="2:65" s="1" customFormat="1">
      <c r="B299" s="32"/>
      <c r="D299" s="151" t="s">
        <v>272</v>
      </c>
      <c r="F299" s="181" t="s">
        <v>1714</v>
      </c>
      <c r="I299" s="182"/>
      <c r="L299" s="32"/>
      <c r="M299" s="183"/>
      <c r="T299" s="56"/>
      <c r="AT299" s="17" t="s">
        <v>272</v>
      </c>
      <c r="AU299" s="17" t="s">
        <v>80</v>
      </c>
    </row>
    <row r="300" spans="2:65" s="12" customFormat="1">
      <c r="B300" s="150"/>
      <c r="D300" s="151" t="s">
        <v>231</v>
      </c>
      <c r="E300" s="152" t="s">
        <v>1</v>
      </c>
      <c r="F300" s="153" t="s">
        <v>1829</v>
      </c>
      <c r="H300" s="152" t="s">
        <v>1</v>
      </c>
      <c r="I300" s="154"/>
      <c r="L300" s="150"/>
      <c r="M300" s="155"/>
      <c r="T300" s="156"/>
      <c r="AT300" s="152" t="s">
        <v>231</v>
      </c>
      <c r="AU300" s="152" t="s">
        <v>80</v>
      </c>
      <c r="AV300" s="12" t="s">
        <v>80</v>
      </c>
      <c r="AW300" s="12" t="s">
        <v>30</v>
      </c>
      <c r="AX300" s="12" t="s">
        <v>73</v>
      </c>
      <c r="AY300" s="152" t="s">
        <v>221</v>
      </c>
    </row>
    <row r="301" spans="2:65" s="13" customFormat="1">
      <c r="B301" s="157"/>
      <c r="D301" s="151" t="s">
        <v>231</v>
      </c>
      <c r="E301" s="158" t="s">
        <v>1</v>
      </c>
      <c r="F301" s="159" t="s">
        <v>1793</v>
      </c>
      <c r="H301" s="160">
        <v>402</v>
      </c>
      <c r="I301" s="161"/>
      <c r="L301" s="157"/>
      <c r="M301" s="162"/>
      <c r="T301" s="163"/>
      <c r="AT301" s="158" t="s">
        <v>231</v>
      </c>
      <c r="AU301" s="158" t="s">
        <v>80</v>
      </c>
      <c r="AV301" s="13" t="s">
        <v>82</v>
      </c>
      <c r="AW301" s="13" t="s">
        <v>30</v>
      </c>
      <c r="AX301" s="13" t="s">
        <v>73</v>
      </c>
      <c r="AY301" s="158" t="s">
        <v>221</v>
      </c>
    </row>
    <row r="302" spans="2:65" s="14" customFormat="1">
      <c r="B302" s="164"/>
      <c r="D302" s="151" t="s">
        <v>231</v>
      </c>
      <c r="E302" s="165" t="s">
        <v>1</v>
      </c>
      <c r="F302" s="166" t="s">
        <v>236</v>
      </c>
      <c r="H302" s="167">
        <v>402</v>
      </c>
      <c r="I302" s="168"/>
      <c r="L302" s="164"/>
      <c r="M302" s="169"/>
      <c r="T302" s="170"/>
      <c r="AT302" s="165" t="s">
        <v>231</v>
      </c>
      <c r="AU302" s="165" t="s">
        <v>80</v>
      </c>
      <c r="AV302" s="14" t="s">
        <v>229</v>
      </c>
      <c r="AW302" s="14" t="s">
        <v>30</v>
      </c>
      <c r="AX302" s="14" t="s">
        <v>80</v>
      </c>
      <c r="AY302" s="165" t="s">
        <v>221</v>
      </c>
    </row>
    <row r="303" spans="2:65" s="1" customFormat="1" ht="37.9" customHeight="1">
      <c r="B303" s="136"/>
      <c r="C303" s="137" t="s">
        <v>573</v>
      </c>
      <c r="D303" s="137" t="s">
        <v>224</v>
      </c>
      <c r="E303" s="138" t="s">
        <v>1834</v>
      </c>
      <c r="F303" s="139" t="s">
        <v>1835</v>
      </c>
      <c r="G303" s="140" t="s">
        <v>350</v>
      </c>
      <c r="H303" s="141">
        <v>164</v>
      </c>
      <c r="I303" s="142"/>
      <c r="J303" s="143">
        <f>ROUND(I303*H303,2)</f>
        <v>0</v>
      </c>
      <c r="K303" s="139" t="s">
        <v>1</v>
      </c>
      <c r="L303" s="32"/>
      <c r="M303" s="144" t="s">
        <v>1</v>
      </c>
      <c r="N303" s="145" t="s">
        <v>38</v>
      </c>
      <c r="P303" s="146">
        <f>O303*H303</f>
        <v>0</v>
      </c>
      <c r="Q303" s="146">
        <v>1.2999999999999999E-3</v>
      </c>
      <c r="R303" s="146">
        <f>Q303*H303</f>
        <v>0.2132</v>
      </c>
      <c r="S303" s="146">
        <v>0</v>
      </c>
      <c r="T303" s="147">
        <f>S303*H303</f>
        <v>0</v>
      </c>
      <c r="AR303" s="148" t="s">
        <v>332</v>
      </c>
      <c r="AT303" s="148" t="s">
        <v>224</v>
      </c>
      <c r="AU303" s="148" t="s">
        <v>80</v>
      </c>
      <c r="AY303" s="17" t="s">
        <v>221</v>
      </c>
      <c r="BE303" s="149">
        <f>IF(N303="základní",J303,0)</f>
        <v>0</v>
      </c>
      <c r="BF303" s="149">
        <f>IF(N303="snížená",J303,0)</f>
        <v>0</v>
      </c>
      <c r="BG303" s="149">
        <f>IF(N303="zákl. přenesená",J303,0)</f>
        <v>0</v>
      </c>
      <c r="BH303" s="149">
        <f>IF(N303="sníž. přenesená",J303,0)</f>
        <v>0</v>
      </c>
      <c r="BI303" s="149">
        <f>IF(N303="nulová",J303,0)</f>
        <v>0</v>
      </c>
      <c r="BJ303" s="17" t="s">
        <v>80</v>
      </c>
      <c r="BK303" s="149">
        <f>ROUND(I303*H303,2)</f>
        <v>0</v>
      </c>
      <c r="BL303" s="17" t="s">
        <v>332</v>
      </c>
      <c r="BM303" s="148" t="s">
        <v>1836</v>
      </c>
    </row>
    <row r="304" spans="2:65" s="1" customFormat="1">
      <c r="B304" s="32"/>
      <c r="D304" s="151" t="s">
        <v>272</v>
      </c>
      <c r="F304" s="181" t="s">
        <v>1714</v>
      </c>
      <c r="I304" s="182"/>
      <c r="L304" s="32"/>
      <c r="M304" s="183"/>
      <c r="T304" s="56"/>
      <c r="AT304" s="17" t="s">
        <v>272</v>
      </c>
      <c r="AU304" s="17" t="s">
        <v>80</v>
      </c>
    </row>
    <row r="305" spans="2:65" s="12" customFormat="1">
      <c r="B305" s="150"/>
      <c r="D305" s="151" t="s">
        <v>231</v>
      </c>
      <c r="E305" s="152" t="s">
        <v>1</v>
      </c>
      <c r="F305" s="153" t="s">
        <v>1829</v>
      </c>
      <c r="H305" s="152" t="s">
        <v>1</v>
      </c>
      <c r="I305" s="154"/>
      <c r="L305" s="150"/>
      <c r="M305" s="155"/>
      <c r="T305" s="156"/>
      <c r="AT305" s="152" t="s">
        <v>231</v>
      </c>
      <c r="AU305" s="152" t="s">
        <v>80</v>
      </c>
      <c r="AV305" s="12" t="s">
        <v>80</v>
      </c>
      <c r="AW305" s="12" t="s">
        <v>30</v>
      </c>
      <c r="AX305" s="12" t="s">
        <v>73</v>
      </c>
      <c r="AY305" s="152" t="s">
        <v>221</v>
      </c>
    </row>
    <row r="306" spans="2:65" s="13" customFormat="1">
      <c r="B306" s="157"/>
      <c r="D306" s="151" t="s">
        <v>231</v>
      </c>
      <c r="E306" s="158" t="s">
        <v>1</v>
      </c>
      <c r="F306" s="159" t="s">
        <v>1797</v>
      </c>
      <c r="H306" s="160">
        <v>164</v>
      </c>
      <c r="I306" s="161"/>
      <c r="L306" s="157"/>
      <c r="M306" s="162"/>
      <c r="T306" s="163"/>
      <c r="AT306" s="158" t="s">
        <v>231</v>
      </c>
      <c r="AU306" s="158" t="s">
        <v>80</v>
      </c>
      <c r="AV306" s="13" t="s">
        <v>82</v>
      </c>
      <c r="AW306" s="13" t="s">
        <v>30</v>
      </c>
      <c r="AX306" s="13" t="s">
        <v>73</v>
      </c>
      <c r="AY306" s="158" t="s">
        <v>221</v>
      </c>
    </row>
    <row r="307" spans="2:65" s="14" customFormat="1">
      <c r="B307" s="164"/>
      <c r="D307" s="151" t="s">
        <v>231</v>
      </c>
      <c r="E307" s="165" t="s">
        <v>1</v>
      </c>
      <c r="F307" s="166" t="s">
        <v>236</v>
      </c>
      <c r="H307" s="167">
        <v>164</v>
      </c>
      <c r="I307" s="168"/>
      <c r="L307" s="164"/>
      <c r="M307" s="169"/>
      <c r="T307" s="170"/>
      <c r="AT307" s="165" t="s">
        <v>231</v>
      </c>
      <c r="AU307" s="165" t="s">
        <v>80</v>
      </c>
      <c r="AV307" s="14" t="s">
        <v>229</v>
      </c>
      <c r="AW307" s="14" t="s">
        <v>30</v>
      </c>
      <c r="AX307" s="14" t="s">
        <v>80</v>
      </c>
      <c r="AY307" s="165" t="s">
        <v>221</v>
      </c>
    </row>
    <row r="308" spans="2:65" s="1" customFormat="1" ht="37.9" customHeight="1">
      <c r="B308" s="136"/>
      <c r="C308" s="137" t="s">
        <v>593</v>
      </c>
      <c r="D308" s="137" t="s">
        <v>224</v>
      </c>
      <c r="E308" s="138" t="s">
        <v>1837</v>
      </c>
      <c r="F308" s="139" t="s">
        <v>1838</v>
      </c>
      <c r="G308" s="140" t="s">
        <v>350</v>
      </c>
      <c r="H308" s="141">
        <v>142</v>
      </c>
      <c r="I308" s="142"/>
      <c r="J308" s="143">
        <f>ROUND(I308*H308,2)</f>
        <v>0</v>
      </c>
      <c r="K308" s="139" t="s">
        <v>1</v>
      </c>
      <c r="L308" s="32"/>
      <c r="M308" s="144" t="s">
        <v>1</v>
      </c>
      <c r="N308" s="145" t="s">
        <v>38</v>
      </c>
      <c r="P308" s="146">
        <f>O308*H308</f>
        <v>0</v>
      </c>
      <c r="Q308" s="146">
        <v>1.2999999999999999E-3</v>
      </c>
      <c r="R308" s="146">
        <f>Q308*H308</f>
        <v>0.18459999999999999</v>
      </c>
      <c r="S308" s="146">
        <v>0</v>
      </c>
      <c r="T308" s="147">
        <f>S308*H308</f>
        <v>0</v>
      </c>
      <c r="AR308" s="148" t="s">
        <v>332</v>
      </c>
      <c r="AT308" s="148" t="s">
        <v>224</v>
      </c>
      <c r="AU308" s="148" t="s">
        <v>80</v>
      </c>
      <c r="AY308" s="17" t="s">
        <v>221</v>
      </c>
      <c r="BE308" s="149">
        <f>IF(N308="základní",J308,0)</f>
        <v>0</v>
      </c>
      <c r="BF308" s="149">
        <f>IF(N308="snížená",J308,0)</f>
        <v>0</v>
      </c>
      <c r="BG308" s="149">
        <f>IF(N308="zákl. přenesená",J308,0)</f>
        <v>0</v>
      </c>
      <c r="BH308" s="149">
        <f>IF(N308="sníž. přenesená",J308,0)</f>
        <v>0</v>
      </c>
      <c r="BI308" s="149">
        <f>IF(N308="nulová",J308,0)</f>
        <v>0</v>
      </c>
      <c r="BJ308" s="17" t="s">
        <v>80</v>
      </c>
      <c r="BK308" s="149">
        <f>ROUND(I308*H308,2)</f>
        <v>0</v>
      </c>
      <c r="BL308" s="17" t="s">
        <v>332</v>
      </c>
      <c r="BM308" s="148" t="s">
        <v>1839</v>
      </c>
    </row>
    <row r="309" spans="2:65" s="1" customFormat="1">
      <c r="B309" s="32"/>
      <c r="D309" s="151" t="s">
        <v>272</v>
      </c>
      <c r="F309" s="181" t="s">
        <v>1714</v>
      </c>
      <c r="I309" s="182"/>
      <c r="L309" s="32"/>
      <c r="M309" s="183"/>
      <c r="T309" s="56"/>
      <c r="AT309" s="17" t="s">
        <v>272</v>
      </c>
      <c r="AU309" s="17" t="s">
        <v>80</v>
      </c>
    </row>
    <row r="310" spans="2:65" s="12" customFormat="1">
      <c r="B310" s="150"/>
      <c r="D310" s="151" t="s">
        <v>231</v>
      </c>
      <c r="E310" s="152" t="s">
        <v>1</v>
      </c>
      <c r="F310" s="153" t="s">
        <v>1829</v>
      </c>
      <c r="H310" s="152" t="s">
        <v>1</v>
      </c>
      <c r="I310" s="154"/>
      <c r="L310" s="150"/>
      <c r="M310" s="155"/>
      <c r="T310" s="156"/>
      <c r="AT310" s="152" t="s">
        <v>231</v>
      </c>
      <c r="AU310" s="152" t="s">
        <v>80</v>
      </c>
      <c r="AV310" s="12" t="s">
        <v>80</v>
      </c>
      <c r="AW310" s="12" t="s">
        <v>30</v>
      </c>
      <c r="AX310" s="12" t="s">
        <v>73</v>
      </c>
      <c r="AY310" s="152" t="s">
        <v>221</v>
      </c>
    </row>
    <row r="311" spans="2:65" s="13" customFormat="1">
      <c r="B311" s="157"/>
      <c r="D311" s="151" t="s">
        <v>231</v>
      </c>
      <c r="E311" s="158" t="s">
        <v>1</v>
      </c>
      <c r="F311" s="159" t="s">
        <v>1802</v>
      </c>
      <c r="H311" s="160">
        <v>142</v>
      </c>
      <c r="I311" s="161"/>
      <c r="L311" s="157"/>
      <c r="M311" s="162"/>
      <c r="T311" s="163"/>
      <c r="AT311" s="158" t="s">
        <v>231</v>
      </c>
      <c r="AU311" s="158" t="s">
        <v>80</v>
      </c>
      <c r="AV311" s="13" t="s">
        <v>82</v>
      </c>
      <c r="AW311" s="13" t="s">
        <v>30</v>
      </c>
      <c r="AX311" s="13" t="s">
        <v>73</v>
      </c>
      <c r="AY311" s="158" t="s">
        <v>221</v>
      </c>
    </row>
    <row r="312" spans="2:65" s="14" customFormat="1">
      <c r="B312" s="164"/>
      <c r="D312" s="151" t="s">
        <v>231</v>
      </c>
      <c r="E312" s="165" t="s">
        <v>1</v>
      </c>
      <c r="F312" s="166" t="s">
        <v>236</v>
      </c>
      <c r="H312" s="167">
        <v>142</v>
      </c>
      <c r="I312" s="168"/>
      <c r="L312" s="164"/>
      <c r="M312" s="169"/>
      <c r="T312" s="170"/>
      <c r="AT312" s="165" t="s">
        <v>231</v>
      </c>
      <c r="AU312" s="165" t="s">
        <v>80</v>
      </c>
      <c r="AV312" s="14" t="s">
        <v>229</v>
      </c>
      <c r="AW312" s="14" t="s">
        <v>30</v>
      </c>
      <c r="AX312" s="14" t="s">
        <v>80</v>
      </c>
      <c r="AY312" s="165" t="s">
        <v>221</v>
      </c>
    </row>
    <row r="313" spans="2:65" s="1" customFormat="1" ht="37.9" customHeight="1">
      <c r="B313" s="136"/>
      <c r="C313" s="137" t="s">
        <v>605</v>
      </c>
      <c r="D313" s="137" t="s">
        <v>224</v>
      </c>
      <c r="E313" s="138" t="s">
        <v>1840</v>
      </c>
      <c r="F313" s="139" t="s">
        <v>1841</v>
      </c>
      <c r="G313" s="140" t="s">
        <v>350</v>
      </c>
      <c r="H313" s="141">
        <v>38</v>
      </c>
      <c r="I313" s="142"/>
      <c r="J313" s="143">
        <f>ROUND(I313*H313,2)</f>
        <v>0</v>
      </c>
      <c r="K313" s="139" t="s">
        <v>1</v>
      </c>
      <c r="L313" s="32"/>
      <c r="M313" s="144" t="s">
        <v>1</v>
      </c>
      <c r="N313" s="145" t="s">
        <v>38</v>
      </c>
      <c r="P313" s="146">
        <f>O313*H313</f>
        <v>0</v>
      </c>
      <c r="Q313" s="146">
        <v>1.3999999999999999E-4</v>
      </c>
      <c r="R313" s="146">
        <f>Q313*H313</f>
        <v>5.3199999999999992E-3</v>
      </c>
      <c r="S313" s="146">
        <v>0</v>
      </c>
      <c r="T313" s="147">
        <f>S313*H313</f>
        <v>0</v>
      </c>
      <c r="AR313" s="148" t="s">
        <v>332</v>
      </c>
      <c r="AT313" s="148" t="s">
        <v>224</v>
      </c>
      <c r="AU313" s="148" t="s">
        <v>80</v>
      </c>
      <c r="AY313" s="17" t="s">
        <v>221</v>
      </c>
      <c r="BE313" s="149">
        <f>IF(N313="základní",J313,0)</f>
        <v>0</v>
      </c>
      <c r="BF313" s="149">
        <f>IF(N313="snížená",J313,0)</f>
        <v>0</v>
      </c>
      <c r="BG313" s="149">
        <f>IF(N313="zákl. přenesená",J313,0)</f>
        <v>0</v>
      </c>
      <c r="BH313" s="149">
        <f>IF(N313="sníž. přenesená",J313,0)</f>
        <v>0</v>
      </c>
      <c r="BI313" s="149">
        <f>IF(N313="nulová",J313,0)</f>
        <v>0</v>
      </c>
      <c r="BJ313" s="17" t="s">
        <v>80</v>
      </c>
      <c r="BK313" s="149">
        <f>ROUND(I313*H313,2)</f>
        <v>0</v>
      </c>
      <c r="BL313" s="17" t="s">
        <v>332</v>
      </c>
      <c r="BM313" s="148" t="s">
        <v>1842</v>
      </c>
    </row>
    <row r="314" spans="2:65" s="1" customFormat="1">
      <c r="B314" s="32"/>
      <c r="D314" s="151" t="s">
        <v>272</v>
      </c>
      <c r="F314" s="181" t="s">
        <v>1714</v>
      </c>
      <c r="I314" s="182"/>
      <c r="L314" s="32"/>
      <c r="M314" s="183"/>
      <c r="T314" s="56"/>
      <c r="AT314" s="17" t="s">
        <v>272</v>
      </c>
      <c r="AU314" s="17" t="s">
        <v>80</v>
      </c>
    </row>
    <row r="315" spans="2:65" s="12" customFormat="1">
      <c r="B315" s="150"/>
      <c r="D315" s="151" t="s">
        <v>231</v>
      </c>
      <c r="E315" s="152" t="s">
        <v>1</v>
      </c>
      <c r="F315" s="153" t="s">
        <v>1829</v>
      </c>
      <c r="H315" s="152" t="s">
        <v>1</v>
      </c>
      <c r="I315" s="154"/>
      <c r="L315" s="150"/>
      <c r="M315" s="155"/>
      <c r="T315" s="156"/>
      <c r="AT315" s="152" t="s">
        <v>231</v>
      </c>
      <c r="AU315" s="152" t="s">
        <v>80</v>
      </c>
      <c r="AV315" s="12" t="s">
        <v>80</v>
      </c>
      <c r="AW315" s="12" t="s">
        <v>30</v>
      </c>
      <c r="AX315" s="12" t="s">
        <v>73</v>
      </c>
      <c r="AY315" s="152" t="s">
        <v>221</v>
      </c>
    </row>
    <row r="316" spans="2:65" s="13" customFormat="1">
      <c r="B316" s="157"/>
      <c r="D316" s="151" t="s">
        <v>231</v>
      </c>
      <c r="E316" s="158" t="s">
        <v>1</v>
      </c>
      <c r="F316" s="159" t="s">
        <v>1806</v>
      </c>
      <c r="H316" s="160">
        <v>38</v>
      </c>
      <c r="I316" s="161"/>
      <c r="L316" s="157"/>
      <c r="M316" s="162"/>
      <c r="T316" s="163"/>
      <c r="AT316" s="158" t="s">
        <v>231</v>
      </c>
      <c r="AU316" s="158" t="s">
        <v>80</v>
      </c>
      <c r="AV316" s="13" t="s">
        <v>82</v>
      </c>
      <c r="AW316" s="13" t="s">
        <v>30</v>
      </c>
      <c r="AX316" s="13" t="s">
        <v>73</v>
      </c>
      <c r="AY316" s="158" t="s">
        <v>221</v>
      </c>
    </row>
    <row r="317" spans="2:65" s="14" customFormat="1">
      <c r="B317" s="164"/>
      <c r="D317" s="151" t="s">
        <v>231</v>
      </c>
      <c r="E317" s="165" t="s">
        <v>1</v>
      </c>
      <c r="F317" s="166" t="s">
        <v>236</v>
      </c>
      <c r="H317" s="167">
        <v>38</v>
      </c>
      <c r="I317" s="168"/>
      <c r="L317" s="164"/>
      <c r="M317" s="169"/>
      <c r="T317" s="170"/>
      <c r="AT317" s="165" t="s">
        <v>231</v>
      </c>
      <c r="AU317" s="165" t="s">
        <v>80</v>
      </c>
      <c r="AV317" s="14" t="s">
        <v>229</v>
      </c>
      <c r="AW317" s="14" t="s">
        <v>30</v>
      </c>
      <c r="AX317" s="14" t="s">
        <v>80</v>
      </c>
      <c r="AY317" s="165" t="s">
        <v>221</v>
      </c>
    </row>
    <row r="318" spans="2:65" s="1" customFormat="1" ht="37.9" customHeight="1">
      <c r="B318" s="136"/>
      <c r="C318" s="137" t="s">
        <v>613</v>
      </c>
      <c r="D318" s="137" t="s">
        <v>224</v>
      </c>
      <c r="E318" s="138" t="s">
        <v>1843</v>
      </c>
      <c r="F318" s="139" t="s">
        <v>1844</v>
      </c>
      <c r="G318" s="140" t="s">
        <v>350</v>
      </c>
      <c r="H318" s="141">
        <v>72</v>
      </c>
      <c r="I318" s="142"/>
      <c r="J318" s="143">
        <f>ROUND(I318*H318,2)</f>
        <v>0</v>
      </c>
      <c r="K318" s="139" t="s">
        <v>1</v>
      </c>
      <c r="L318" s="32"/>
      <c r="M318" s="144" t="s">
        <v>1</v>
      </c>
      <c r="N318" s="145" t="s">
        <v>38</v>
      </c>
      <c r="P318" s="146">
        <f>O318*H318</f>
        <v>0</v>
      </c>
      <c r="Q318" s="146">
        <v>1.4999999999999999E-4</v>
      </c>
      <c r="R318" s="146">
        <f>Q318*H318</f>
        <v>1.0799999999999999E-2</v>
      </c>
      <c r="S318" s="146">
        <v>0</v>
      </c>
      <c r="T318" s="147">
        <f>S318*H318</f>
        <v>0</v>
      </c>
      <c r="AR318" s="148" t="s">
        <v>332</v>
      </c>
      <c r="AT318" s="148" t="s">
        <v>224</v>
      </c>
      <c r="AU318" s="148" t="s">
        <v>80</v>
      </c>
      <c r="AY318" s="17" t="s">
        <v>221</v>
      </c>
      <c r="BE318" s="149">
        <f>IF(N318="základní",J318,0)</f>
        <v>0</v>
      </c>
      <c r="BF318" s="149">
        <f>IF(N318="snížená",J318,0)</f>
        <v>0</v>
      </c>
      <c r="BG318" s="149">
        <f>IF(N318="zákl. přenesená",J318,0)</f>
        <v>0</v>
      </c>
      <c r="BH318" s="149">
        <f>IF(N318="sníž. přenesená",J318,0)</f>
        <v>0</v>
      </c>
      <c r="BI318" s="149">
        <f>IF(N318="nulová",J318,0)</f>
        <v>0</v>
      </c>
      <c r="BJ318" s="17" t="s">
        <v>80</v>
      </c>
      <c r="BK318" s="149">
        <f>ROUND(I318*H318,2)</f>
        <v>0</v>
      </c>
      <c r="BL318" s="17" t="s">
        <v>332</v>
      </c>
      <c r="BM318" s="148" t="s">
        <v>1845</v>
      </c>
    </row>
    <row r="319" spans="2:65" s="1" customFormat="1">
      <c r="B319" s="32"/>
      <c r="D319" s="151" t="s">
        <v>272</v>
      </c>
      <c r="F319" s="181" t="s">
        <v>1714</v>
      </c>
      <c r="I319" s="182"/>
      <c r="L319" s="32"/>
      <c r="M319" s="183"/>
      <c r="T319" s="56"/>
      <c r="AT319" s="17" t="s">
        <v>272</v>
      </c>
      <c r="AU319" s="17" t="s">
        <v>80</v>
      </c>
    </row>
    <row r="320" spans="2:65" s="12" customFormat="1">
      <c r="B320" s="150"/>
      <c r="D320" s="151" t="s">
        <v>231</v>
      </c>
      <c r="E320" s="152" t="s">
        <v>1</v>
      </c>
      <c r="F320" s="153" t="s">
        <v>1829</v>
      </c>
      <c r="H320" s="152" t="s">
        <v>1</v>
      </c>
      <c r="I320" s="154"/>
      <c r="L320" s="150"/>
      <c r="M320" s="155"/>
      <c r="T320" s="156"/>
      <c r="AT320" s="152" t="s">
        <v>231</v>
      </c>
      <c r="AU320" s="152" t="s">
        <v>80</v>
      </c>
      <c r="AV320" s="12" t="s">
        <v>80</v>
      </c>
      <c r="AW320" s="12" t="s">
        <v>30</v>
      </c>
      <c r="AX320" s="12" t="s">
        <v>73</v>
      </c>
      <c r="AY320" s="152" t="s">
        <v>221</v>
      </c>
    </row>
    <row r="321" spans="2:65" s="13" customFormat="1">
      <c r="B321" s="157"/>
      <c r="D321" s="151" t="s">
        <v>231</v>
      </c>
      <c r="E321" s="158" t="s">
        <v>1</v>
      </c>
      <c r="F321" s="159" t="s">
        <v>1698</v>
      </c>
      <c r="H321" s="160">
        <v>72</v>
      </c>
      <c r="I321" s="161"/>
      <c r="L321" s="157"/>
      <c r="M321" s="162"/>
      <c r="T321" s="163"/>
      <c r="AT321" s="158" t="s">
        <v>231</v>
      </c>
      <c r="AU321" s="158" t="s">
        <v>80</v>
      </c>
      <c r="AV321" s="13" t="s">
        <v>82</v>
      </c>
      <c r="AW321" s="13" t="s">
        <v>30</v>
      </c>
      <c r="AX321" s="13" t="s">
        <v>73</v>
      </c>
      <c r="AY321" s="158" t="s">
        <v>221</v>
      </c>
    </row>
    <row r="322" spans="2:65" s="14" customFormat="1">
      <c r="B322" s="164"/>
      <c r="D322" s="151" t="s">
        <v>231</v>
      </c>
      <c r="E322" s="165" t="s">
        <v>1</v>
      </c>
      <c r="F322" s="166" t="s">
        <v>236</v>
      </c>
      <c r="H322" s="167">
        <v>72</v>
      </c>
      <c r="I322" s="168"/>
      <c r="L322" s="164"/>
      <c r="M322" s="169"/>
      <c r="T322" s="170"/>
      <c r="AT322" s="165" t="s">
        <v>231</v>
      </c>
      <c r="AU322" s="165" t="s">
        <v>80</v>
      </c>
      <c r="AV322" s="14" t="s">
        <v>229</v>
      </c>
      <c r="AW322" s="14" t="s">
        <v>30</v>
      </c>
      <c r="AX322" s="14" t="s">
        <v>80</v>
      </c>
      <c r="AY322" s="165" t="s">
        <v>221</v>
      </c>
    </row>
    <row r="323" spans="2:65" s="1" customFormat="1" ht="37.9" customHeight="1">
      <c r="B323" s="136"/>
      <c r="C323" s="137" t="s">
        <v>632</v>
      </c>
      <c r="D323" s="137" t="s">
        <v>224</v>
      </c>
      <c r="E323" s="138" t="s">
        <v>1846</v>
      </c>
      <c r="F323" s="139" t="s">
        <v>1847</v>
      </c>
      <c r="G323" s="140" t="s">
        <v>350</v>
      </c>
      <c r="H323" s="141">
        <v>64</v>
      </c>
      <c r="I323" s="142"/>
      <c r="J323" s="143">
        <f>ROUND(I323*H323,2)</f>
        <v>0</v>
      </c>
      <c r="K323" s="139" t="s">
        <v>1</v>
      </c>
      <c r="L323" s="32"/>
      <c r="M323" s="144" t="s">
        <v>1</v>
      </c>
      <c r="N323" s="145" t="s">
        <v>38</v>
      </c>
      <c r="P323" s="146">
        <f>O323*H323</f>
        <v>0</v>
      </c>
      <c r="Q323" s="146">
        <v>1.6000000000000001E-4</v>
      </c>
      <c r="R323" s="146">
        <f>Q323*H323</f>
        <v>1.0240000000000001E-2</v>
      </c>
      <c r="S323" s="146">
        <v>0</v>
      </c>
      <c r="T323" s="147">
        <f>S323*H323</f>
        <v>0</v>
      </c>
      <c r="AR323" s="148" t="s">
        <v>332</v>
      </c>
      <c r="AT323" s="148" t="s">
        <v>224</v>
      </c>
      <c r="AU323" s="148" t="s">
        <v>80</v>
      </c>
      <c r="AY323" s="17" t="s">
        <v>221</v>
      </c>
      <c r="BE323" s="149">
        <f>IF(N323="základní",J323,0)</f>
        <v>0</v>
      </c>
      <c r="BF323" s="149">
        <f>IF(N323="snížená",J323,0)</f>
        <v>0</v>
      </c>
      <c r="BG323" s="149">
        <f>IF(N323="zákl. přenesená",J323,0)</f>
        <v>0</v>
      </c>
      <c r="BH323" s="149">
        <f>IF(N323="sníž. přenesená",J323,0)</f>
        <v>0</v>
      </c>
      <c r="BI323" s="149">
        <f>IF(N323="nulová",J323,0)</f>
        <v>0</v>
      </c>
      <c r="BJ323" s="17" t="s">
        <v>80</v>
      </c>
      <c r="BK323" s="149">
        <f>ROUND(I323*H323,2)</f>
        <v>0</v>
      </c>
      <c r="BL323" s="17" t="s">
        <v>332</v>
      </c>
      <c r="BM323" s="148" t="s">
        <v>1848</v>
      </c>
    </row>
    <row r="324" spans="2:65" s="1" customFormat="1">
      <c r="B324" s="32"/>
      <c r="D324" s="151" t="s">
        <v>272</v>
      </c>
      <c r="F324" s="181" t="s">
        <v>1714</v>
      </c>
      <c r="I324" s="182"/>
      <c r="L324" s="32"/>
      <c r="M324" s="183"/>
      <c r="T324" s="56"/>
      <c r="AT324" s="17" t="s">
        <v>272</v>
      </c>
      <c r="AU324" s="17" t="s">
        <v>80</v>
      </c>
    </row>
    <row r="325" spans="2:65" s="12" customFormat="1">
      <c r="B325" s="150"/>
      <c r="D325" s="151" t="s">
        <v>231</v>
      </c>
      <c r="E325" s="152" t="s">
        <v>1</v>
      </c>
      <c r="F325" s="153" t="s">
        <v>1829</v>
      </c>
      <c r="H325" s="152" t="s">
        <v>1</v>
      </c>
      <c r="I325" s="154"/>
      <c r="L325" s="150"/>
      <c r="M325" s="155"/>
      <c r="T325" s="156"/>
      <c r="AT325" s="152" t="s">
        <v>231</v>
      </c>
      <c r="AU325" s="152" t="s">
        <v>80</v>
      </c>
      <c r="AV325" s="12" t="s">
        <v>80</v>
      </c>
      <c r="AW325" s="12" t="s">
        <v>30</v>
      </c>
      <c r="AX325" s="12" t="s">
        <v>73</v>
      </c>
      <c r="AY325" s="152" t="s">
        <v>221</v>
      </c>
    </row>
    <row r="326" spans="2:65" s="13" customFormat="1">
      <c r="B326" s="157"/>
      <c r="D326" s="151" t="s">
        <v>231</v>
      </c>
      <c r="E326" s="158" t="s">
        <v>1</v>
      </c>
      <c r="F326" s="159" t="s">
        <v>1813</v>
      </c>
      <c r="H326" s="160">
        <v>64</v>
      </c>
      <c r="I326" s="161"/>
      <c r="L326" s="157"/>
      <c r="M326" s="162"/>
      <c r="T326" s="163"/>
      <c r="AT326" s="158" t="s">
        <v>231</v>
      </c>
      <c r="AU326" s="158" t="s">
        <v>80</v>
      </c>
      <c r="AV326" s="13" t="s">
        <v>82</v>
      </c>
      <c r="AW326" s="13" t="s">
        <v>30</v>
      </c>
      <c r="AX326" s="13" t="s">
        <v>73</v>
      </c>
      <c r="AY326" s="158" t="s">
        <v>221</v>
      </c>
    </row>
    <row r="327" spans="2:65" s="14" customFormat="1">
      <c r="B327" s="164"/>
      <c r="D327" s="151" t="s">
        <v>231</v>
      </c>
      <c r="E327" s="165" t="s">
        <v>1</v>
      </c>
      <c r="F327" s="166" t="s">
        <v>236</v>
      </c>
      <c r="H327" s="167">
        <v>64</v>
      </c>
      <c r="I327" s="168"/>
      <c r="L327" s="164"/>
      <c r="M327" s="169"/>
      <c r="T327" s="170"/>
      <c r="AT327" s="165" t="s">
        <v>231</v>
      </c>
      <c r="AU327" s="165" t="s">
        <v>80</v>
      </c>
      <c r="AV327" s="14" t="s">
        <v>229</v>
      </c>
      <c r="AW327" s="14" t="s">
        <v>30</v>
      </c>
      <c r="AX327" s="14" t="s">
        <v>80</v>
      </c>
      <c r="AY327" s="165" t="s">
        <v>221</v>
      </c>
    </row>
    <row r="328" spans="2:65" s="1" customFormat="1" ht="37.9" customHeight="1">
      <c r="B328" s="136"/>
      <c r="C328" s="137" t="s">
        <v>643</v>
      </c>
      <c r="D328" s="137" t="s">
        <v>224</v>
      </c>
      <c r="E328" s="138" t="s">
        <v>1849</v>
      </c>
      <c r="F328" s="139" t="s">
        <v>1850</v>
      </c>
      <c r="G328" s="140" t="s">
        <v>350</v>
      </c>
      <c r="H328" s="141">
        <v>32</v>
      </c>
      <c r="I328" s="142"/>
      <c r="J328" s="143">
        <f>ROUND(I328*H328,2)</f>
        <v>0</v>
      </c>
      <c r="K328" s="139" t="s">
        <v>1</v>
      </c>
      <c r="L328" s="32"/>
      <c r="M328" s="144" t="s">
        <v>1</v>
      </c>
      <c r="N328" s="145" t="s">
        <v>38</v>
      </c>
      <c r="P328" s="146">
        <f>O328*H328</f>
        <v>0</v>
      </c>
      <c r="Q328" s="146">
        <v>1.4999999999999999E-4</v>
      </c>
      <c r="R328" s="146">
        <f>Q328*H328</f>
        <v>4.7999999999999996E-3</v>
      </c>
      <c r="S328" s="146">
        <v>0</v>
      </c>
      <c r="T328" s="147">
        <f>S328*H328</f>
        <v>0</v>
      </c>
      <c r="AR328" s="148" t="s">
        <v>332</v>
      </c>
      <c r="AT328" s="148" t="s">
        <v>224</v>
      </c>
      <c r="AU328" s="148" t="s">
        <v>80</v>
      </c>
      <c r="AY328" s="17" t="s">
        <v>221</v>
      </c>
      <c r="BE328" s="149">
        <f>IF(N328="základní",J328,0)</f>
        <v>0</v>
      </c>
      <c r="BF328" s="149">
        <f>IF(N328="snížená",J328,0)</f>
        <v>0</v>
      </c>
      <c r="BG328" s="149">
        <f>IF(N328="zákl. přenesená",J328,0)</f>
        <v>0</v>
      </c>
      <c r="BH328" s="149">
        <f>IF(N328="sníž. přenesená",J328,0)</f>
        <v>0</v>
      </c>
      <c r="BI328" s="149">
        <f>IF(N328="nulová",J328,0)</f>
        <v>0</v>
      </c>
      <c r="BJ328" s="17" t="s">
        <v>80</v>
      </c>
      <c r="BK328" s="149">
        <f>ROUND(I328*H328,2)</f>
        <v>0</v>
      </c>
      <c r="BL328" s="17" t="s">
        <v>332</v>
      </c>
      <c r="BM328" s="148" t="s">
        <v>1851</v>
      </c>
    </row>
    <row r="329" spans="2:65" s="1" customFormat="1">
      <c r="B329" s="32"/>
      <c r="D329" s="151" t="s">
        <v>272</v>
      </c>
      <c r="F329" s="181" t="s">
        <v>1714</v>
      </c>
      <c r="I329" s="182"/>
      <c r="L329" s="32"/>
      <c r="M329" s="183"/>
      <c r="T329" s="56"/>
      <c r="AT329" s="17" t="s">
        <v>272</v>
      </c>
      <c r="AU329" s="17" t="s">
        <v>80</v>
      </c>
    </row>
    <row r="330" spans="2:65" s="12" customFormat="1">
      <c r="B330" s="150"/>
      <c r="D330" s="151" t="s">
        <v>231</v>
      </c>
      <c r="E330" s="152" t="s">
        <v>1</v>
      </c>
      <c r="F330" s="153" t="s">
        <v>1829</v>
      </c>
      <c r="H330" s="152" t="s">
        <v>1</v>
      </c>
      <c r="I330" s="154"/>
      <c r="L330" s="150"/>
      <c r="M330" s="155"/>
      <c r="T330" s="156"/>
      <c r="AT330" s="152" t="s">
        <v>231</v>
      </c>
      <c r="AU330" s="152" t="s">
        <v>80</v>
      </c>
      <c r="AV330" s="12" t="s">
        <v>80</v>
      </c>
      <c r="AW330" s="12" t="s">
        <v>30</v>
      </c>
      <c r="AX330" s="12" t="s">
        <v>73</v>
      </c>
      <c r="AY330" s="152" t="s">
        <v>221</v>
      </c>
    </row>
    <row r="331" spans="2:65" s="13" customFormat="1">
      <c r="B331" s="157"/>
      <c r="D331" s="151" t="s">
        <v>231</v>
      </c>
      <c r="E331" s="158" t="s">
        <v>1</v>
      </c>
      <c r="F331" s="159" t="s">
        <v>1785</v>
      </c>
      <c r="H331" s="160">
        <v>32</v>
      </c>
      <c r="I331" s="161"/>
      <c r="L331" s="157"/>
      <c r="M331" s="162"/>
      <c r="T331" s="163"/>
      <c r="AT331" s="158" t="s">
        <v>231</v>
      </c>
      <c r="AU331" s="158" t="s">
        <v>80</v>
      </c>
      <c r="AV331" s="13" t="s">
        <v>82</v>
      </c>
      <c r="AW331" s="13" t="s">
        <v>30</v>
      </c>
      <c r="AX331" s="13" t="s">
        <v>73</v>
      </c>
      <c r="AY331" s="158" t="s">
        <v>221</v>
      </c>
    </row>
    <row r="332" spans="2:65" s="14" customFormat="1">
      <c r="B332" s="164"/>
      <c r="D332" s="151" t="s">
        <v>231</v>
      </c>
      <c r="E332" s="165" t="s">
        <v>1</v>
      </c>
      <c r="F332" s="166" t="s">
        <v>236</v>
      </c>
      <c r="H332" s="167">
        <v>32</v>
      </c>
      <c r="I332" s="168"/>
      <c r="L332" s="164"/>
      <c r="M332" s="169"/>
      <c r="T332" s="170"/>
      <c r="AT332" s="165" t="s">
        <v>231</v>
      </c>
      <c r="AU332" s="165" t="s">
        <v>80</v>
      </c>
      <c r="AV332" s="14" t="s">
        <v>229</v>
      </c>
      <c r="AW332" s="14" t="s">
        <v>30</v>
      </c>
      <c r="AX332" s="14" t="s">
        <v>80</v>
      </c>
      <c r="AY332" s="165" t="s">
        <v>221</v>
      </c>
    </row>
    <row r="333" spans="2:65" s="1" customFormat="1" ht="24.2" customHeight="1">
      <c r="B333" s="136"/>
      <c r="C333" s="137" t="s">
        <v>658</v>
      </c>
      <c r="D333" s="137" t="s">
        <v>224</v>
      </c>
      <c r="E333" s="138" t="s">
        <v>1852</v>
      </c>
      <c r="F333" s="139" t="s">
        <v>1853</v>
      </c>
      <c r="G333" s="140" t="s">
        <v>285</v>
      </c>
      <c r="H333" s="141">
        <v>19</v>
      </c>
      <c r="I333" s="142"/>
      <c r="J333" s="143">
        <f>ROUND(I333*H333,2)</f>
        <v>0</v>
      </c>
      <c r="K333" s="139" t="s">
        <v>1701</v>
      </c>
      <c r="L333" s="32"/>
      <c r="M333" s="144" t="s">
        <v>1</v>
      </c>
      <c r="N333" s="145" t="s">
        <v>38</v>
      </c>
      <c r="P333" s="146">
        <f>O333*H333</f>
        <v>0</v>
      </c>
      <c r="Q333" s="146">
        <v>4.2999999999999999E-4</v>
      </c>
      <c r="R333" s="146">
        <f>Q333*H333</f>
        <v>8.1700000000000002E-3</v>
      </c>
      <c r="S333" s="146">
        <v>0</v>
      </c>
      <c r="T333" s="147">
        <f>S333*H333</f>
        <v>0</v>
      </c>
      <c r="AR333" s="148" t="s">
        <v>332</v>
      </c>
      <c r="AT333" s="148" t="s">
        <v>224</v>
      </c>
      <c r="AU333" s="148" t="s">
        <v>80</v>
      </c>
      <c r="AY333" s="17" t="s">
        <v>221</v>
      </c>
      <c r="BE333" s="149">
        <f>IF(N333="základní",J333,0)</f>
        <v>0</v>
      </c>
      <c r="BF333" s="149">
        <f>IF(N333="snížená",J333,0)</f>
        <v>0</v>
      </c>
      <c r="BG333" s="149">
        <f>IF(N333="zákl. přenesená",J333,0)</f>
        <v>0</v>
      </c>
      <c r="BH333" s="149">
        <f>IF(N333="sníž. přenesená",J333,0)</f>
        <v>0</v>
      </c>
      <c r="BI333" s="149">
        <f>IF(N333="nulová",J333,0)</f>
        <v>0</v>
      </c>
      <c r="BJ333" s="17" t="s">
        <v>80</v>
      </c>
      <c r="BK333" s="149">
        <f>ROUND(I333*H333,2)</f>
        <v>0</v>
      </c>
      <c r="BL333" s="17" t="s">
        <v>332</v>
      </c>
      <c r="BM333" s="148" t="s">
        <v>1854</v>
      </c>
    </row>
    <row r="334" spans="2:65" s="1" customFormat="1">
      <c r="B334" s="32"/>
      <c r="D334" s="151" t="s">
        <v>272</v>
      </c>
      <c r="F334" s="181" t="s">
        <v>1855</v>
      </c>
      <c r="I334" s="182"/>
      <c r="L334" s="32"/>
      <c r="M334" s="183"/>
      <c r="T334" s="56"/>
      <c r="AT334" s="17" t="s">
        <v>272</v>
      </c>
      <c r="AU334" s="17" t="s">
        <v>80</v>
      </c>
    </row>
    <row r="335" spans="2:65" s="12" customFormat="1">
      <c r="B335" s="150"/>
      <c r="D335" s="151" t="s">
        <v>231</v>
      </c>
      <c r="E335" s="152" t="s">
        <v>1</v>
      </c>
      <c r="F335" s="153" t="s">
        <v>1856</v>
      </c>
      <c r="H335" s="152" t="s">
        <v>1</v>
      </c>
      <c r="I335" s="154"/>
      <c r="L335" s="150"/>
      <c r="M335" s="155"/>
      <c r="T335" s="156"/>
      <c r="AT335" s="152" t="s">
        <v>231</v>
      </c>
      <c r="AU335" s="152" t="s">
        <v>80</v>
      </c>
      <c r="AV335" s="12" t="s">
        <v>80</v>
      </c>
      <c r="AW335" s="12" t="s">
        <v>30</v>
      </c>
      <c r="AX335" s="12" t="s">
        <v>73</v>
      </c>
      <c r="AY335" s="152" t="s">
        <v>221</v>
      </c>
    </row>
    <row r="336" spans="2:65" s="13" customFormat="1">
      <c r="B336" s="157"/>
      <c r="D336" s="151" t="s">
        <v>231</v>
      </c>
      <c r="E336" s="158" t="s">
        <v>1</v>
      </c>
      <c r="F336" s="159" t="s">
        <v>1729</v>
      </c>
      <c r="H336" s="160">
        <v>5</v>
      </c>
      <c r="I336" s="161"/>
      <c r="L336" s="157"/>
      <c r="M336" s="162"/>
      <c r="T336" s="163"/>
      <c r="AT336" s="158" t="s">
        <v>231</v>
      </c>
      <c r="AU336" s="158" t="s">
        <v>80</v>
      </c>
      <c r="AV336" s="13" t="s">
        <v>82</v>
      </c>
      <c r="AW336" s="13" t="s">
        <v>30</v>
      </c>
      <c r="AX336" s="13" t="s">
        <v>73</v>
      </c>
      <c r="AY336" s="158" t="s">
        <v>221</v>
      </c>
    </row>
    <row r="337" spans="2:65" s="12" customFormat="1">
      <c r="B337" s="150"/>
      <c r="D337" s="151" t="s">
        <v>231</v>
      </c>
      <c r="E337" s="152" t="s">
        <v>1</v>
      </c>
      <c r="F337" s="153" t="s">
        <v>1857</v>
      </c>
      <c r="H337" s="152" t="s">
        <v>1</v>
      </c>
      <c r="I337" s="154"/>
      <c r="L337" s="150"/>
      <c r="M337" s="155"/>
      <c r="T337" s="156"/>
      <c r="AT337" s="152" t="s">
        <v>231</v>
      </c>
      <c r="AU337" s="152" t="s">
        <v>80</v>
      </c>
      <c r="AV337" s="12" t="s">
        <v>80</v>
      </c>
      <c r="AW337" s="12" t="s">
        <v>30</v>
      </c>
      <c r="AX337" s="12" t="s">
        <v>73</v>
      </c>
      <c r="AY337" s="152" t="s">
        <v>221</v>
      </c>
    </row>
    <row r="338" spans="2:65" s="13" customFormat="1">
      <c r="B338" s="157"/>
      <c r="D338" s="151" t="s">
        <v>231</v>
      </c>
      <c r="E338" s="158" t="s">
        <v>1</v>
      </c>
      <c r="F338" s="159" t="s">
        <v>1710</v>
      </c>
      <c r="H338" s="160">
        <v>10</v>
      </c>
      <c r="I338" s="161"/>
      <c r="L338" s="157"/>
      <c r="M338" s="162"/>
      <c r="T338" s="163"/>
      <c r="AT338" s="158" t="s">
        <v>231</v>
      </c>
      <c r="AU338" s="158" t="s">
        <v>80</v>
      </c>
      <c r="AV338" s="13" t="s">
        <v>82</v>
      </c>
      <c r="AW338" s="13" t="s">
        <v>30</v>
      </c>
      <c r="AX338" s="13" t="s">
        <v>73</v>
      </c>
      <c r="AY338" s="158" t="s">
        <v>221</v>
      </c>
    </row>
    <row r="339" spans="2:65" s="12" customFormat="1">
      <c r="B339" s="150"/>
      <c r="D339" s="151" t="s">
        <v>231</v>
      </c>
      <c r="E339" s="152" t="s">
        <v>1</v>
      </c>
      <c r="F339" s="153" t="s">
        <v>1858</v>
      </c>
      <c r="H339" s="152" t="s">
        <v>1</v>
      </c>
      <c r="I339" s="154"/>
      <c r="L339" s="150"/>
      <c r="M339" s="155"/>
      <c r="T339" s="156"/>
      <c r="AT339" s="152" t="s">
        <v>231</v>
      </c>
      <c r="AU339" s="152" t="s">
        <v>80</v>
      </c>
      <c r="AV339" s="12" t="s">
        <v>80</v>
      </c>
      <c r="AW339" s="12" t="s">
        <v>30</v>
      </c>
      <c r="AX339" s="12" t="s">
        <v>73</v>
      </c>
      <c r="AY339" s="152" t="s">
        <v>221</v>
      </c>
    </row>
    <row r="340" spans="2:65" s="13" customFormat="1">
      <c r="B340" s="157"/>
      <c r="D340" s="151" t="s">
        <v>231</v>
      </c>
      <c r="E340" s="158" t="s">
        <v>1</v>
      </c>
      <c r="F340" s="159" t="s">
        <v>1780</v>
      </c>
      <c r="H340" s="160">
        <v>4</v>
      </c>
      <c r="I340" s="161"/>
      <c r="L340" s="157"/>
      <c r="M340" s="162"/>
      <c r="T340" s="163"/>
      <c r="AT340" s="158" t="s">
        <v>231</v>
      </c>
      <c r="AU340" s="158" t="s">
        <v>80</v>
      </c>
      <c r="AV340" s="13" t="s">
        <v>82</v>
      </c>
      <c r="AW340" s="13" t="s">
        <v>30</v>
      </c>
      <c r="AX340" s="13" t="s">
        <v>73</v>
      </c>
      <c r="AY340" s="158" t="s">
        <v>221</v>
      </c>
    </row>
    <row r="341" spans="2:65" s="14" customFormat="1">
      <c r="B341" s="164"/>
      <c r="D341" s="151" t="s">
        <v>231</v>
      </c>
      <c r="E341" s="165" t="s">
        <v>1</v>
      </c>
      <c r="F341" s="166" t="s">
        <v>236</v>
      </c>
      <c r="H341" s="167">
        <v>19</v>
      </c>
      <c r="I341" s="168"/>
      <c r="L341" s="164"/>
      <c r="M341" s="169"/>
      <c r="T341" s="170"/>
      <c r="AT341" s="165" t="s">
        <v>231</v>
      </c>
      <c r="AU341" s="165" t="s">
        <v>80</v>
      </c>
      <c r="AV341" s="14" t="s">
        <v>229</v>
      </c>
      <c r="AW341" s="14" t="s">
        <v>30</v>
      </c>
      <c r="AX341" s="14" t="s">
        <v>80</v>
      </c>
      <c r="AY341" s="165" t="s">
        <v>221</v>
      </c>
    </row>
    <row r="342" spans="2:65" s="1" customFormat="1" ht="24.2" customHeight="1">
      <c r="B342" s="136"/>
      <c r="C342" s="137" t="s">
        <v>663</v>
      </c>
      <c r="D342" s="137" t="s">
        <v>224</v>
      </c>
      <c r="E342" s="138" t="s">
        <v>1859</v>
      </c>
      <c r="F342" s="139" t="s">
        <v>1860</v>
      </c>
      <c r="G342" s="140" t="s">
        <v>285</v>
      </c>
      <c r="H342" s="141">
        <v>12</v>
      </c>
      <c r="I342" s="142"/>
      <c r="J342" s="143">
        <f>ROUND(I342*H342,2)</f>
        <v>0</v>
      </c>
      <c r="K342" s="139" t="s">
        <v>1701</v>
      </c>
      <c r="L342" s="32"/>
      <c r="M342" s="144" t="s">
        <v>1</v>
      </c>
      <c r="N342" s="145" t="s">
        <v>38</v>
      </c>
      <c r="P342" s="146">
        <f>O342*H342</f>
        <v>0</v>
      </c>
      <c r="Q342" s="146">
        <v>5.2999999999999998E-4</v>
      </c>
      <c r="R342" s="146">
        <f>Q342*H342</f>
        <v>6.3599999999999993E-3</v>
      </c>
      <c r="S342" s="146">
        <v>0</v>
      </c>
      <c r="T342" s="147">
        <f>S342*H342</f>
        <v>0</v>
      </c>
      <c r="AR342" s="148" t="s">
        <v>332</v>
      </c>
      <c r="AT342" s="148" t="s">
        <v>224</v>
      </c>
      <c r="AU342" s="148" t="s">
        <v>80</v>
      </c>
      <c r="AY342" s="17" t="s">
        <v>221</v>
      </c>
      <c r="BE342" s="149">
        <f>IF(N342="základní",J342,0)</f>
        <v>0</v>
      </c>
      <c r="BF342" s="149">
        <f>IF(N342="snížená",J342,0)</f>
        <v>0</v>
      </c>
      <c r="BG342" s="149">
        <f>IF(N342="zákl. přenesená",J342,0)</f>
        <v>0</v>
      </c>
      <c r="BH342" s="149">
        <f>IF(N342="sníž. přenesená",J342,0)</f>
        <v>0</v>
      </c>
      <c r="BI342" s="149">
        <f>IF(N342="nulová",J342,0)</f>
        <v>0</v>
      </c>
      <c r="BJ342" s="17" t="s">
        <v>80</v>
      </c>
      <c r="BK342" s="149">
        <f>ROUND(I342*H342,2)</f>
        <v>0</v>
      </c>
      <c r="BL342" s="17" t="s">
        <v>332</v>
      </c>
      <c r="BM342" s="148" t="s">
        <v>1861</v>
      </c>
    </row>
    <row r="343" spans="2:65" s="1" customFormat="1">
      <c r="B343" s="32"/>
      <c r="D343" s="151" t="s">
        <v>272</v>
      </c>
      <c r="F343" s="181" t="s">
        <v>1855</v>
      </c>
      <c r="I343" s="182"/>
      <c r="L343" s="32"/>
      <c r="M343" s="183"/>
      <c r="T343" s="56"/>
      <c r="AT343" s="17" t="s">
        <v>272</v>
      </c>
      <c r="AU343" s="17" t="s">
        <v>80</v>
      </c>
    </row>
    <row r="344" spans="2:65" s="12" customFormat="1">
      <c r="B344" s="150"/>
      <c r="D344" s="151" t="s">
        <v>231</v>
      </c>
      <c r="E344" s="152" t="s">
        <v>1</v>
      </c>
      <c r="F344" s="153" t="s">
        <v>1857</v>
      </c>
      <c r="H344" s="152" t="s">
        <v>1</v>
      </c>
      <c r="I344" s="154"/>
      <c r="L344" s="150"/>
      <c r="M344" s="155"/>
      <c r="T344" s="156"/>
      <c r="AT344" s="152" t="s">
        <v>231</v>
      </c>
      <c r="AU344" s="152" t="s">
        <v>80</v>
      </c>
      <c r="AV344" s="12" t="s">
        <v>80</v>
      </c>
      <c r="AW344" s="12" t="s">
        <v>30</v>
      </c>
      <c r="AX344" s="12" t="s">
        <v>73</v>
      </c>
      <c r="AY344" s="152" t="s">
        <v>221</v>
      </c>
    </row>
    <row r="345" spans="2:65" s="13" customFormat="1">
      <c r="B345" s="157"/>
      <c r="D345" s="151" t="s">
        <v>231</v>
      </c>
      <c r="E345" s="158" t="s">
        <v>1</v>
      </c>
      <c r="F345" s="159" t="s">
        <v>1862</v>
      </c>
      <c r="H345" s="160">
        <v>12</v>
      </c>
      <c r="I345" s="161"/>
      <c r="L345" s="157"/>
      <c r="M345" s="162"/>
      <c r="T345" s="163"/>
      <c r="AT345" s="158" t="s">
        <v>231</v>
      </c>
      <c r="AU345" s="158" t="s">
        <v>80</v>
      </c>
      <c r="AV345" s="13" t="s">
        <v>82</v>
      </c>
      <c r="AW345" s="13" t="s">
        <v>30</v>
      </c>
      <c r="AX345" s="13" t="s">
        <v>73</v>
      </c>
      <c r="AY345" s="158" t="s">
        <v>221</v>
      </c>
    </row>
    <row r="346" spans="2:65" s="14" customFormat="1">
      <c r="B346" s="164"/>
      <c r="D346" s="151" t="s">
        <v>231</v>
      </c>
      <c r="E346" s="165" t="s">
        <v>1</v>
      </c>
      <c r="F346" s="166" t="s">
        <v>236</v>
      </c>
      <c r="H346" s="167">
        <v>12</v>
      </c>
      <c r="I346" s="168"/>
      <c r="L346" s="164"/>
      <c r="M346" s="169"/>
      <c r="T346" s="170"/>
      <c r="AT346" s="165" t="s">
        <v>231</v>
      </c>
      <c r="AU346" s="165" t="s">
        <v>80</v>
      </c>
      <c r="AV346" s="14" t="s">
        <v>229</v>
      </c>
      <c r="AW346" s="14" t="s">
        <v>30</v>
      </c>
      <c r="AX346" s="14" t="s">
        <v>80</v>
      </c>
      <c r="AY346" s="165" t="s">
        <v>221</v>
      </c>
    </row>
    <row r="347" spans="2:65" s="1" customFormat="1" ht="24.2" customHeight="1">
      <c r="B347" s="136"/>
      <c r="C347" s="137" t="s">
        <v>680</v>
      </c>
      <c r="D347" s="137" t="s">
        <v>224</v>
      </c>
      <c r="E347" s="138" t="s">
        <v>1863</v>
      </c>
      <c r="F347" s="139" t="s">
        <v>1864</v>
      </c>
      <c r="G347" s="140" t="s">
        <v>285</v>
      </c>
      <c r="H347" s="141">
        <v>16</v>
      </c>
      <c r="I347" s="142"/>
      <c r="J347" s="143">
        <f>ROUND(I347*H347,2)</f>
        <v>0</v>
      </c>
      <c r="K347" s="139" t="s">
        <v>1701</v>
      </c>
      <c r="L347" s="32"/>
      <c r="M347" s="144" t="s">
        <v>1</v>
      </c>
      <c r="N347" s="145" t="s">
        <v>38</v>
      </c>
      <c r="P347" s="146">
        <f>O347*H347</f>
        <v>0</v>
      </c>
      <c r="Q347" s="146">
        <v>8.4000000000000003E-4</v>
      </c>
      <c r="R347" s="146">
        <f>Q347*H347</f>
        <v>1.3440000000000001E-2</v>
      </c>
      <c r="S347" s="146">
        <v>0</v>
      </c>
      <c r="T347" s="147">
        <f>S347*H347</f>
        <v>0</v>
      </c>
      <c r="AR347" s="148" t="s">
        <v>332</v>
      </c>
      <c r="AT347" s="148" t="s">
        <v>224</v>
      </c>
      <c r="AU347" s="148" t="s">
        <v>80</v>
      </c>
      <c r="AY347" s="17" t="s">
        <v>221</v>
      </c>
      <c r="BE347" s="149">
        <f>IF(N347="základní",J347,0)</f>
        <v>0</v>
      </c>
      <c r="BF347" s="149">
        <f>IF(N347="snížená",J347,0)</f>
        <v>0</v>
      </c>
      <c r="BG347" s="149">
        <f>IF(N347="zákl. přenesená",J347,0)</f>
        <v>0</v>
      </c>
      <c r="BH347" s="149">
        <f>IF(N347="sníž. přenesená",J347,0)</f>
        <v>0</v>
      </c>
      <c r="BI347" s="149">
        <f>IF(N347="nulová",J347,0)</f>
        <v>0</v>
      </c>
      <c r="BJ347" s="17" t="s">
        <v>80</v>
      </c>
      <c r="BK347" s="149">
        <f>ROUND(I347*H347,2)</f>
        <v>0</v>
      </c>
      <c r="BL347" s="17" t="s">
        <v>332</v>
      </c>
      <c r="BM347" s="148" t="s">
        <v>1865</v>
      </c>
    </row>
    <row r="348" spans="2:65" s="1" customFormat="1">
      <c r="B348" s="32"/>
      <c r="D348" s="151" t="s">
        <v>272</v>
      </c>
      <c r="F348" s="181" t="s">
        <v>1855</v>
      </c>
      <c r="I348" s="182"/>
      <c r="L348" s="32"/>
      <c r="M348" s="183"/>
      <c r="T348" s="56"/>
      <c r="AT348" s="17" t="s">
        <v>272</v>
      </c>
      <c r="AU348" s="17" t="s">
        <v>80</v>
      </c>
    </row>
    <row r="349" spans="2:65" s="12" customFormat="1">
      <c r="B349" s="150"/>
      <c r="D349" s="151" t="s">
        <v>231</v>
      </c>
      <c r="E349" s="152" t="s">
        <v>1</v>
      </c>
      <c r="F349" s="153" t="s">
        <v>1857</v>
      </c>
      <c r="H349" s="152" t="s">
        <v>1</v>
      </c>
      <c r="I349" s="154"/>
      <c r="L349" s="150"/>
      <c r="M349" s="155"/>
      <c r="T349" s="156"/>
      <c r="AT349" s="152" t="s">
        <v>231</v>
      </c>
      <c r="AU349" s="152" t="s">
        <v>80</v>
      </c>
      <c r="AV349" s="12" t="s">
        <v>80</v>
      </c>
      <c r="AW349" s="12" t="s">
        <v>30</v>
      </c>
      <c r="AX349" s="12" t="s">
        <v>73</v>
      </c>
      <c r="AY349" s="152" t="s">
        <v>221</v>
      </c>
    </row>
    <row r="350" spans="2:65" s="13" customFormat="1">
      <c r="B350" s="157"/>
      <c r="D350" s="151" t="s">
        <v>231</v>
      </c>
      <c r="E350" s="158" t="s">
        <v>1</v>
      </c>
      <c r="F350" s="159" t="s">
        <v>1866</v>
      </c>
      <c r="H350" s="160">
        <v>8</v>
      </c>
      <c r="I350" s="161"/>
      <c r="L350" s="157"/>
      <c r="M350" s="162"/>
      <c r="T350" s="163"/>
      <c r="AT350" s="158" t="s">
        <v>231</v>
      </c>
      <c r="AU350" s="158" t="s">
        <v>80</v>
      </c>
      <c r="AV350" s="13" t="s">
        <v>82</v>
      </c>
      <c r="AW350" s="13" t="s">
        <v>30</v>
      </c>
      <c r="AX350" s="13" t="s">
        <v>73</v>
      </c>
      <c r="AY350" s="158" t="s">
        <v>221</v>
      </c>
    </row>
    <row r="351" spans="2:65" s="12" customFormat="1">
      <c r="B351" s="150"/>
      <c r="D351" s="151" t="s">
        <v>231</v>
      </c>
      <c r="E351" s="152" t="s">
        <v>1</v>
      </c>
      <c r="F351" s="153" t="s">
        <v>1858</v>
      </c>
      <c r="H351" s="152" t="s">
        <v>1</v>
      </c>
      <c r="I351" s="154"/>
      <c r="L351" s="150"/>
      <c r="M351" s="155"/>
      <c r="T351" s="156"/>
      <c r="AT351" s="152" t="s">
        <v>231</v>
      </c>
      <c r="AU351" s="152" t="s">
        <v>80</v>
      </c>
      <c r="AV351" s="12" t="s">
        <v>80</v>
      </c>
      <c r="AW351" s="12" t="s">
        <v>30</v>
      </c>
      <c r="AX351" s="12" t="s">
        <v>73</v>
      </c>
      <c r="AY351" s="152" t="s">
        <v>221</v>
      </c>
    </row>
    <row r="352" spans="2:65" s="13" customFormat="1">
      <c r="B352" s="157"/>
      <c r="D352" s="151" t="s">
        <v>231</v>
      </c>
      <c r="E352" s="158" t="s">
        <v>1</v>
      </c>
      <c r="F352" s="159" t="s">
        <v>1866</v>
      </c>
      <c r="H352" s="160">
        <v>8</v>
      </c>
      <c r="I352" s="161"/>
      <c r="L352" s="157"/>
      <c r="M352" s="162"/>
      <c r="T352" s="163"/>
      <c r="AT352" s="158" t="s">
        <v>231</v>
      </c>
      <c r="AU352" s="158" t="s">
        <v>80</v>
      </c>
      <c r="AV352" s="13" t="s">
        <v>82</v>
      </c>
      <c r="AW352" s="13" t="s">
        <v>30</v>
      </c>
      <c r="AX352" s="13" t="s">
        <v>73</v>
      </c>
      <c r="AY352" s="158" t="s">
        <v>221</v>
      </c>
    </row>
    <row r="353" spans="2:65" s="14" customFormat="1">
      <c r="B353" s="164"/>
      <c r="D353" s="151" t="s">
        <v>231</v>
      </c>
      <c r="E353" s="165" t="s">
        <v>1</v>
      </c>
      <c r="F353" s="166" t="s">
        <v>236</v>
      </c>
      <c r="H353" s="167">
        <v>16</v>
      </c>
      <c r="I353" s="168"/>
      <c r="L353" s="164"/>
      <c r="M353" s="169"/>
      <c r="T353" s="170"/>
      <c r="AT353" s="165" t="s">
        <v>231</v>
      </c>
      <c r="AU353" s="165" t="s">
        <v>80</v>
      </c>
      <c r="AV353" s="14" t="s">
        <v>229</v>
      </c>
      <c r="AW353" s="14" t="s">
        <v>30</v>
      </c>
      <c r="AX353" s="14" t="s">
        <v>80</v>
      </c>
      <c r="AY353" s="165" t="s">
        <v>221</v>
      </c>
    </row>
    <row r="354" spans="2:65" s="1" customFormat="1" ht="24.2" customHeight="1">
      <c r="B354" s="136"/>
      <c r="C354" s="137" t="s">
        <v>684</v>
      </c>
      <c r="D354" s="137" t="s">
        <v>224</v>
      </c>
      <c r="E354" s="138" t="s">
        <v>1867</v>
      </c>
      <c r="F354" s="139" t="s">
        <v>1868</v>
      </c>
      <c r="G354" s="140" t="s">
        <v>285</v>
      </c>
      <c r="H354" s="141">
        <v>3</v>
      </c>
      <c r="I354" s="142"/>
      <c r="J354" s="143">
        <f>ROUND(I354*H354,2)</f>
        <v>0</v>
      </c>
      <c r="K354" s="139" t="s">
        <v>1701</v>
      </c>
      <c r="L354" s="32"/>
      <c r="M354" s="144" t="s">
        <v>1</v>
      </c>
      <c r="N354" s="145" t="s">
        <v>38</v>
      </c>
      <c r="P354" s="146">
        <f>O354*H354</f>
        <v>0</v>
      </c>
      <c r="Q354" s="146">
        <v>1.2800000000000001E-3</v>
      </c>
      <c r="R354" s="146">
        <f>Q354*H354</f>
        <v>3.8400000000000005E-3</v>
      </c>
      <c r="S354" s="146">
        <v>0</v>
      </c>
      <c r="T354" s="147">
        <f>S354*H354</f>
        <v>0</v>
      </c>
      <c r="AR354" s="148" t="s">
        <v>332</v>
      </c>
      <c r="AT354" s="148" t="s">
        <v>224</v>
      </c>
      <c r="AU354" s="148" t="s">
        <v>80</v>
      </c>
      <c r="AY354" s="17" t="s">
        <v>221</v>
      </c>
      <c r="BE354" s="149">
        <f>IF(N354="základní",J354,0)</f>
        <v>0</v>
      </c>
      <c r="BF354" s="149">
        <f>IF(N354="snížená",J354,0)</f>
        <v>0</v>
      </c>
      <c r="BG354" s="149">
        <f>IF(N354="zákl. přenesená",J354,0)</f>
        <v>0</v>
      </c>
      <c r="BH354" s="149">
        <f>IF(N354="sníž. přenesená",J354,0)</f>
        <v>0</v>
      </c>
      <c r="BI354" s="149">
        <f>IF(N354="nulová",J354,0)</f>
        <v>0</v>
      </c>
      <c r="BJ354" s="17" t="s">
        <v>80</v>
      </c>
      <c r="BK354" s="149">
        <f>ROUND(I354*H354,2)</f>
        <v>0</v>
      </c>
      <c r="BL354" s="17" t="s">
        <v>332</v>
      </c>
      <c r="BM354" s="148" t="s">
        <v>1869</v>
      </c>
    </row>
    <row r="355" spans="2:65" s="1" customFormat="1">
      <c r="B355" s="32"/>
      <c r="D355" s="151" t="s">
        <v>272</v>
      </c>
      <c r="F355" s="181" t="s">
        <v>1855</v>
      </c>
      <c r="I355" s="182"/>
      <c r="L355" s="32"/>
      <c r="M355" s="183"/>
      <c r="T355" s="56"/>
      <c r="AT355" s="17" t="s">
        <v>272</v>
      </c>
      <c r="AU355" s="17" t="s">
        <v>80</v>
      </c>
    </row>
    <row r="356" spans="2:65" s="12" customFormat="1">
      <c r="B356" s="150"/>
      <c r="D356" s="151" t="s">
        <v>231</v>
      </c>
      <c r="E356" s="152" t="s">
        <v>1</v>
      </c>
      <c r="F356" s="153" t="s">
        <v>1857</v>
      </c>
      <c r="H356" s="152" t="s">
        <v>1</v>
      </c>
      <c r="I356" s="154"/>
      <c r="L356" s="150"/>
      <c r="M356" s="155"/>
      <c r="T356" s="156"/>
      <c r="AT356" s="152" t="s">
        <v>231</v>
      </c>
      <c r="AU356" s="152" t="s">
        <v>80</v>
      </c>
      <c r="AV356" s="12" t="s">
        <v>80</v>
      </c>
      <c r="AW356" s="12" t="s">
        <v>30</v>
      </c>
      <c r="AX356" s="12" t="s">
        <v>73</v>
      </c>
      <c r="AY356" s="152" t="s">
        <v>221</v>
      </c>
    </row>
    <row r="357" spans="2:65" s="13" customFormat="1">
      <c r="B357" s="157"/>
      <c r="D357" s="151" t="s">
        <v>231</v>
      </c>
      <c r="E357" s="158" t="s">
        <v>1</v>
      </c>
      <c r="F357" s="159" t="s">
        <v>1825</v>
      </c>
      <c r="H357" s="160">
        <v>3</v>
      </c>
      <c r="I357" s="161"/>
      <c r="L357" s="157"/>
      <c r="M357" s="162"/>
      <c r="T357" s="163"/>
      <c r="AT357" s="158" t="s">
        <v>231</v>
      </c>
      <c r="AU357" s="158" t="s">
        <v>80</v>
      </c>
      <c r="AV357" s="13" t="s">
        <v>82</v>
      </c>
      <c r="AW357" s="13" t="s">
        <v>30</v>
      </c>
      <c r="AX357" s="13" t="s">
        <v>73</v>
      </c>
      <c r="AY357" s="158" t="s">
        <v>221</v>
      </c>
    </row>
    <row r="358" spans="2:65" s="14" customFormat="1">
      <c r="B358" s="164"/>
      <c r="D358" s="151" t="s">
        <v>231</v>
      </c>
      <c r="E358" s="165" t="s">
        <v>1</v>
      </c>
      <c r="F358" s="166" t="s">
        <v>236</v>
      </c>
      <c r="H358" s="167">
        <v>3</v>
      </c>
      <c r="I358" s="168"/>
      <c r="L358" s="164"/>
      <c r="M358" s="169"/>
      <c r="T358" s="170"/>
      <c r="AT358" s="165" t="s">
        <v>231</v>
      </c>
      <c r="AU358" s="165" t="s">
        <v>80</v>
      </c>
      <c r="AV358" s="14" t="s">
        <v>229</v>
      </c>
      <c r="AW358" s="14" t="s">
        <v>30</v>
      </c>
      <c r="AX358" s="14" t="s">
        <v>80</v>
      </c>
      <c r="AY358" s="165" t="s">
        <v>221</v>
      </c>
    </row>
    <row r="359" spans="2:65" s="1" customFormat="1" ht="24.2" customHeight="1">
      <c r="B359" s="136"/>
      <c r="C359" s="137" t="s">
        <v>714</v>
      </c>
      <c r="D359" s="137" t="s">
        <v>224</v>
      </c>
      <c r="E359" s="138" t="s">
        <v>1870</v>
      </c>
      <c r="F359" s="139" t="s">
        <v>1871</v>
      </c>
      <c r="G359" s="140" t="s">
        <v>285</v>
      </c>
      <c r="H359" s="141">
        <v>4</v>
      </c>
      <c r="I359" s="142"/>
      <c r="J359" s="143">
        <f>ROUND(I359*H359,2)</f>
        <v>0</v>
      </c>
      <c r="K359" s="139" t="s">
        <v>1701</v>
      </c>
      <c r="L359" s="32"/>
      <c r="M359" s="144" t="s">
        <v>1</v>
      </c>
      <c r="N359" s="145" t="s">
        <v>38</v>
      </c>
      <c r="P359" s="146">
        <f>O359*H359</f>
        <v>0</v>
      </c>
      <c r="Q359" s="146">
        <v>1.6100000000000001E-3</v>
      </c>
      <c r="R359" s="146">
        <f>Q359*H359</f>
        <v>6.4400000000000004E-3</v>
      </c>
      <c r="S359" s="146">
        <v>0</v>
      </c>
      <c r="T359" s="147">
        <f>S359*H359</f>
        <v>0</v>
      </c>
      <c r="AR359" s="148" t="s">
        <v>332</v>
      </c>
      <c r="AT359" s="148" t="s">
        <v>224</v>
      </c>
      <c r="AU359" s="148" t="s">
        <v>80</v>
      </c>
      <c r="AY359" s="17" t="s">
        <v>221</v>
      </c>
      <c r="BE359" s="149">
        <f>IF(N359="základní",J359,0)</f>
        <v>0</v>
      </c>
      <c r="BF359" s="149">
        <f>IF(N359="snížená",J359,0)</f>
        <v>0</v>
      </c>
      <c r="BG359" s="149">
        <f>IF(N359="zákl. přenesená",J359,0)</f>
        <v>0</v>
      </c>
      <c r="BH359" s="149">
        <f>IF(N359="sníž. přenesená",J359,0)</f>
        <v>0</v>
      </c>
      <c r="BI359" s="149">
        <f>IF(N359="nulová",J359,0)</f>
        <v>0</v>
      </c>
      <c r="BJ359" s="17" t="s">
        <v>80</v>
      </c>
      <c r="BK359" s="149">
        <f>ROUND(I359*H359,2)</f>
        <v>0</v>
      </c>
      <c r="BL359" s="17" t="s">
        <v>332</v>
      </c>
      <c r="BM359" s="148" t="s">
        <v>1872</v>
      </c>
    </row>
    <row r="360" spans="2:65" s="1" customFormat="1">
      <c r="B360" s="32"/>
      <c r="D360" s="151" t="s">
        <v>272</v>
      </c>
      <c r="F360" s="181" t="s">
        <v>1855</v>
      </c>
      <c r="I360" s="182"/>
      <c r="L360" s="32"/>
      <c r="M360" s="183"/>
      <c r="T360" s="56"/>
      <c r="AT360" s="17" t="s">
        <v>272</v>
      </c>
      <c r="AU360" s="17" t="s">
        <v>80</v>
      </c>
    </row>
    <row r="361" spans="2:65" s="12" customFormat="1">
      <c r="B361" s="150"/>
      <c r="D361" s="151" t="s">
        <v>231</v>
      </c>
      <c r="E361" s="152" t="s">
        <v>1</v>
      </c>
      <c r="F361" s="153" t="s">
        <v>1857</v>
      </c>
      <c r="H361" s="152" t="s">
        <v>1</v>
      </c>
      <c r="I361" s="154"/>
      <c r="L361" s="150"/>
      <c r="M361" s="155"/>
      <c r="T361" s="156"/>
      <c r="AT361" s="152" t="s">
        <v>231</v>
      </c>
      <c r="AU361" s="152" t="s">
        <v>80</v>
      </c>
      <c r="AV361" s="12" t="s">
        <v>80</v>
      </c>
      <c r="AW361" s="12" t="s">
        <v>30</v>
      </c>
      <c r="AX361" s="12" t="s">
        <v>73</v>
      </c>
      <c r="AY361" s="152" t="s">
        <v>221</v>
      </c>
    </row>
    <row r="362" spans="2:65" s="13" customFormat="1">
      <c r="B362" s="157"/>
      <c r="D362" s="151" t="s">
        <v>231</v>
      </c>
      <c r="E362" s="158" t="s">
        <v>1</v>
      </c>
      <c r="F362" s="159" t="s">
        <v>1873</v>
      </c>
      <c r="H362" s="160">
        <v>2</v>
      </c>
      <c r="I362" s="161"/>
      <c r="L362" s="157"/>
      <c r="M362" s="162"/>
      <c r="T362" s="163"/>
      <c r="AT362" s="158" t="s">
        <v>231</v>
      </c>
      <c r="AU362" s="158" t="s">
        <v>80</v>
      </c>
      <c r="AV362" s="13" t="s">
        <v>82</v>
      </c>
      <c r="AW362" s="13" t="s">
        <v>30</v>
      </c>
      <c r="AX362" s="13" t="s">
        <v>73</v>
      </c>
      <c r="AY362" s="158" t="s">
        <v>221</v>
      </c>
    </row>
    <row r="363" spans="2:65" s="12" customFormat="1">
      <c r="B363" s="150"/>
      <c r="D363" s="151" t="s">
        <v>231</v>
      </c>
      <c r="E363" s="152" t="s">
        <v>1</v>
      </c>
      <c r="F363" s="153" t="s">
        <v>1858</v>
      </c>
      <c r="H363" s="152" t="s">
        <v>1</v>
      </c>
      <c r="I363" s="154"/>
      <c r="L363" s="150"/>
      <c r="M363" s="155"/>
      <c r="T363" s="156"/>
      <c r="AT363" s="152" t="s">
        <v>231</v>
      </c>
      <c r="AU363" s="152" t="s">
        <v>80</v>
      </c>
      <c r="AV363" s="12" t="s">
        <v>80</v>
      </c>
      <c r="AW363" s="12" t="s">
        <v>30</v>
      </c>
      <c r="AX363" s="12" t="s">
        <v>73</v>
      </c>
      <c r="AY363" s="152" t="s">
        <v>221</v>
      </c>
    </row>
    <row r="364" spans="2:65" s="13" customFormat="1">
      <c r="B364" s="157"/>
      <c r="D364" s="151" t="s">
        <v>231</v>
      </c>
      <c r="E364" s="158" t="s">
        <v>1</v>
      </c>
      <c r="F364" s="159" t="s">
        <v>1873</v>
      </c>
      <c r="H364" s="160">
        <v>2</v>
      </c>
      <c r="I364" s="161"/>
      <c r="L364" s="157"/>
      <c r="M364" s="162"/>
      <c r="T364" s="163"/>
      <c r="AT364" s="158" t="s">
        <v>231</v>
      </c>
      <c r="AU364" s="158" t="s">
        <v>80</v>
      </c>
      <c r="AV364" s="13" t="s">
        <v>82</v>
      </c>
      <c r="AW364" s="13" t="s">
        <v>30</v>
      </c>
      <c r="AX364" s="13" t="s">
        <v>73</v>
      </c>
      <c r="AY364" s="158" t="s">
        <v>221</v>
      </c>
    </row>
    <row r="365" spans="2:65" s="14" customFormat="1">
      <c r="B365" s="164"/>
      <c r="D365" s="151" t="s">
        <v>231</v>
      </c>
      <c r="E365" s="165" t="s">
        <v>1</v>
      </c>
      <c r="F365" s="166" t="s">
        <v>236</v>
      </c>
      <c r="H365" s="167">
        <v>4</v>
      </c>
      <c r="I365" s="168"/>
      <c r="L365" s="164"/>
      <c r="M365" s="169"/>
      <c r="T365" s="170"/>
      <c r="AT365" s="165" t="s">
        <v>231</v>
      </c>
      <c r="AU365" s="165" t="s">
        <v>80</v>
      </c>
      <c r="AV365" s="14" t="s">
        <v>229</v>
      </c>
      <c r="AW365" s="14" t="s">
        <v>30</v>
      </c>
      <c r="AX365" s="14" t="s">
        <v>80</v>
      </c>
      <c r="AY365" s="165" t="s">
        <v>221</v>
      </c>
    </row>
    <row r="366" spans="2:65" s="1" customFormat="1" ht="24.2" customHeight="1">
      <c r="B366" s="136"/>
      <c r="C366" s="137" t="s">
        <v>721</v>
      </c>
      <c r="D366" s="137" t="s">
        <v>224</v>
      </c>
      <c r="E366" s="138" t="s">
        <v>1874</v>
      </c>
      <c r="F366" s="139" t="s">
        <v>1875</v>
      </c>
      <c r="G366" s="140" t="s">
        <v>285</v>
      </c>
      <c r="H366" s="141">
        <v>2</v>
      </c>
      <c r="I366" s="142"/>
      <c r="J366" s="143">
        <f>ROUND(I366*H366,2)</f>
        <v>0</v>
      </c>
      <c r="K366" s="139" t="s">
        <v>1701</v>
      </c>
      <c r="L366" s="32"/>
      <c r="M366" s="144" t="s">
        <v>1</v>
      </c>
      <c r="N366" s="145" t="s">
        <v>38</v>
      </c>
      <c r="P366" s="146">
        <f>O366*H366</f>
        <v>0</v>
      </c>
      <c r="Q366" s="146">
        <v>2.8500000000000001E-3</v>
      </c>
      <c r="R366" s="146">
        <f>Q366*H366</f>
        <v>5.7000000000000002E-3</v>
      </c>
      <c r="S366" s="146">
        <v>0</v>
      </c>
      <c r="T366" s="147">
        <f>S366*H366</f>
        <v>0</v>
      </c>
      <c r="AR366" s="148" t="s">
        <v>332</v>
      </c>
      <c r="AT366" s="148" t="s">
        <v>224</v>
      </c>
      <c r="AU366" s="148" t="s">
        <v>80</v>
      </c>
      <c r="AY366" s="17" t="s">
        <v>221</v>
      </c>
      <c r="BE366" s="149">
        <f>IF(N366="základní",J366,0)</f>
        <v>0</v>
      </c>
      <c r="BF366" s="149">
        <f>IF(N366="snížená",J366,0)</f>
        <v>0</v>
      </c>
      <c r="BG366" s="149">
        <f>IF(N366="zákl. přenesená",J366,0)</f>
        <v>0</v>
      </c>
      <c r="BH366" s="149">
        <f>IF(N366="sníž. přenesená",J366,0)</f>
        <v>0</v>
      </c>
      <c r="BI366" s="149">
        <f>IF(N366="nulová",J366,0)</f>
        <v>0</v>
      </c>
      <c r="BJ366" s="17" t="s">
        <v>80</v>
      </c>
      <c r="BK366" s="149">
        <f>ROUND(I366*H366,2)</f>
        <v>0</v>
      </c>
      <c r="BL366" s="17" t="s">
        <v>332</v>
      </c>
      <c r="BM366" s="148" t="s">
        <v>1876</v>
      </c>
    </row>
    <row r="367" spans="2:65" s="1" customFormat="1">
      <c r="B367" s="32"/>
      <c r="D367" s="151" t="s">
        <v>272</v>
      </c>
      <c r="F367" s="181" t="s">
        <v>1855</v>
      </c>
      <c r="I367" s="182"/>
      <c r="L367" s="32"/>
      <c r="M367" s="183"/>
      <c r="T367" s="56"/>
      <c r="AT367" s="17" t="s">
        <v>272</v>
      </c>
      <c r="AU367" s="17" t="s">
        <v>80</v>
      </c>
    </row>
    <row r="368" spans="2:65" s="12" customFormat="1">
      <c r="B368" s="150"/>
      <c r="D368" s="151" t="s">
        <v>231</v>
      </c>
      <c r="E368" s="152" t="s">
        <v>1</v>
      </c>
      <c r="F368" s="153" t="s">
        <v>1858</v>
      </c>
      <c r="H368" s="152" t="s">
        <v>1</v>
      </c>
      <c r="I368" s="154"/>
      <c r="L368" s="150"/>
      <c r="M368" s="155"/>
      <c r="T368" s="156"/>
      <c r="AT368" s="152" t="s">
        <v>231</v>
      </c>
      <c r="AU368" s="152" t="s">
        <v>80</v>
      </c>
      <c r="AV368" s="12" t="s">
        <v>80</v>
      </c>
      <c r="AW368" s="12" t="s">
        <v>30</v>
      </c>
      <c r="AX368" s="12" t="s">
        <v>73</v>
      </c>
      <c r="AY368" s="152" t="s">
        <v>221</v>
      </c>
    </row>
    <row r="369" spans="2:65" s="13" customFormat="1">
      <c r="B369" s="157"/>
      <c r="D369" s="151" t="s">
        <v>231</v>
      </c>
      <c r="E369" s="158" t="s">
        <v>1</v>
      </c>
      <c r="F369" s="159" t="s">
        <v>1873</v>
      </c>
      <c r="H369" s="160">
        <v>2</v>
      </c>
      <c r="I369" s="161"/>
      <c r="L369" s="157"/>
      <c r="M369" s="162"/>
      <c r="T369" s="163"/>
      <c r="AT369" s="158" t="s">
        <v>231</v>
      </c>
      <c r="AU369" s="158" t="s">
        <v>80</v>
      </c>
      <c r="AV369" s="13" t="s">
        <v>82</v>
      </c>
      <c r="AW369" s="13" t="s">
        <v>30</v>
      </c>
      <c r="AX369" s="13" t="s">
        <v>73</v>
      </c>
      <c r="AY369" s="158" t="s">
        <v>221</v>
      </c>
    </row>
    <row r="370" spans="2:65" s="14" customFormat="1">
      <c r="B370" s="164"/>
      <c r="D370" s="151" t="s">
        <v>231</v>
      </c>
      <c r="E370" s="165" t="s">
        <v>1</v>
      </c>
      <c r="F370" s="166" t="s">
        <v>236</v>
      </c>
      <c r="H370" s="167">
        <v>2</v>
      </c>
      <c r="I370" s="168"/>
      <c r="L370" s="164"/>
      <c r="M370" s="169"/>
      <c r="T370" s="170"/>
      <c r="AT370" s="165" t="s">
        <v>231</v>
      </c>
      <c r="AU370" s="165" t="s">
        <v>80</v>
      </c>
      <c r="AV370" s="14" t="s">
        <v>229</v>
      </c>
      <c r="AW370" s="14" t="s">
        <v>30</v>
      </c>
      <c r="AX370" s="14" t="s">
        <v>80</v>
      </c>
      <c r="AY370" s="165" t="s">
        <v>221</v>
      </c>
    </row>
    <row r="371" spans="2:65" s="1" customFormat="1" ht="24.2" customHeight="1">
      <c r="B371" s="136"/>
      <c r="C371" s="137" t="s">
        <v>727</v>
      </c>
      <c r="D371" s="137" t="s">
        <v>224</v>
      </c>
      <c r="E371" s="138" t="s">
        <v>1877</v>
      </c>
      <c r="F371" s="139" t="s">
        <v>1878</v>
      </c>
      <c r="G371" s="140" t="s">
        <v>285</v>
      </c>
      <c r="H371" s="141">
        <v>2</v>
      </c>
      <c r="I371" s="142"/>
      <c r="J371" s="143">
        <f>ROUND(I371*H371,2)</f>
        <v>0</v>
      </c>
      <c r="K371" s="139" t="s">
        <v>1701</v>
      </c>
      <c r="L371" s="32"/>
      <c r="M371" s="144" t="s">
        <v>1</v>
      </c>
      <c r="N371" s="145" t="s">
        <v>38</v>
      </c>
      <c r="P371" s="146">
        <f>O371*H371</f>
        <v>0</v>
      </c>
      <c r="Q371" s="146">
        <v>5.8599999999999998E-3</v>
      </c>
      <c r="R371" s="146">
        <f>Q371*H371</f>
        <v>1.172E-2</v>
      </c>
      <c r="S371" s="146">
        <v>0</v>
      </c>
      <c r="T371" s="147">
        <f>S371*H371</f>
        <v>0</v>
      </c>
      <c r="AR371" s="148" t="s">
        <v>332</v>
      </c>
      <c r="AT371" s="148" t="s">
        <v>224</v>
      </c>
      <c r="AU371" s="148" t="s">
        <v>80</v>
      </c>
      <c r="AY371" s="17" t="s">
        <v>221</v>
      </c>
      <c r="BE371" s="149">
        <f>IF(N371="základní",J371,0)</f>
        <v>0</v>
      </c>
      <c r="BF371" s="149">
        <f>IF(N371="snížená",J371,0)</f>
        <v>0</v>
      </c>
      <c r="BG371" s="149">
        <f>IF(N371="zákl. přenesená",J371,0)</f>
        <v>0</v>
      </c>
      <c r="BH371" s="149">
        <f>IF(N371="sníž. přenesená",J371,0)</f>
        <v>0</v>
      </c>
      <c r="BI371" s="149">
        <f>IF(N371="nulová",J371,0)</f>
        <v>0</v>
      </c>
      <c r="BJ371" s="17" t="s">
        <v>80</v>
      </c>
      <c r="BK371" s="149">
        <f>ROUND(I371*H371,2)</f>
        <v>0</v>
      </c>
      <c r="BL371" s="17" t="s">
        <v>332</v>
      </c>
      <c r="BM371" s="148" t="s">
        <v>1879</v>
      </c>
    </row>
    <row r="372" spans="2:65" s="1" customFormat="1">
      <c r="B372" s="32"/>
      <c r="D372" s="151" t="s">
        <v>272</v>
      </c>
      <c r="F372" s="181" t="s">
        <v>1855</v>
      </c>
      <c r="I372" s="182"/>
      <c r="L372" s="32"/>
      <c r="M372" s="183"/>
      <c r="T372" s="56"/>
      <c r="AT372" s="17" t="s">
        <v>272</v>
      </c>
      <c r="AU372" s="17" t="s">
        <v>80</v>
      </c>
    </row>
    <row r="373" spans="2:65" s="12" customFormat="1">
      <c r="B373" s="150"/>
      <c r="D373" s="151" t="s">
        <v>231</v>
      </c>
      <c r="E373" s="152" t="s">
        <v>1</v>
      </c>
      <c r="F373" s="153" t="s">
        <v>1858</v>
      </c>
      <c r="H373" s="152" t="s">
        <v>1</v>
      </c>
      <c r="I373" s="154"/>
      <c r="L373" s="150"/>
      <c r="M373" s="155"/>
      <c r="T373" s="156"/>
      <c r="AT373" s="152" t="s">
        <v>231</v>
      </c>
      <c r="AU373" s="152" t="s">
        <v>80</v>
      </c>
      <c r="AV373" s="12" t="s">
        <v>80</v>
      </c>
      <c r="AW373" s="12" t="s">
        <v>30</v>
      </c>
      <c r="AX373" s="12" t="s">
        <v>73</v>
      </c>
      <c r="AY373" s="152" t="s">
        <v>221</v>
      </c>
    </row>
    <row r="374" spans="2:65" s="13" customFormat="1">
      <c r="B374" s="157"/>
      <c r="D374" s="151" t="s">
        <v>231</v>
      </c>
      <c r="E374" s="158" t="s">
        <v>1</v>
      </c>
      <c r="F374" s="159" t="s">
        <v>1873</v>
      </c>
      <c r="H374" s="160">
        <v>2</v>
      </c>
      <c r="I374" s="161"/>
      <c r="L374" s="157"/>
      <c r="M374" s="162"/>
      <c r="T374" s="163"/>
      <c r="AT374" s="158" t="s">
        <v>231</v>
      </c>
      <c r="AU374" s="158" t="s">
        <v>80</v>
      </c>
      <c r="AV374" s="13" t="s">
        <v>82</v>
      </c>
      <c r="AW374" s="13" t="s">
        <v>30</v>
      </c>
      <c r="AX374" s="13" t="s">
        <v>73</v>
      </c>
      <c r="AY374" s="158" t="s">
        <v>221</v>
      </c>
    </row>
    <row r="375" spans="2:65" s="14" customFormat="1">
      <c r="B375" s="164"/>
      <c r="D375" s="151" t="s">
        <v>231</v>
      </c>
      <c r="E375" s="165" t="s">
        <v>1</v>
      </c>
      <c r="F375" s="166" t="s">
        <v>236</v>
      </c>
      <c r="H375" s="167">
        <v>2</v>
      </c>
      <c r="I375" s="168"/>
      <c r="L375" s="164"/>
      <c r="M375" s="169"/>
      <c r="T375" s="170"/>
      <c r="AT375" s="165" t="s">
        <v>231</v>
      </c>
      <c r="AU375" s="165" t="s">
        <v>80</v>
      </c>
      <c r="AV375" s="14" t="s">
        <v>229</v>
      </c>
      <c r="AW375" s="14" t="s">
        <v>30</v>
      </c>
      <c r="AX375" s="14" t="s">
        <v>80</v>
      </c>
      <c r="AY375" s="165" t="s">
        <v>221</v>
      </c>
    </row>
    <row r="376" spans="2:65" s="1" customFormat="1" ht="24.2" customHeight="1">
      <c r="B376" s="136"/>
      <c r="C376" s="137" t="s">
        <v>732</v>
      </c>
      <c r="D376" s="137" t="s">
        <v>224</v>
      </c>
      <c r="E376" s="138" t="s">
        <v>1880</v>
      </c>
      <c r="F376" s="139" t="s">
        <v>1881</v>
      </c>
      <c r="G376" s="140" t="s">
        <v>1664</v>
      </c>
      <c r="H376" s="141">
        <v>3</v>
      </c>
      <c r="I376" s="142"/>
      <c r="J376" s="143">
        <f>ROUND(I376*H376,2)</f>
        <v>0</v>
      </c>
      <c r="K376" s="139" t="s">
        <v>1</v>
      </c>
      <c r="L376" s="32"/>
      <c r="M376" s="144" t="s">
        <v>1</v>
      </c>
      <c r="N376" s="145" t="s">
        <v>38</v>
      </c>
      <c r="P376" s="146">
        <f>O376*H376</f>
        <v>0</v>
      </c>
      <c r="Q376" s="146">
        <v>1.2E-2</v>
      </c>
      <c r="R376" s="146">
        <f>Q376*H376</f>
        <v>3.6000000000000004E-2</v>
      </c>
      <c r="S376" s="146">
        <v>0</v>
      </c>
      <c r="T376" s="147">
        <f>S376*H376</f>
        <v>0</v>
      </c>
      <c r="AR376" s="148" t="s">
        <v>332</v>
      </c>
      <c r="AT376" s="148" t="s">
        <v>224</v>
      </c>
      <c r="AU376" s="148" t="s">
        <v>80</v>
      </c>
      <c r="AY376" s="17" t="s">
        <v>221</v>
      </c>
      <c r="BE376" s="149">
        <f>IF(N376="základní",J376,0)</f>
        <v>0</v>
      </c>
      <c r="BF376" s="149">
        <f>IF(N376="snížená",J376,0)</f>
        <v>0</v>
      </c>
      <c r="BG376" s="149">
        <f>IF(N376="zákl. přenesená",J376,0)</f>
        <v>0</v>
      </c>
      <c r="BH376" s="149">
        <f>IF(N376="sníž. přenesená",J376,0)</f>
        <v>0</v>
      </c>
      <c r="BI376" s="149">
        <f>IF(N376="nulová",J376,0)</f>
        <v>0</v>
      </c>
      <c r="BJ376" s="17" t="s">
        <v>80</v>
      </c>
      <c r="BK376" s="149">
        <f>ROUND(I376*H376,2)</f>
        <v>0</v>
      </c>
      <c r="BL376" s="17" t="s">
        <v>332</v>
      </c>
      <c r="BM376" s="148" t="s">
        <v>1882</v>
      </c>
    </row>
    <row r="377" spans="2:65" s="1" customFormat="1">
      <c r="B377" s="32"/>
      <c r="D377" s="151" t="s">
        <v>272</v>
      </c>
      <c r="F377" s="181" t="s">
        <v>1883</v>
      </c>
      <c r="I377" s="182"/>
      <c r="L377" s="32"/>
      <c r="M377" s="183"/>
      <c r="T377" s="56"/>
      <c r="AT377" s="17" t="s">
        <v>272</v>
      </c>
      <c r="AU377" s="17" t="s">
        <v>80</v>
      </c>
    </row>
    <row r="378" spans="2:65" s="12" customFormat="1">
      <c r="B378" s="150"/>
      <c r="D378" s="151" t="s">
        <v>231</v>
      </c>
      <c r="E378" s="152" t="s">
        <v>1</v>
      </c>
      <c r="F378" s="153" t="s">
        <v>1884</v>
      </c>
      <c r="H378" s="152" t="s">
        <v>1</v>
      </c>
      <c r="I378" s="154"/>
      <c r="L378" s="150"/>
      <c r="M378" s="155"/>
      <c r="T378" s="156"/>
      <c r="AT378" s="152" t="s">
        <v>231</v>
      </c>
      <c r="AU378" s="152" t="s">
        <v>80</v>
      </c>
      <c r="AV378" s="12" t="s">
        <v>80</v>
      </c>
      <c r="AW378" s="12" t="s">
        <v>30</v>
      </c>
      <c r="AX378" s="12" t="s">
        <v>73</v>
      </c>
      <c r="AY378" s="152" t="s">
        <v>221</v>
      </c>
    </row>
    <row r="379" spans="2:65" s="13" customFormat="1">
      <c r="B379" s="157"/>
      <c r="D379" s="151" t="s">
        <v>231</v>
      </c>
      <c r="E379" s="158" t="s">
        <v>1</v>
      </c>
      <c r="F379" s="159" t="s">
        <v>1825</v>
      </c>
      <c r="H379" s="160">
        <v>3</v>
      </c>
      <c r="I379" s="161"/>
      <c r="L379" s="157"/>
      <c r="M379" s="162"/>
      <c r="T379" s="163"/>
      <c r="AT379" s="158" t="s">
        <v>231</v>
      </c>
      <c r="AU379" s="158" t="s">
        <v>80</v>
      </c>
      <c r="AV379" s="13" t="s">
        <v>82</v>
      </c>
      <c r="AW379" s="13" t="s">
        <v>30</v>
      </c>
      <c r="AX379" s="13" t="s">
        <v>73</v>
      </c>
      <c r="AY379" s="158" t="s">
        <v>221</v>
      </c>
    </row>
    <row r="380" spans="2:65" s="14" customFormat="1">
      <c r="B380" s="164"/>
      <c r="D380" s="151" t="s">
        <v>231</v>
      </c>
      <c r="E380" s="165" t="s">
        <v>1</v>
      </c>
      <c r="F380" s="166" t="s">
        <v>236</v>
      </c>
      <c r="H380" s="167">
        <v>3</v>
      </c>
      <c r="I380" s="168"/>
      <c r="L380" s="164"/>
      <c r="M380" s="169"/>
      <c r="T380" s="170"/>
      <c r="AT380" s="165" t="s">
        <v>231</v>
      </c>
      <c r="AU380" s="165" t="s">
        <v>80</v>
      </c>
      <c r="AV380" s="14" t="s">
        <v>229</v>
      </c>
      <c r="AW380" s="14" t="s">
        <v>30</v>
      </c>
      <c r="AX380" s="14" t="s">
        <v>80</v>
      </c>
      <c r="AY380" s="165" t="s">
        <v>221</v>
      </c>
    </row>
    <row r="381" spans="2:65" s="1" customFormat="1" ht="24.2" customHeight="1">
      <c r="B381" s="136"/>
      <c r="C381" s="137" t="s">
        <v>738</v>
      </c>
      <c r="D381" s="137" t="s">
        <v>224</v>
      </c>
      <c r="E381" s="138" t="s">
        <v>1885</v>
      </c>
      <c r="F381" s="139" t="s">
        <v>1886</v>
      </c>
      <c r="G381" s="140" t="s">
        <v>1664</v>
      </c>
      <c r="H381" s="141">
        <v>2</v>
      </c>
      <c r="I381" s="142"/>
      <c r="J381" s="143">
        <f>ROUND(I381*H381,2)</f>
        <v>0</v>
      </c>
      <c r="K381" s="139" t="s">
        <v>1</v>
      </c>
      <c r="L381" s="32"/>
      <c r="M381" s="144" t="s">
        <v>1</v>
      </c>
      <c r="N381" s="145" t="s">
        <v>38</v>
      </c>
      <c r="P381" s="146">
        <f>O381*H381</f>
        <v>0</v>
      </c>
      <c r="Q381" s="146">
        <v>1.2999999999999999E-2</v>
      </c>
      <c r="R381" s="146">
        <f>Q381*H381</f>
        <v>2.5999999999999999E-2</v>
      </c>
      <c r="S381" s="146">
        <v>0</v>
      </c>
      <c r="T381" s="147">
        <f>S381*H381</f>
        <v>0</v>
      </c>
      <c r="AR381" s="148" t="s">
        <v>332</v>
      </c>
      <c r="AT381" s="148" t="s">
        <v>224</v>
      </c>
      <c r="AU381" s="148" t="s">
        <v>80</v>
      </c>
      <c r="AY381" s="17" t="s">
        <v>221</v>
      </c>
      <c r="BE381" s="149">
        <f>IF(N381="základní",J381,0)</f>
        <v>0</v>
      </c>
      <c r="BF381" s="149">
        <f>IF(N381="snížená",J381,0)</f>
        <v>0</v>
      </c>
      <c r="BG381" s="149">
        <f>IF(N381="zákl. přenesená",J381,0)</f>
        <v>0</v>
      </c>
      <c r="BH381" s="149">
        <f>IF(N381="sníž. přenesená",J381,0)</f>
        <v>0</v>
      </c>
      <c r="BI381" s="149">
        <f>IF(N381="nulová",J381,0)</f>
        <v>0</v>
      </c>
      <c r="BJ381" s="17" t="s">
        <v>80</v>
      </c>
      <c r="BK381" s="149">
        <f>ROUND(I381*H381,2)</f>
        <v>0</v>
      </c>
      <c r="BL381" s="17" t="s">
        <v>332</v>
      </c>
      <c r="BM381" s="148" t="s">
        <v>1887</v>
      </c>
    </row>
    <row r="382" spans="2:65" s="1" customFormat="1">
      <c r="B382" s="32"/>
      <c r="D382" s="151" t="s">
        <v>272</v>
      </c>
      <c r="F382" s="181" t="s">
        <v>1883</v>
      </c>
      <c r="I382" s="182"/>
      <c r="L382" s="32"/>
      <c r="M382" s="183"/>
      <c r="T382" s="56"/>
      <c r="AT382" s="17" t="s">
        <v>272</v>
      </c>
      <c r="AU382" s="17" t="s">
        <v>80</v>
      </c>
    </row>
    <row r="383" spans="2:65" s="12" customFormat="1">
      <c r="B383" s="150"/>
      <c r="D383" s="151" t="s">
        <v>231</v>
      </c>
      <c r="E383" s="152" t="s">
        <v>1</v>
      </c>
      <c r="F383" s="153" t="s">
        <v>1888</v>
      </c>
      <c r="H383" s="152" t="s">
        <v>1</v>
      </c>
      <c r="I383" s="154"/>
      <c r="L383" s="150"/>
      <c r="M383" s="155"/>
      <c r="T383" s="156"/>
      <c r="AT383" s="152" t="s">
        <v>231</v>
      </c>
      <c r="AU383" s="152" t="s">
        <v>80</v>
      </c>
      <c r="AV383" s="12" t="s">
        <v>80</v>
      </c>
      <c r="AW383" s="12" t="s">
        <v>30</v>
      </c>
      <c r="AX383" s="12" t="s">
        <v>73</v>
      </c>
      <c r="AY383" s="152" t="s">
        <v>221</v>
      </c>
    </row>
    <row r="384" spans="2:65" s="13" customFormat="1">
      <c r="B384" s="157"/>
      <c r="D384" s="151" t="s">
        <v>231</v>
      </c>
      <c r="E384" s="158" t="s">
        <v>1</v>
      </c>
      <c r="F384" s="159" t="s">
        <v>1873</v>
      </c>
      <c r="H384" s="160">
        <v>2</v>
      </c>
      <c r="I384" s="161"/>
      <c r="L384" s="157"/>
      <c r="M384" s="162"/>
      <c r="T384" s="163"/>
      <c r="AT384" s="158" t="s">
        <v>231</v>
      </c>
      <c r="AU384" s="158" t="s">
        <v>80</v>
      </c>
      <c r="AV384" s="13" t="s">
        <v>82</v>
      </c>
      <c r="AW384" s="13" t="s">
        <v>30</v>
      </c>
      <c r="AX384" s="13" t="s">
        <v>73</v>
      </c>
      <c r="AY384" s="158" t="s">
        <v>221</v>
      </c>
    </row>
    <row r="385" spans="2:65" s="14" customFormat="1">
      <c r="B385" s="164"/>
      <c r="D385" s="151" t="s">
        <v>231</v>
      </c>
      <c r="E385" s="165" t="s">
        <v>1</v>
      </c>
      <c r="F385" s="166" t="s">
        <v>236</v>
      </c>
      <c r="H385" s="167">
        <v>2</v>
      </c>
      <c r="I385" s="168"/>
      <c r="L385" s="164"/>
      <c r="M385" s="169"/>
      <c r="T385" s="170"/>
      <c r="AT385" s="165" t="s">
        <v>231</v>
      </c>
      <c r="AU385" s="165" t="s">
        <v>80</v>
      </c>
      <c r="AV385" s="14" t="s">
        <v>229</v>
      </c>
      <c r="AW385" s="14" t="s">
        <v>30</v>
      </c>
      <c r="AX385" s="14" t="s">
        <v>80</v>
      </c>
      <c r="AY385" s="165" t="s">
        <v>221</v>
      </c>
    </row>
    <row r="386" spans="2:65" s="1" customFormat="1" ht="24.2" customHeight="1">
      <c r="B386" s="136"/>
      <c r="C386" s="137" t="s">
        <v>742</v>
      </c>
      <c r="D386" s="137" t="s">
        <v>224</v>
      </c>
      <c r="E386" s="138" t="s">
        <v>1889</v>
      </c>
      <c r="F386" s="139" t="s">
        <v>1890</v>
      </c>
      <c r="G386" s="140" t="s">
        <v>1891</v>
      </c>
      <c r="H386" s="141">
        <v>5</v>
      </c>
      <c r="I386" s="142"/>
      <c r="J386" s="143">
        <f>ROUND(I386*H386,2)</f>
        <v>0</v>
      </c>
      <c r="K386" s="139" t="s">
        <v>1</v>
      </c>
      <c r="L386" s="32"/>
      <c r="M386" s="144" t="s">
        <v>1</v>
      </c>
      <c r="N386" s="145" t="s">
        <v>38</v>
      </c>
      <c r="P386" s="146">
        <f>O386*H386</f>
        <v>0</v>
      </c>
      <c r="Q386" s="146">
        <v>1E-3</v>
      </c>
      <c r="R386" s="146">
        <f>Q386*H386</f>
        <v>5.0000000000000001E-3</v>
      </c>
      <c r="S386" s="146">
        <v>0</v>
      </c>
      <c r="T386" s="147">
        <f>S386*H386</f>
        <v>0</v>
      </c>
      <c r="AR386" s="148" t="s">
        <v>332</v>
      </c>
      <c r="AT386" s="148" t="s">
        <v>224</v>
      </c>
      <c r="AU386" s="148" t="s">
        <v>80</v>
      </c>
      <c r="AY386" s="17" t="s">
        <v>221</v>
      </c>
      <c r="BE386" s="149">
        <f>IF(N386="základní",J386,0)</f>
        <v>0</v>
      </c>
      <c r="BF386" s="149">
        <f>IF(N386="snížená",J386,0)</f>
        <v>0</v>
      </c>
      <c r="BG386" s="149">
        <f>IF(N386="zákl. přenesená",J386,0)</f>
        <v>0</v>
      </c>
      <c r="BH386" s="149">
        <f>IF(N386="sníž. přenesená",J386,0)</f>
        <v>0</v>
      </c>
      <c r="BI386" s="149">
        <f>IF(N386="nulová",J386,0)</f>
        <v>0</v>
      </c>
      <c r="BJ386" s="17" t="s">
        <v>80</v>
      </c>
      <c r="BK386" s="149">
        <f>ROUND(I386*H386,2)</f>
        <v>0</v>
      </c>
      <c r="BL386" s="17" t="s">
        <v>332</v>
      </c>
      <c r="BM386" s="148" t="s">
        <v>1892</v>
      </c>
    </row>
    <row r="387" spans="2:65" s="12" customFormat="1">
      <c r="B387" s="150"/>
      <c r="D387" s="151" t="s">
        <v>231</v>
      </c>
      <c r="E387" s="152" t="s">
        <v>1</v>
      </c>
      <c r="F387" s="153" t="s">
        <v>1893</v>
      </c>
      <c r="H387" s="152" t="s">
        <v>1</v>
      </c>
      <c r="I387" s="154"/>
      <c r="L387" s="150"/>
      <c r="M387" s="155"/>
      <c r="T387" s="156"/>
      <c r="AT387" s="152" t="s">
        <v>231</v>
      </c>
      <c r="AU387" s="152" t="s">
        <v>80</v>
      </c>
      <c r="AV387" s="12" t="s">
        <v>80</v>
      </c>
      <c r="AW387" s="12" t="s">
        <v>30</v>
      </c>
      <c r="AX387" s="12" t="s">
        <v>73</v>
      </c>
      <c r="AY387" s="152" t="s">
        <v>221</v>
      </c>
    </row>
    <row r="388" spans="2:65" s="13" customFormat="1">
      <c r="B388" s="157"/>
      <c r="D388" s="151" t="s">
        <v>231</v>
      </c>
      <c r="E388" s="158" t="s">
        <v>1</v>
      </c>
      <c r="F388" s="159" t="s">
        <v>1894</v>
      </c>
      <c r="H388" s="160">
        <v>5</v>
      </c>
      <c r="I388" s="161"/>
      <c r="L388" s="157"/>
      <c r="M388" s="162"/>
      <c r="T388" s="163"/>
      <c r="AT388" s="158" t="s">
        <v>231</v>
      </c>
      <c r="AU388" s="158" t="s">
        <v>80</v>
      </c>
      <c r="AV388" s="13" t="s">
        <v>82</v>
      </c>
      <c r="AW388" s="13" t="s">
        <v>30</v>
      </c>
      <c r="AX388" s="13" t="s">
        <v>73</v>
      </c>
      <c r="AY388" s="158" t="s">
        <v>221</v>
      </c>
    </row>
    <row r="389" spans="2:65" s="14" customFormat="1">
      <c r="B389" s="164"/>
      <c r="D389" s="151" t="s">
        <v>231</v>
      </c>
      <c r="E389" s="165" t="s">
        <v>1</v>
      </c>
      <c r="F389" s="166" t="s">
        <v>236</v>
      </c>
      <c r="H389" s="167">
        <v>5</v>
      </c>
      <c r="I389" s="168"/>
      <c r="L389" s="164"/>
      <c r="M389" s="169"/>
      <c r="T389" s="170"/>
      <c r="AT389" s="165" t="s">
        <v>231</v>
      </c>
      <c r="AU389" s="165" t="s">
        <v>80</v>
      </c>
      <c r="AV389" s="14" t="s">
        <v>229</v>
      </c>
      <c r="AW389" s="14" t="s">
        <v>30</v>
      </c>
      <c r="AX389" s="14" t="s">
        <v>80</v>
      </c>
      <c r="AY389" s="165" t="s">
        <v>221</v>
      </c>
    </row>
    <row r="390" spans="2:65" s="1" customFormat="1" ht="24.2" customHeight="1">
      <c r="B390" s="136"/>
      <c r="C390" s="137" t="s">
        <v>746</v>
      </c>
      <c r="D390" s="137" t="s">
        <v>224</v>
      </c>
      <c r="E390" s="138" t="s">
        <v>1895</v>
      </c>
      <c r="F390" s="139" t="s">
        <v>1896</v>
      </c>
      <c r="G390" s="140" t="s">
        <v>285</v>
      </c>
      <c r="H390" s="141">
        <v>20</v>
      </c>
      <c r="I390" s="142"/>
      <c r="J390" s="143">
        <f>ROUND(I390*H390,2)</f>
        <v>0</v>
      </c>
      <c r="K390" s="139" t="s">
        <v>1701</v>
      </c>
      <c r="L390" s="32"/>
      <c r="M390" s="144" t="s">
        <v>1</v>
      </c>
      <c r="N390" s="145" t="s">
        <v>38</v>
      </c>
      <c r="P390" s="146">
        <f>O390*H390</f>
        <v>0</v>
      </c>
      <c r="Q390" s="146">
        <v>4.0000000000000002E-4</v>
      </c>
      <c r="R390" s="146">
        <f>Q390*H390</f>
        <v>8.0000000000000002E-3</v>
      </c>
      <c r="S390" s="146">
        <v>0</v>
      </c>
      <c r="T390" s="147">
        <f>S390*H390</f>
        <v>0</v>
      </c>
      <c r="AR390" s="148" t="s">
        <v>332</v>
      </c>
      <c r="AT390" s="148" t="s">
        <v>224</v>
      </c>
      <c r="AU390" s="148" t="s">
        <v>80</v>
      </c>
      <c r="AY390" s="17" t="s">
        <v>221</v>
      </c>
      <c r="BE390" s="149">
        <f>IF(N390="základní",J390,0)</f>
        <v>0</v>
      </c>
      <c r="BF390" s="149">
        <f>IF(N390="snížená",J390,0)</f>
        <v>0</v>
      </c>
      <c r="BG390" s="149">
        <f>IF(N390="zákl. přenesená",J390,0)</f>
        <v>0</v>
      </c>
      <c r="BH390" s="149">
        <f>IF(N390="sníž. přenesená",J390,0)</f>
        <v>0</v>
      </c>
      <c r="BI390" s="149">
        <f>IF(N390="nulová",J390,0)</f>
        <v>0</v>
      </c>
      <c r="BJ390" s="17" t="s">
        <v>80</v>
      </c>
      <c r="BK390" s="149">
        <f>ROUND(I390*H390,2)</f>
        <v>0</v>
      </c>
      <c r="BL390" s="17" t="s">
        <v>332</v>
      </c>
      <c r="BM390" s="148" t="s">
        <v>1897</v>
      </c>
    </row>
    <row r="391" spans="2:65" s="12" customFormat="1">
      <c r="B391" s="150"/>
      <c r="D391" s="151" t="s">
        <v>231</v>
      </c>
      <c r="E391" s="152" t="s">
        <v>1</v>
      </c>
      <c r="F391" s="153" t="s">
        <v>1893</v>
      </c>
      <c r="H391" s="152" t="s">
        <v>1</v>
      </c>
      <c r="I391" s="154"/>
      <c r="L391" s="150"/>
      <c r="M391" s="155"/>
      <c r="T391" s="156"/>
      <c r="AT391" s="152" t="s">
        <v>231</v>
      </c>
      <c r="AU391" s="152" t="s">
        <v>80</v>
      </c>
      <c r="AV391" s="12" t="s">
        <v>80</v>
      </c>
      <c r="AW391" s="12" t="s">
        <v>30</v>
      </c>
      <c r="AX391" s="12" t="s">
        <v>73</v>
      </c>
      <c r="AY391" s="152" t="s">
        <v>221</v>
      </c>
    </row>
    <row r="392" spans="2:65" s="13" customFormat="1">
      <c r="B392" s="157"/>
      <c r="D392" s="151" t="s">
        <v>231</v>
      </c>
      <c r="E392" s="158" t="s">
        <v>1</v>
      </c>
      <c r="F392" s="159" t="s">
        <v>1873</v>
      </c>
      <c r="H392" s="160">
        <v>2</v>
      </c>
      <c r="I392" s="161"/>
      <c r="L392" s="157"/>
      <c r="M392" s="162"/>
      <c r="T392" s="163"/>
      <c r="AT392" s="158" t="s">
        <v>231</v>
      </c>
      <c r="AU392" s="158" t="s">
        <v>80</v>
      </c>
      <c r="AV392" s="13" t="s">
        <v>82</v>
      </c>
      <c r="AW392" s="13" t="s">
        <v>30</v>
      </c>
      <c r="AX392" s="13" t="s">
        <v>73</v>
      </c>
      <c r="AY392" s="158" t="s">
        <v>221</v>
      </c>
    </row>
    <row r="393" spans="2:65" s="12" customFormat="1">
      <c r="B393" s="150"/>
      <c r="D393" s="151" t="s">
        <v>231</v>
      </c>
      <c r="E393" s="152" t="s">
        <v>1</v>
      </c>
      <c r="F393" s="153" t="s">
        <v>1858</v>
      </c>
      <c r="H393" s="152" t="s">
        <v>1</v>
      </c>
      <c r="I393" s="154"/>
      <c r="L393" s="150"/>
      <c r="M393" s="155"/>
      <c r="T393" s="156"/>
      <c r="AT393" s="152" t="s">
        <v>231</v>
      </c>
      <c r="AU393" s="152" t="s">
        <v>80</v>
      </c>
      <c r="AV393" s="12" t="s">
        <v>80</v>
      </c>
      <c r="AW393" s="12" t="s">
        <v>30</v>
      </c>
      <c r="AX393" s="12" t="s">
        <v>73</v>
      </c>
      <c r="AY393" s="152" t="s">
        <v>221</v>
      </c>
    </row>
    <row r="394" spans="2:65" s="13" customFormat="1">
      <c r="B394" s="157"/>
      <c r="D394" s="151" t="s">
        <v>231</v>
      </c>
      <c r="E394" s="158" t="s">
        <v>1</v>
      </c>
      <c r="F394" s="159" t="s">
        <v>1898</v>
      </c>
      <c r="H394" s="160">
        <v>18</v>
      </c>
      <c r="I394" s="161"/>
      <c r="L394" s="157"/>
      <c r="M394" s="162"/>
      <c r="T394" s="163"/>
      <c r="AT394" s="158" t="s">
        <v>231</v>
      </c>
      <c r="AU394" s="158" t="s">
        <v>80</v>
      </c>
      <c r="AV394" s="13" t="s">
        <v>82</v>
      </c>
      <c r="AW394" s="13" t="s">
        <v>30</v>
      </c>
      <c r="AX394" s="13" t="s">
        <v>73</v>
      </c>
      <c r="AY394" s="158" t="s">
        <v>221</v>
      </c>
    </row>
    <row r="395" spans="2:65" s="14" customFormat="1">
      <c r="B395" s="164"/>
      <c r="D395" s="151" t="s">
        <v>231</v>
      </c>
      <c r="E395" s="165" t="s">
        <v>1</v>
      </c>
      <c r="F395" s="166" t="s">
        <v>236</v>
      </c>
      <c r="H395" s="167">
        <v>20</v>
      </c>
      <c r="I395" s="168"/>
      <c r="L395" s="164"/>
      <c r="M395" s="169"/>
      <c r="T395" s="170"/>
      <c r="AT395" s="165" t="s">
        <v>231</v>
      </c>
      <c r="AU395" s="165" t="s">
        <v>80</v>
      </c>
      <c r="AV395" s="14" t="s">
        <v>229</v>
      </c>
      <c r="AW395" s="14" t="s">
        <v>30</v>
      </c>
      <c r="AX395" s="14" t="s">
        <v>80</v>
      </c>
      <c r="AY395" s="165" t="s">
        <v>221</v>
      </c>
    </row>
    <row r="396" spans="2:65" s="1" customFormat="1" ht="33" customHeight="1">
      <c r="B396" s="136"/>
      <c r="C396" s="137" t="s">
        <v>750</v>
      </c>
      <c r="D396" s="137" t="s">
        <v>224</v>
      </c>
      <c r="E396" s="138" t="s">
        <v>1899</v>
      </c>
      <c r="F396" s="139" t="s">
        <v>1900</v>
      </c>
      <c r="G396" s="140" t="s">
        <v>285</v>
      </c>
      <c r="H396" s="141">
        <v>2</v>
      </c>
      <c r="I396" s="142"/>
      <c r="J396" s="143">
        <f>ROUND(I396*H396,2)</f>
        <v>0</v>
      </c>
      <c r="K396" s="139" t="s">
        <v>1</v>
      </c>
      <c r="L396" s="32"/>
      <c r="M396" s="144" t="s">
        <v>1</v>
      </c>
      <c r="N396" s="145" t="s">
        <v>38</v>
      </c>
      <c r="P396" s="146">
        <f>O396*H396</f>
        <v>0</v>
      </c>
      <c r="Q396" s="146">
        <v>2.5000000000000001E-2</v>
      </c>
      <c r="R396" s="146">
        <f>Q396*H396</f>
        <v>0.05</v>
      </c>
      <c r="S396" s="146">
        <v>0</v>
      </c>
      <c r="T396" s="147">
        <f>S396*H396</f>
        <v>0</v>
      </c>
      <c r="AR396" s="148" t="s">
        <v>332</v>
      </c>
      <c r="AT396" s="148" t="s">
        <v>224</v>
      </c>
      <c r="AU396" s="148" t="s">
        <v>80</v>
      </c>
      <c r="AY396" s="17" t="s">
        <v>221</v>
      </c>
      <c r="BE396" s="149">
        <f>IF(N396="základní",J396,0)</f>
        <v>0</v>
      </c>
      <c r="BF396" s="149">
        <f>IF(N396="snížená",J396,0)</f>
        <v>0</v>
      </c>
      <c r="BG396" s="149">
        <f>IF(N396="zákl. přenesená",J396,0)</f>
        <v>0</v>
      </c>
      <c r="BH396" s="149">
        <f>IF(N396="sníž. přenesená",J396,0)</f>
        <v>0</v>
      </c>
      <c r="BI396" s="149">
        <f>IF(N396="nulová",J396,0)</f>
        <v>0</v>
      </c>
      <c r="BJ396" s="17" t="s">
        <v>80</v>
      </c>
      <c r="BK396" s="149">
        <f>ROUND(I396*H396,2)</f>
        <v>0</v>
      </c>
      <c r="BL396" s="17" t="s">
        <v>332</v>
      </c>
      <c r="BM396" s="148" t="s">
        <v>1901</v>
      </c>
    </row>
    <row r="397" spans="2:65" s="12" customFormat="1">
      <c r="B397" s="150"/>
      <c r="D397" s="151" t="s">
        <v>231</v>
      </c>
      <c r="E397" s="152" t="s">
        <v>1</v>
      </c>
      <c r="F397" s="153" t="s">
        <v>1902</v>
      </c>
      <c r="H397" s="152" t="s">
        <v>1</v>
      </c>
      <c r="I397" s="154"/>
      <c r="L397" s="150"/>
      <c r="M397" s="155"/>
      <c r="T397" s="156"/>
      <c r="AT397" s="152" t="s">
        <v>231</v>
      </c>
      <c r="AU397" s="152" t="s">
        <v>80</v>
      </c>
      <c r="AV397" s="12" t="s">
        <v>80</v>
      </c>
      <c r="AW397" s="12" t="s">
        <v>30</v>
      </c>
      <c r="AX397" s="12" t="s">
        <v>73</v>
      </c>
      <c r="AY397" s="152" t="s">
        <v>221</v>
      </c>
    </row>
    <row r="398" spans="2:65" s="13" customFormat="1">
      <c r="B398" s="157"/>
      <c r="D398" s="151" t="s">
        <v>231</v>
      </c>
      <c r="E398" s="158" t="s">
        <v>1</v>
      </c>
      <c r="F398" s="159" t="s">
        <v>1873</v>
      </c>
      <c r="H398" s="160">
        <v>2</v>
      </c>
      <c r="I398" s="161"/>
      <c r="L398" s="157"/>
      <c r="M398" s="162"/>
      <c r="T398" s="163"/>
      <c r="AT398" s="158" t="s">
        <v>231</v>
      </c>
      <c r="AU398" s="158" t="s">
        <v>80</v>
      </c>
      <c r="AV398" s="13" t="s">
        <v>82</v>
      </c>
      <c r="AW398" s="13" t="s">
        <v>30</v>
      </c>
      <c r="AX398" s="13" t="s">
        <v>73</v>
      </c>
      <c r="AY398" s="158" t="s">
        <v>221</v>
      </c>
    </row>
    <row r="399" spans="2:65" s="14" customFormat="1">
      <c r="B399" s="164"/>
      <c r="D399" s="151" t="s">
        <v>231</v>
      </c>
      <c r="E399" s="165" t="s">
        <v>1</v>
      </c>
      <c r="F399" s="166" t="s">
        <v>236</v>
      </c>
      <c r="H399" s="167">
        <v>2</v>
      </c>
      <c r="I399" s="168"/>
      <c r="L399" s="164"/>
      <c r="M399" s="169"/>
      <c r="T399" s="170"/>
      <c r="AT399" s="165" t="s">
        <v>231</v>
      </c>
      <c r="AU399" s="165" t="s">
        <v>80</v>
      </c>
      <c r="AV399" s="14" t="s">
        <v>229</v>
      </c>
      <c r="AW399" s="14" t="s">
        <v>30</v>
      </c>
      <c r="AX399" s="14" t="s">
        <v>80</v>
      </c>
      <c r="AY399" s="165" t="s">
        <v>221</v>
      </c>
    </row>
    <row r="400" spans="2:65" s="1" customFormat="1" ht="24.2" customHeight="1">
      <c r="B400" s="136"/>
      <c r="C400" s="137" t="s">
        <v>754</v>
      </c>
      <c r="D400" s="137" t="s">
        <v>224</v>
      </c>
      <c r="E400" s="138" t="s">
        <v>1903</v>
      </c>
      <c r="F400" s="139" t="s">
        <v>1904</v>
      </c>
      <c r="G400" s="140" t="s">
        <v>285</v>
      </c>
      <c r="H400" s="141">
        <v>2</v>
      </c>
      <c r="I400" s="142"/>
      <c r="J400" s="143">
        <f>ROUND(I400*H400,2)</f>
        <v>0</v>
      </c>
      <c r="K400" s="139" t="s">
        <v>1701</v>
      </c>
      <c r="L400" s="32"/>
      <c r="M400" s="144" t="s">
        <v>1</v>
      </c>
      <c r="N400" s="145" t="s">
        <v>38</v>
      </c>
      <c r="P400" s="146">
        <f>O400*H400</f>
        <v>0</v>
      </c>
      <c r="Q400" s="146">
        <v>2.9999999999999997E-4</v>
      </c>
      <c r="R400" s="146">
        <f>Q400*H400</f>
        <v>5.9999999999999995E-4</v>
      </c>
      <c r="S400" s="146">
        <v>0</v>
      </c>
      <c r="T400" s="147">
        <f>S400*H400</f>
        <v>0</v>
      </c>
      <c r="AR400" s="148" t="s">
        <v>332</v>
      </c>
      <c r="AT400" s="148" t="s">
        <v>224</v>
      </c>
      <c r="AU400" s="148" t="s">
        <v>80</v>
      </c>
      <c r="AY400" s="17" t="s">
        <v>221</v>
      </c>
      <c r="BE400" s="149">
        <f>IF(N400="základní",J400,0)</f>
        <v>0</v>
      </c>
      <c r="BF400" s="149">
        <f>IF(N400="snížená",J400,0)</f>
        <v>0</v>
      </c>
      <c r="BG400" s="149">
        <f>IF(N400="zákl. přenesená",J400,0)</f>
        <v>0</v>
      </c>
      <c r="BH400" s="149">
        <f>IF(N400="sníž. přenesená",J400,0)</f>
        <v>0</v>
      </c>
      <c r="BI400" s="149">
        <f>IF(N400="nulová",J400,0)</f>
        <v>0</v>
      </c>
      <c r="BJ400" s="17" t="s">
        <v>80</v>
      </c>
      <c r="BK400" s="149">
        <f>ROUND(I400*H400,2)</f>
        <v>0</v>
      </c>
      <c r="BL400" s="17" t="s">
        <v>332</v>
      </c>
      <c r="BM400" s="148" t="s">
        <v>1905</v>
      </c>
    </row>
    <row r="401" spans="2:65" s="12" customFormat="1">
      <c r="B401" s="150"/>
      <c r="D401" s="151" t="s">
        <v>231</v>
      </c>
      <c r="E401" s="152" t="s">
        <v>1</v>
      </c>
      <c r="F401" s="153" t="s">
        <v>1906</v>
      </c>
      <c r="H401" s="152" t="s">
        <v>1</v>
      </c>
      <c r="I401" s="154"/>
      <c r="L401" s="150"/>
      <c r="M401" s="155"/>
      <c r="T401" s="156"/>
      <c r="AT401" s="152" t="s">
        <v>231</v>
      </c>
      <c r="AU401" s="152" t="s">
        <v>80</v>
      </c>
      <c r="AV401" s="12" t="s">
        <v>80</v>
      </c>
      <c r="AW401" s="12" t="s">
        <v>30</v>
      </c>
      <c r="AX401" s="12" t="s">
        <v>73</v>
      </c>
      <c r="AY401" s="152" t="s">
        <v>221</v>
      </c>
    </row>
    <row r="402" spans="2:65" s="13" customFormat="1">
      <c r="B402" s="157"/>
      <c r="D402" s="151" t="s">
        <v>231</v>
      </c>
      <c r="E402" s="158" t="s">
        <v>1</v>
      </c>
      <c r="F402" s="159" t="s">
        <v>1873</v>
      </c>
      <c r="H402" s="160">
        <v>2</v>
      </c>
      <c r="I402" s="161"/>
      <c r="L402" s="157"/>
      <c r="M402" s="162"/>
      <c r="T402" s="163"/>
      <c r="AT402" s="158" t="s">
        <v>231</v>
      </c>
      <c r="AU402" s="158" t="s">
        <v>80</v>
      </c>
      <c r="AV402" s="13" t="s">
        <v>82</v>
      </c>
      <c r="AW402" s="13" t="s">
        <v>30</v>
      </c>
      <c r="AX402" s="13" t="s">
        <v>73</v>
      </c>
      <c r="AY402" s="158" t="s">
        <v>221</v>
      </c>
    </row>
    <row r="403" spans="2:65" s="14" customFormat="1">
      <c r="B403" s="164"/>
      <c r="D403" s="151" t="s">
        <v>231</v>
      </c>
      <c r="E403" s="165" t="s">
        <v>1</v>
      </c>
      <c r="F403" s="166" t="s">
        <v>236</v>
      </c>
      <c r="H403" s="167">
        <v>2</v>
      </c>
      <c r="I403" s="168"/>
      <c r="L403" s="164"/>
      <c r="M403" s="169"/>
      <c r="T403" s="170"/>
      <c r="AT403" s="165" t="s">
        <v>231</v>
      </c>
      <c r="AU403" s="165" t="s">
        <v>80</v>
      </c>
      <c r="AV403" s="14" t="s">
        <v>229</v>
      </c>
      <c r="AW403" s="14" t="s">
        <v>30</v>
      </c>
      <c r="AX403" s="14" t="s">
        <v>80</v>
      </c>
      <c r="AY403" s="165" t="s">
        <v>221</v>
      </c>
    </row>
    <row r="404" spans="2:65" s="1" customFormat="1" ht="24.2" customHeight="1">
      <c r="B404" s="136"/>
      <c r="C404" s="137" t="s">
        <v>292</v>
      </c>
      <c r="D404" s="137" t="s">
        <v>224</v>
      </c>
      <c r="E404" s="138" t="s">
        <v>1907</v>
      </c>
      <c r="F404" s="139" t="s">
        <v>1908</v>
      </c>
      <c r="G404" s="140" t="s">
        <v>285</v>
      </c>
      <c r="H404" s="141">
        <v>1</v>
      </c>
      <c r="I404" s="142"/>
      <c r="J404" s="143">
        <f>ROUND(I404*H404,2)</f>
        <v>0</v>
      </c>
      <c r="K404" s="139" t="s">
        <v>1701</v>
      </c>
      <c r="L404" s="32"/>
      <c r="M404" s="144" t="s">
        <v>1</v>
      </c>
      <c r="N404" s="145" t="s">
        <v>38</v>
      </c>
      <c r="P404" s="146">
        <f>O404*H404</f>
        <v>0</v>
      </c>
      <c r="Q404" s="146">
        <v>5.4000000000000001E-4</v>
      </c>
      <c r="R404" s="146">
        <f>Q404*H404</f>
        <v>5.4000000000000001E-4</v>
      </c>
      <c r="S404" s="146">
        <v>0</v>
      </c>
      <c r="T404" s="147">
        <f>S404*H404</f>
        <v>0</v>
      </c>
      <c r="AR404" s="148" t="s">
        <v>332</v>
      </c>
      <c r="AT404" s="148" t="s">
        <v>224</v>
      </c>
      <c r="AU404" s="148" t="s">
        <v>80</v>
      </c>
      <c r="AY404" s="17" t="s">
        <v>221</v>
      </c>
      <c r="BE404" s="149">
        <f>IF(N404="základní",J404,0)</f>
        <v>0</v>
      </c>
      <c r="BF404" s="149">
        <f>IF(N404="snížená",J404,0)</f>
        <v>0</v>
      </c>
      <c r="BG404" s="149">
        <f>IF(N404="zákl. přenesená",J404,0)</f>
        <v>0</v>
      </c>
      <c r="BH404" s="149">
        <f>IF(N404="sníž. přenesená",J404,0)</f>
        <v>0</v>
      </c>
      <c r="BI404" s="149">
        <f>IF(N404="nulová",J404,0)</f>
        <v>0</v>
      </c>
      <c r="BJ404" s="17" t="s">
        <v>80</v>
      </c>
      <c r="BK404" s="149">
        <f>ROUND(I404*H404,2)</f>
        <v>0</v>
      </c>
      <c r="BL404" s="17" t="s">
        <v>332</v>
      </c>
      <c r="BM404" s="148" t="s">
        <v>1909</v>
      </c>
    </row>
    <row r="405" spans="2:65" s="12" customFormat="1">
      <c r="B405" s="150"/>
      <c r="D405" s="151" t="s">
        <v>231</v>
      </c>
      <c r="E405" s="152" t="s">
        <v>1</v>
      </c>
      <c r="F405" s="153" t="s">
        <v>1906</v>
      </c>
      <c r="H405" s="152" t="s">
        <v>1</v>
      </c>
      <c r="I405" s="154"/>
      <c r="L405" s="150"/>
      <c r="M405" s="155"/>
      <c r="T405" s="156"/>
      <c r="AT405" s="152" t="s">
        <v>231</v>
      </c>
      <c r="AU405" s="152" t="s">
        <v>80</v>
      </c>
      <c r="AV405" s="12" t="s">
        <v>80</v>
      </c>
      <c r="AW405" s="12" t="s">
        <v>30</v>
      </c>
      <c r="AX405" s="12" t="s">
        <v>73</v>
      </c>
      <c r="AY405" s="152" t="s">
        <v>221</v>
      </c>
    </row>
    <row r="406" spans="2:65" s="13" customFormat="1">
      <c r="B406" s="157"/>
      <c r="D406" s="151" t="s">
        <v>231</v>
      </c>
      <c r="E406" s="158" t="s">
        <v>1</v>
      </c>
      <c r="F406" s="159" t="s">
        <v>1735</v>
      </c>
      <c r="H406" s="160">
        <v>1</v>
      </c>
      <c r="I406" s="161"/>
      <c r="L406" s="157"/>
      <c r="M406" s="162"/>
      <c r="T406" s="163"/>
      <c r="AT406" s="158" t="s">
        <v>231</v>
      </c>
      <c r="AU406" s="158" t="s">
        <v>80</v>
      </c>
      <c r="AV406" s="13" t="s">
        <v>82</v>
      </c>
      <c r="AW406" s="13" t="s">
        <v>30</v>
      </c>
      <c r="AX406" s="13" t="s">
        <v>73</v>
      </c>
      <c r="AY406" s="158" t="s">
        <v>221</v>
      </c>
    </row>
    <row r="407" spans="2:65" s="14" customFormat="1">
      <c r="B407" s="164"/>
      <c r="D407" s="151" t="s">
        <v>231</v>
      </c>
      <c r="E407" s="165" t="s">
        <v>1</v>
      </c>
      <c r="F407" s="166" t="s">
        <v>236</v>
      </c>
      <c r="H407" s="167">
        <v>1</v>
      </c>
      <c r="I407" s="168"/>
      <c r="L407" s="164"/>
      <c r="M407" s="169"/>
      <c r="T407" s="170"/>
      <c r="AT407" s="165" t="s">
        <v>231</v>
      </c>
      <c r="AU407" s="165" t="s">
        <v>80</v>
      </c>
      <c r="AV407" s="14" t="s">
        <v>229</v>
      </c>
      <c r="AW407" s="14" t="s">
        <v>30</v>
      </c>
      <c r="AX407" s="14" t="s">
        <v>80</v>
      </c>
      <c r="AY407" s="165" t="s">
        <v>221</v>
      </c>
    </row>
    <row r="408" spans="2:65" s="1" customFormat="1" ht="21.75" customHeight="1">
      <c r="B408" s="136"/>
      <c r="C408" s="137" t="s">
        <v>358</v>
      </c>
      <c r="D408" s="137" t="s">
        <v>224</v>
      </c>
      <c r="E408" s="138" t="s">
        <v>1910</v>
      </c>
      <c r="F408" s="139" t="s">
        <v>1911</v>
      </c>
      <c r="G408" s="140" t="s">
        <v>285</v>
      </c>
      <c r="H408" s="141">
        <v>1</v>
      </c>
      <c r="I408" s="142"/>
      <c r="J408" s="143">
        <f>ROUND(I408*H408,2)</f>
        <v>0</v>
      </c>
      <c r="K408" s="139" t="s">
        <v>1701</v>
      </c>
      <c r="L408" s="32"/>
      <c r="M408" s="144" t="s">
        <v>1</v>
      </c>
      <c r="N408" s="145" t="s">
        <v>38</v>
      </c>
      <c r="P408" s="146">
        <f>O408*H408</f>
        <v>0</v>
      </c>
      <c r="Q408" s="146">
        <v>1.7000000000000001E-4</v>
      </c>
      <c r="R408" s="146">
        <f>Q408*H408</f>
        <v>1.7000000000000001E-4</v>
      </c>
      <c r="S408" s="146">
        <v>0</v>
      </c>
      <c r="T408" s="147">
        <f>S408*H408</f>
        <v>0</v>
      </c>
      <c r="AR408" s="148" t="s">
        <v>332</v>
      </c>
      <c r="AT408" s="148" t="s">
        <v>224</v>
      </c>
      <c r="AU408" s="148" t="s">
        <v>80</v>
      </c>
      <c r="AY408" s="17" t="s">
        <v>221</v>
      </c>
      <c r="BE408" s="149">
        <f>IF(N408="základní",J408,0)</f>
        <v>0</v>
      </c>
      <c r="BF408" s="149">
        <f>IF(N408="snížená",J408,0)</f>
        <v>0</v>
      </c>
      <c r="BG408" s="149">
        <f>IF(N408="zákl. přenesená",J408,0)</f>
        <v>0</v>
      </c>
      <c r="BH408" s="149">
        <f>IF(N408="sníž. přenesená",J408,0)</f>
        <v>0</v>
      </c>
      <c r="BI408" s="149">
        <f>IF(N408="nulová",J408,0)</f>
        <v>0</v>
      </c>
      <c r="BJ408" s="17" t="s">
        <v>80</v>
      </c>
      <c r="BK408" s="149">
        <f>ROUND(I408*H408,2)</f>
        <v>0</v>
      </c>
      <c r="BL408" s="17" t="s">
        <v>332</v>
      </c>
      <c r="BM408" s="148" t="s">
        <v>1912</v>
      </c>
    </row>
    <row r="409" spans="2:65" s="1" customFormat="1">
      <c r="B409" s="32"/>
      <c r="D409" s="151" t="s">
        <v>272</v>
      </c>
      <c r="F409" s="181" t="s">
        <v>1913</v>
      </c>
      <c r="I409" s="182"/>
      <c r="L409" s="32"/>
      <c r="M409" s="183"/>
      <c r="T409" s="56"/>
      <c r="AT409" s="17" t="s">
        <v>272</v>
      </c>
      <c r="AU409" s="17" t="s">
        <v>80</v>
      </c>
    </row>
    <row r="410" spans="2:65" s="12" customFormat="1">
      <c r="B410" s="150"/>
      <c r="D410" s="151" t="s">
        <v>231</v>
      </c>
      <c r="E410" s="152" t="s">
        <v>1</v>
      </c>
      <c r="F410" s="153" t="s">
        <v>1914</v>
      </c>
      <c r="H410" s="152" t="s">
        <v>1</v>
      </c>
      <c r="I410" s="154"/>
      <c r="L410" s="150"/>
      <c r="M410" s="155"/>
      <c r="T410" s="156"/>
      <c r="AT410" s="152" t="s">
        <v>231</v>
      </c>
      <c r="AU410" s="152" t="s">
        <v>80</v>
      </c>
      <c r="AV410" s="12" t="s">
        <v>80</v>
      </c>
      <c r="AW410" s="12" t="s">
        <v>30</v>
      </c>
      <c r="AX410" s="12" t="s">
        <v>73</v>
      </c>
      <c r="AY410" s="152" t="s">
        <v>221</v>
      </c>
    </row>
    <row r="411" spans="2:65" s="13" customFormat="1">
      <c r="B411" s="157"/>
      <c r="D411" s="151" t="s">
        <v>231</v>
      </c>
      <c r="E411" s="158" t="s">
        <v>1</v>
      </c>
      <c r="F411" s="159" t="s">
        <v>1735</v>
      </c>
      <c r="H411" s="160">
        <v>1</v>
      </c>
      <c r="I411" s="161"/>
      <c r="L411" s="157"/>
      <c r="M411" s="162"/>
      <c r="T411" s="163"/>
      <c r="AT411" s="158" t="s">
        <v>231</v>
      </c>
      <c r="AU411" s="158" t="s">
        <v>80</v>
      </c>
      <c r="AV411" s="13" t="s">
        <v>82</v>
      </c>
      <c r="AW411" s="13" t="s">
        <v>30</v>
      </c>
      <c r="AX411" s="13" t="s">
        <v>73</v>
      </c>
      <c r="AY411" s="158" t="s">
        <v>221</v>
      </c>
    </row>
    <row r="412" spans="2:65" s="14" customFormat="1">
      <c r="B412" s="164"/>
      <c r="D412" s="151" t="s">
        <v>231</v>
      </c>
      <c r="E412" s="165" t="s">
        <v>1</v>
      </c>
      <c r="F412" s="166" t="s">
        <v>236</v>
      </c>
      <c r="H412" s="167">
        <v>1</v>
      </c>
      <c r="I412" s="168"/>
      <c r="L412" s="164"/>
      <c r="M412" s="169"/>
      <c r="T412" s="170"/>
      <c r="AT412" s="165" t="s">
        <v>231</v>
      </c>
      <c r="AU412" s="165" t="s">
        <v>80</v>
      </c>
      <c r="AV412" s="14" t="s">
        <v>229</v>
      </c>
      <c r="AW412" s="14" t="s">
        <v>30</v>
      </c>
      <c r="AX412" s="14" t="s">
        <v>80</v>
      </c>
      <c r="AY412" s="165" t="s">
        <v>221</v>
      </c>
    </row>
    <row r="413" spans="2:65" s="1" customFormat="1" ht="24.2" customHeight="1">
      <c r="B413" s="136"/>
      <c r="C413" s="137" t="s">
        <v>367</v>
      </c>
      <c r="D413" s="137" t="s">
        <v>224</v>
      </c>
      <c r="E413" s="138" t="s">
        <v>1915</v>
      </c>
      <c r="F413" s="139" t="s">
        <v>1916</v>
      </c>
      <c r="G413" s="140" t="s">
        <v>285</v>
      </c>
      <c r="H413" s="141">
        <v>1</v>
      </c>
      <c r="I413" s="142"/>
      <c r="J413" s="143">
        <f>ROUND(I413*H413,2)</f>
        <v>0</v>
      </c>
      <c r="K413" s="139" t="s">
        <v>1701</v>
      </c>
      <c r="L413" s="32"/>
      <c r="M413" s="144" t="s">
        <v>1</v>
      </c>
      <c r="N413" s="145" t="s">
        <v>38</v>
      </c>
      <c r="P413" s="146">
        <f>O413*H413</f>
        <v>0</v>
      </c>
      <c r="Q413" s="146">
        <v>0</v>
      </c>
      <c r="R413" s="146">
        <f>Q413*H413</f>
        <v>0</v>
      </c>
      <c r="S413" s="146">
        <v>0</v>
      </c>
      <c r="T413" s="147">
        <f>S413*H413</f>
        <v>0</v>
      </c>
      <c r="AR413" s="148" t="s">
        <v>332</v>
      </c>
      <c r="AT413" s="148" t="s">
        <v>224</v>
      </c>
      <c r="AU413" s="148" t="s">
        <v>80</v>
      </c>
      <c r="AY413" s="17" t="s">
        <v>221</v>
      </c>
      <c r="BE413" s="149">
        <f>IF(N413="základní",J413,0)</f>
        <v>0</v>
      </c>
      <c r="BF413" s="149">
        <f>IF(N413="snížená",J413,0)</f>
        <v>0</v>
      </c>
      <c r="BG413" s="149">
        <f>IF(N413="zákl. přenesená",J413,0)</f>
        <v>0</v>
      </c>
      <c r="BH413" s="149">
        <f>IF(N413="sníž. přenesená",J413,0)</f>
        <v>0</v>
      </c>
      <c r="BI413" s="149">
        <f>IF(N413="nulová",J413,0)</f>
        <v>0</v>
      </c>
      <c r="BJ413" s="17" t="s">
        <v>80</v>
      </c>
      <c r="BK413" s="149">
        <f>ROUND(I413*H413,2)</f>
        <v>0</v>
      </c>
      <c r="BL413" s="17" t="s">
        <v>332</v>
      </c>
      <c r="BM413" s="148" t="s">
        <v>1917</v>
      </c>
    </row>
    <row r="414" spans="2:65" s="1" customFormat="1">
      <c r="B414" s="32"/>
      <c r="D414" s="151" t="s">
        <v>272</v>
      </c>
      <c r="F414" s="181" t="s">
        <v>1918</v>
      </c>
      <c r="I414" s="182"/>
      <c r="L414" s="32"/>
      <c r="M414" s="183"/>
      <c r="T414" s="56"/>
      <c r="AT414" s="17" t="s">
        <v>272</v>
      </c>
      <c r="AU414" s="17" t="s">
        <v>80</v>
      </c>
    </row>
    <row r="415" spans="2:65" s="12" customFormat="1">
      <c r="B415" s="150"/>
      <c r="D415" s="151" t="s">
        <v>231</v>
      </c>
      <c r="E415" s="152" t="s">
        <v>1</v>
      </c>
      <c r="F415" s="153" t="s">
        <v>1919</v>
      </c>
      <c r="H415" s="152" t="s">
        <v>1</v>
      </c>
      <c r="I415" s="154"/>
      <c r="L415" s="150"/>
      <c r="M415" s="155"/>
      <c r="T415" s="156"/>
      <c r="AT415" s="152" t="s">
        <v>231</v>
      </c>
      <c r="AU415" s="152" t="s">
        <v>80</v>
      </c>
      <c r="AV415" s="12" t="s">
        <v>80</v>
      </c>
      <c r="AW415" s="12" t="s">
        <v>30</v>
      </c>
      <c r="AX415" s="12" t="s">
        <v>73</v>
      </c>
      <c r="AY415" s="152" t="s">
        <v>221</v>
      </c>
    </row>
    <row r="416" spans="2:65" s="13" customFormat="1">
      <c r="B416" s="157"/>
      <c r="D416" s="151" t="s">
        <v>231</v>
      </c>
      <c r="E416" s="158" t="s">
        <v>1</v>
      </c>
      <c r="F416" s="159" t="s">
        <v>1735</v>
      </c>
      <c r="H416" s="160">
        <v>1</v>
      </c>
      <c r="I416" s="161"/>
      <c r="L416" s="157"/>
      <c r="M416" s="162"/>
      <c r="T416" s="163"/>
      <c r="AT416" s="158" t="s">
        <v>231</v>
      </c>
      <c r="AU416" s="158" t="s">
        <v>80</v>
      </c>
      <c r="AV416" s="13" t="s">
        <v>82</v>
      </c>
      <c r="AW416" s="13" t="s">
        <v>30</v>
      </c>
      <c r="AX416" s="13" t="s">
        <v>73</v>
      </c>
      <c r="AY416" s="158" t="s">
        <v>221</v>
      </c>
    </row>
    <row r="417" spans="2:65" s="14" customFormat="1">
      <c r="B417" s="164"/>
      <c r="D417" s="151" t="s">
        <v>231</v>
      </c>
      <c r="E417" s="165" t="s">
        <v>1</v>
      </c>
      <c r="F417" s="166" t="s">
        <v>236</v>
      </c>
      <c r="H417" s="167">
        <v>1</v>
      </c>
      <c r="I417" s="168"/>
      <c r="L417" s="164"/>
      <c r="M417" s="169"/>
      <c r="T417" s="170"/>
      <c r="AT417" s="165" t="s">
        <v>231</v>
      </c>
      <c r="AU417" s="165" t="s">
        <v>80</v>
      </c>
      <c r="AV417" s="14" t="s">
        <v>229</v>
      </c>
      <c r="AW417" s="14" t="s">
        <v>30</v>
      </c>
      <c r="AX417" s="14" t="s">
        <v>80</v>
      </c>
      <c r="AY417" s="165" t="s">
        <v>221</v>
      </c>
    </row>
    <row r="418" spans="2:65" s="1" customFormat="1" ht="24.2" customHeight="1">
      <c r="B418" s="136"/>
      <c r="C418" s="137" t="s">
        <v>767</v>
      </c>
      <c r="D418" s="137" t="s">
        <v>224</v>
      </c>
      <c r="E418" s="138" t="s">
        <v>1920</v>
      </c>
      <c r="F418" s="139" t="s">
        <v>1921</v>
      </c>
      <c r="G418" s="140" t="s">
        <v>1664</v>
      </c>
      <c r="H418" s="141">
        <v>1</v>
      </c>
      <c r="I418" s="142"/>
      <c r="J418" s="143">
        <f>ROUND(I418*H418,2)</f>
        <v>0</v>
      </c>
      <c r="K418" s="139" t="s">
        <v>1</v>
      </c>
      <c r="L418" s="32"/>
      <c r="M418" s="144" t="s">
        <v>1</v>
      </c>
      <c r="N418" s="145" t="s">
        <v>38</v>
      </c>
      <c r="P418" s="146">
        <f>O418*H418</f>
        <v>0</v>
      </c>
      <c r="Q418" s="146">
        <v>1.2E-2</v>
      </c>
      <c r="R418" s="146">
        <f>Q418*H418</f>
        <v>1.2E-2</v>
      </c>
      <c r="S418" s="146">
        <v>0</v>
      </c>
      <c r="T418" s="147">
        <f>S418*H418</f>
        <v>0</v>
      </c>
      <c r="AR418" s="148" t="s">
        <v>332</v>
      </c>
      <c r="AT418" s="148" t="s">
        <v>224</v>
      </c>
      <c r="AU418" s="148" t="s">
        <v>80</v>
      </c>
      <c r="AY418" s="17" t="s">
        <v>221</v>
      </c>
      <c r="BE418" s="149">
        <f>IF(N418="základní",J418,0)</f>
        <v>0</v>
      </c>
      <c r="BF418" s="149">
        <f>IF(N418="snížená",J418,0)</f>
        <v>0</v>
      </c>
      <c r="BG418" s="149">
        <f>IF(N418="zákl. přenesená",J418,0)</f>
        <v>0</v>
      </c>
      <c r="BH418" s="149">
        <f>IF(N418="sníž. přenesená",J418,0)</f>
        <v>0</v>
      </c>
      <c r="BI418" s="149">
        <f>IF(N418="nulová",J418,0)</f>
        <v>0</v>
      </c>
      <c r="BJ418" s="17" t="s">
        <v>80</v>
      </c>
      <c r="BK418" s="149">
        <f>ROUND(I418*H418,2)</f>
        <v>0</v>
      </c>
      <c r="BL418" s="17" t="s">
        <v>332</v>
      </c>
      <c r="BM418" s="148" t="s">
        <v>1922</v>
      </c>
    </row>
    <row r="419" spans="2:65" s="12" customFormat="1">
      <c r="B419" s="150"/>
      <c r="D419" s="151" t="s">
        <v>231</v>
      </c>
      <c r="E419" s="152" t="s">
        <v>1</v>
      </c>
      <c r="F419" s="153" t="s">
        <v>1923</v>
      </c>
      <c r="H419" s="152" t="s">
        <v>1</v>
      </c>
      <c r="I419" s="154"/>
      <c r="L419" s="150"/>
      <c r="M419" s="155"/>
      <c r="T419" s="156"/>
      <c r="AT419" s="152" t="s">
        <v>231</v>
      </c>
      <c r="AU419" s="152" t="s">
        <v>80</v>
      </c>
      <c r="AV419" s="12" t="s">
        <v>80</v>
      </c>
      <c r="AW419" s="12" t="s">
        <v>30</v>
      </c>
      <c r="AX419" s="12" t="s">
        <v>73</v>
      </c>
      <c r="AY419" s="152" t="s">
        <v>221</v>
      </c>
    </row>
    <row r="420" spans="2:65" s="13" customFormat="1">
      <c r="B420" s="157"/>
      <c r="D420" s="151" t="s">
        <v>231</v>
      </c>
      <c r="E420" s="158" t="s">
        <v>1</v>
      </c>
      <c r="F420" s="159" t="s">
        <v>1735</v>
      </c>
      <c r="H420" s="160">
        <v>1</v>
      </c>
      <c r="I420" s="161"/>
      <c r="L420" s="157"/>
      <c r="M420" s="162"/>
      <c r="T420" s="163"/>
      <c r="AT420" s="158" t="s">
        <v>231</v>
      </c>
      <c r="AU420" s="158" t="s">
        <v>80</v>
      </c>
      <c r="AV420" s="13" t="s">
        <v>82</v>
      </c>
      <c r="AW420" s="13" t="s">
        <v>30</v>
      </c>
      <c r="AX420" s="13" t="s">
        <v>73</v>
      </c>
      <c r="AY420" s="158" t="s">
        <v>221</v>
      </c>
    </row>
    <row r="421" spans="2:65" s="14" customFormat="1">
      <c r="B421" s="164"/>
      <c r="D421" s="151" t="s">
        <v>231</v>
      </c>
      <c r="E421" s="165" t="s">
        <v>1</v>
      </c>
      <c r="F421" s="166" t="s">
        <v>236</v>
      </c>
      <c r="H421" s="167">
        <v>1</v>
      </c>
      <c r="I421" s="168"/>
      <c r="L421" s="164"/>
      <c r="M421" s="169"/>
      <c r="T421" s="170"/>
      <c r="AT421" s="165" t="s">
        <v>231</v>
      </c>
      <c r="AU421" s="165" t="s">
        <v>80</v>
      </c>
      <c r="AV421" s="14" t="s">
        <v>229</v>
      </c>
      <c r="AW421" s="14" t="s">
        <v>30</v>
      </c>
      <c r="AX421" s="14" t="s">
        <v>80</v>
      </c>
      <c r="AY421" s="165" t="s">
        <v>221</v>
      </c>
    </row>
    <row r="422" spans="2:65" s="1" customFormat="1" ht="16.5" customHeight="1">
      <c r="B422" s="136"/>
      <c r="C422" s="137" t="s">
        <v>771</v>
      </c>
      <c r="D422" s="137" t="s">
        <v>224</v>
      </c>
      <c r="E422" s="138" t="s">
        <v>1924</v>
      </c>
      <c r="F422" s="139" t="s">
        <v>1925</v>
      </c>
      <c r="G422" s="140" t="s">
        <v>350</v>
      </c>
      <c r="H422" s="141">
        <v>950</v>
      </c>
      <c r="I422" s="142"/>
      <c r="J422" s="143">
        <f>ROUND(I422*H422,2)</f>
        <v>0</v>
      </c>
      <c r="K422" s="139" t="s">
        <v>1701</v>
      </c>
      <c r="L422" s="32"/>
      <c r="M422" s="144" t="s">
        <v>1</v>
      </c>
      <c r="N422" s="145" t="s">
        <v>38</v>
      </c>
      <c r="P422" s="146">
        <f>O422*H422</f>
        <v>0</v>
      </c>
      <c r="Q422" s="146">
        <v>0</v>
      </c>
      <c r="R422" s="146">
        <f>Q422*H422</f>
        <v>0</v>
      </c>
      <c r="S422" s="146">
        <v>0</v>
      </c>
      <c r="T422" s="147">
        <f>S422*H422</f>
        <v>0</v>
      </c>
      <c r="AR422" s="148" t="s">
        <v>332</v>
      </c>
      <c r="AT422" s="148" t="s">
        <v>224</v>
      </c>
      <c r="AU422" s="148" t="s">
        <v>80</v>
      </c>
      <c r="AY422" s="17" t="s">
        <v>221</v>
      </c>
      <c r="BE422" s="149">
        <f>IF(N422="základní",J422,0)</f>
        <v>0</v>
      </c>
      <c r="BF422" s="149">
        <f>IF(N422="snížená",J422,0)</f>
        <v>0</v>
      </c>
      <c r="BG422" s="149">
        <f>IF(N422="zákl. přenesená",J422,0)</f>
        <v>0</v>
      </c>
      <c r="BH422" s="149">
        <f>IF(N422="sníž. přenesená",J422,0)</f>
        <v>0</v>
      </c>
      <c r="BI422" s="149">
        <f>IF(N422="nulová",J422,0)</f>
        <v>0</v>
      </c>
      <c r="BJ422" s="17" t="s">
        <v>80</v>
      </c>
      <c r="BK422" s="149">
        <f>ROUND(I422*H422,2)</f>
        <v>0</v>
      </c>
      <c r="BL422" s="17" t="s">
        <v>332</v>
      </c>
      <c r="BM422" s="148" t="s">
        <v>1926</v>
      </c>
    </row>
    <row r="423" spans="2:65" s="12" customFormat="1">
      <c r="B423" s="150"/>
      <c r="D423" s="151" t="s">
        <v>231</v>
      </c>
      <c r="E423" s="152" t="s">
        <v>1</v>
      </c>
      <c r="F423" s="153" t="s">
        <v>1820</v>
      </c>
      <c r="H423" s="152" t="s">
        <v>1</v>
      </c>
      <c r="I423" s="154"/>
      <c r="L423" s="150"/>
      <c r="M423" s="155"/>
      <c r="T423" s="156"/>
      <c r="AT423" s="152" t="s">
        <v>231</v>
      </c>
      <c r="AU423" s="152" t="s">
        <v>80</v>
      </c>
      <c r="AV423" s="12" t="s">
        <v>80</v>
      </c>
      <c r="AW423" s="12" t="s">
        <v>30</v>
      </c>
      <c r="AX423" s="12" t="s">
        <v>73</v>
      </c>
      <c r="AY423" s="152" t="s">
        <v>221</v>
      </c>
    </row>
    <row r="424" spans="2:65" s="13" customFormat="1">
      <c r="B424" s="157"/>
      <c r="D424" s="151" t="s">
        <v>231</v>
      </c>
      <c r="E424" s="158" t="s">
        <v>1</v>
      </c>
      <c r="F424" s="159" t="s">
        <v>1927</v>
      </c>
      <c r="H424" s="160">
        <v>950</v>
      </c>
      <c r="I424" s="161"/>
      <c r="L424" s="157"/>
      <c r="M424" s="162"/>
      <c r="T424" s="163"/>
      <c r="AT424" s="158" t="s">
        <v>231</v>
      </c>
      <c r="AU424" s="158" t="s">
        <v>80</v>
      </c>
      <c r="AV424" s="13" t="s">
        <v>82</v>
      </c>
      <c r="AW424" s="13" t="s">
        <v>30</v>
      </c>
      <c r="AX424" s="13" t="s">
        <v>73</v>
      </c>
      <c r="AY424" s="158" t="s">
        <v>221</v>
      </c>
    </row>
    <row r="425" spans="2:65" s="14" customFormat="1">
      <c r="B425" s="164"/>
      <c r="D425" s="151" t="s">
        <v>231</v>
      </c>
      <c r="E425" s="165" t="s">
        <v>1</v>
      </c>
      <c r="F425" s="166" t="s">
        <v>236</v>
      </c>
      <c r="H425" s="167">
        <v>950</v>
      </c>
      <c r="I425" s="168"/>
      <c r="L425" s="164"/>
      <c r="M425" s="169"/>
      <c r="T425" s="170"/>
      <c r="AT425" s="165" t="s">
        <v>231</v>
      </c>
      <c r="AU425" s="165" t="s">
        <v>80</v>
      </c>
      <c r="AV425" s="14" t="s">
        <v>229</v>
      </c>
      <c r="AW425" s="14" t="s">
        <v>30</v>
      </c>
      <c r="AX425" s="14" t="s">
        <v>80</v>
      </c>
      <c r="AY425" s="165" t="s">
        <v>221</v>
      </c>
    </row>
    <row r="426" spans="2:65" s="1" customFormat="1" ht="16.5" customHeight="1">
      <c r="B426" s="136"/>
      <c r="C426" s="137" t="s">
        <v>775</v>
      </c>
      <c r="D426" s="137" t="s">
        <v>224</v>
      </c>
      <c r="E426" s="138" t="s">
        <v>1928</v>
      </c>
      <c r="F426" s="139" t="s">
        <v>1929</v>
      </c>
      <c r="G426" s="140" t="s">
        <v>350</v>
      </c>
      <c r="H426" s="141">
        <v>950</v>
      </c>
      <c r="I426" s="142"/>
      <c r="J426" s="143">
        <f>ROUND(I426*H426,2)</f>
        <v>0</v>
      </c>
      <c r="K426" s="139" t="s">
        <v>1701</v>
      </c>
      <c r="L426" s="32"/>
      <c r="M426" s="144" t="s">
        <v>1</v>
      </c>
      <c r="N426" s="145" t="s">
        <v>38</v>
      </c>
      <c r="P426" s="146">
        <f>O426*H426</f>
        <v>0</v>
      </c>
      <c r="Q426" s="146">
        <v>1.0000000000000001E-5</v>
      </c>
      <c r="R426" s="146">
        <f>Q426*H426</f>
        <v>9.5000000000000015E-3</v>
      </c>
      <c r="S426" s="146">
        <v>0</v>
      </c>
      <c r="T426" s="147">
        <f>S426*H426</f>
        <v>0</v>
      </c>
      <c r="AR426" s="148" t="s">
        <v>332</v>
      </c>
      <c r="AT426" s="148" t="s">
        <v>224</v>
      </c>
      <c r="AU426" s="148" t="s">
        <v>80</v>
      </c>
      <c r="AY426" s="17" t="s">
        <v>221</v>
      </c>
      <c r="BE426" s="149">
        <f>IF(N426="základní",J426,0)</f>
        <v>0</v>
      </c>
      <c r="BF426" s="149">
        <f>IF(N426="snížená",J426,0)</f>
        <v>0</v>
      </c>
      <c r="BG426" s="149">
        <f>IF(N426="zákl. přenesená",J426,0)</f>
        <v>0</v>
      </c>
      <c r="BH426" s="149">
        <f>IF(N426="sníž. přenesená",J426,0)</f>
        <v>0</v>
      </c>
      <c r="BI426" s="149">
        <f>IF(N426="nulová",J426,0)</f>
        <v>0</v>
      </c>
      <c r="BJ426" s="17" t="s">
        <v>80</v>
      </c>
      <c r="BK426" s="149">
        <f>ROUND(I426*H426,2)</f>
        <v>0</v>
      </c>
      <c r="BL426" s="17" t="s">
        <v>332</v>
      </c>
      <c r="BM426" s="148" t="s">
        <v>1930</v>
      </c>
    </row>
    <row r="427" spans="2:65" s="12" customFormat="1">
      <c r="B427" s="150"/>
      <c r="D427" s="151" t="s">
        <v>231</v>
      </c>
      <c r="E427" s="152" t="s">
        <v>1</v>
      </c>
      <c r="F427" s="153" t="s">
        <v>1820</v>
      </c>
      <c r="H427" s="152" t="s">
        <v>1</v>
      </c>
      <c r="I427" s="154"/>
      <c r="L427" s="150"/>
      <c r="M427" s="155"/>
      <c r="T427" s="156"/>
      <c r="AT427" s="152" t="s">
        <v>231</v>
      </c>
      <c r="AU427" s="152" t="s">
        <v>80</v>
      </c>
      <c r="AV427" s="12" t="s">
        <v>80</v>
      </c>
      <c r="AW427" s="12" t="s">
        <v>30</v>
      </c>
      <c r="AX427" s="12" t="s">
        <v>73</v>
      </c>
      <c r="AY427" s="152" t="s">
        <v>221</v>
      </c>
    </row>
    <row r="428" spans="2:65" s="13" customFormat="1">
      <c r="B428" s="157"/>
      <c r="D428" s="151" t="s">
        <v>231</v>
      </c>
      <c r="E428" s="158" t="s">
        <v>1</v>
      </c>
      <c r="F428" s="159" t="s">
        <v>1927</v>
      </c>
      <c r="H428" s="160">
        <v>950</v>
      </c>
      <c r="I428" s="161"/>
      <c r="L428" s="157"/>
      <c r="M428" s="162"/>
      <c r="T428" s="163"/>
      <c r="AT428" s="158" t="s">
        <v>231</v>
      </c>
      <c r="AU428" s="158" t="s">
        <v>80</v>
      </c>
      <c r="AV428" s="13" t="s">
        <v>82</v>
      </c>
      <c r="AW428" s="13" t="s">
        <v>30</v>
      </c>
      <c r="AX428" s="13" t="s">
        <v>73</v>
      </c>
      <c r="AY428" s="158" t="s">
        <v>221</v>
      </c>
    </row>
    <row r="429" spans="2:65" s="14" customFormat="1">
      <c r="B429" s="164"/>
      <c r="D429" s="151" t="s">
        <v>231</v>
      </c>
      <c r="E429" s="165" t="s">
        <v>1</v>
      </c>
      <c r="F429" s="166" t="s">
        <v>236</v>
      </c>
      <c r="H429" s="167">
        <v>950</v>
      </c>
      <c r="I429" s="168"/>
      <c r="L429" s="164"/>
      <c r="M429" s="169"/>
      <c r="T429" s="170"/>
      <c r="AT429" s="165" t="s">
        <v>231</v>
      </c>
      <c r="AU429" s="165" t="s">
        <v>80</v>
      </c>
      <c r="AV429" s="14" t="s">
        <v>229</v>
      </c>
      <c r="AW429" s="14" t="s">
        <v>30</v>
      </c>
      <c r="AX429" s="14" t="s">
        <v>80</v>
      </c>
      <c r="AY429" s="165" t="s">
        <v>221</v>
      </c>
    </row>
    <row r="430" spans="2:65" s="1" customFormat="1" ht="16.5" customHeight="1">
      <c r="B430" s="136"/>
      <c r="C430" s="137" t="s">
        <v>779</v>
      </c>
      <c r="D430" s="137" t="s">
        <v>224</v>
      </c>
      <c r="E430" s="138" t="s">
        <v>1931</v>
      </c>
      <c r="F430" s="139" t="s">
        <v>1932</v>
      </c>
      <c r="G430" s="140" t="s">
        <v>256</v>
      </c>
      <c r="H430" s="141">
        <v>3</v>
      </c>
      <c r="I430" s="142"/>
      <c r="J430" s="143">
        <f>ROUND(I430*H430,2)</f>
        <v>0</v>
      </c>
      <c r="K430" s="139" t="s">
        <v>1701</v>
      </c>
      <c r="L430" s="32"/>
      <c r="M430" s="144" t="s">
        <v>1</v>
      </c>
      <c r="N430" s="145" t="s">
        <v>38</v>
      </c>
      <c r="P430" s="146">
        <f>O430*H430</f>
        <v>0</v>
      </c>
      <c r="Q430" s="146">
        <v>0</v>
      </c>
      <c r="R430" s="146">
        <f>Q430*H430</f>
        <v>0</v>
      </c>
      <c r="S430" s="146">
        <v>0</v>
      </c>
      <c r="T430" s="147">
        <f>S430*H430</f>
        <v>0</v>
      </c>
      <c r="AR430" s="148" t="s">
        <v>332</v>
      </c>
      <c r="AT430" s="148" t="s">
        <v>224</v>
      </c>
      <c r="AU430" s="148" t="s">
        <v>80</v>
      </c>
      <c r="AY430" s="17" t="s">
        <v>221</v>
      </c>
      <c r="BE430" s="149">
        <f>IF(N430="základní",J430,0)</f>
        <v>0</v>
      </c>
      <c r="BF430" s="149">
        <f>IF(N430="snížená",J430,0)</f>
        <v>0</v>
      </c>
      <c r="BG430" s="149">
        <f>IF(N430="zákl. přenesená",J430,0)</f>
        <v>0</v>
      </c>
      <c r="BH430" s="149">
        <f>IF(N430="sníž. přenesená",J430,0)</f>
        <v>0</v>
      </c>
      <c r="BI430" s="149">
        <f>IF(N430="nulová",J430,0)</f>
        <v>0</v>
      </c>
      <c r="BJ430" s="17" t="s">
        <v>80</v>
      </c>
      <c r="BK430" s="149">
        <f>ROUND(I430*H430,2)</f>
        <v>0</v>
      </c>
      <c r="BL430" s="17" t="s">
        <v>332</v>
      </c>
      <c r="BM430" s="148" t="s">
        <v>1933</v>
      </c>
    </row>
    <row r="431" spans="2:65" s="11" customFormat="1" ht="25.9" customHeight="1">
      <c r="B431" s="124"/>
      <c r="D431" s="125" t="s">
        <v>72</v>
      </c>
      <c r="E431" s="126" t="s">
        <v>1934</v>
      </c>
      <c r="F431" s="126" t="s">
        <v>1935</v>
      </c>
      <c r="I431" s="127"/>
      <c r="J431" s="128">
        <f>BK431</f>
        <v>0</v>
      </c>
      <c r="L431" s="124"/>
      <c r="M431" s="129"/>
      <c r="P431" s="130">
        <f>SUM(P432:P572)</f>
        <v>0</v>
      </c>
      <c r="R431" s="130">
        <f>SUM(R432:R572)</f>
        <v>0.82952000000000004</v>
      </c>
      <c r="T431" s="131">
        <f>SUM(T432:T572)</f>
        <v>0</v>
      </c>
      <c r="AR431" s="125" t="s">
        <v>82</v>
      </c>
      <c r="AT431" s="132" t="s">
        <v>72</v>
      </c>
      <c r="AU431" s="132" t="s">
        <v>73</v>
      </c>
      <c r="AY431" s="125" t="s">
        <v>221</v>
      </c>
      <c r="BK431" s="133">
        <f>SUM(BK432:BK572)</f>
        <v>0</v>
      </c>
    </row>
    <row r="432" spans="2:65" s="1" customFormat="1" ht="33" customHeight="1">
      <c r="B432" s="136"/>
      <c r="C432" s="137" t="s">
        <v>783</v>
      </c>
      <c r="D432" s="137" t="s">
        <v>224</v>
      </c>
      <c r="E432" s="138" t="s">
        <v>1936</v>
      </c>
      <c r="F432" s="139" t="s">
        <v>1937</v>
      </c>
      <c r="G432" s="140" t="s">
        <v>1624</v>
      </c>
      <c r="H432" s="141">
        <v>120</v>
      </c>
      <c r="I432" s="142"/>
      <c r="J432" s="143">
        <f>ROUND(I432*H432,2)</f>
        <v>0</v>
      </c>
      <c r="K432" s="139" t="s">
        <v>1</v>
      </c>
      <c r="L432" s="32"/>
      <c r="M432" s="144" t="s">
        <v>1</v>
      </c>
      <c r="N432" s="145" t="s">
        <v>38</v>
      </c>
      <c r="P432" s="146">
        <f>O432*H432</f>
        <v>0</v>
      </c>
      <c r="Q432" s="146">
        <v>1E-3</v>
      </c>
      <c r="R432" s="146">
        <f>Q432*H432</f>
        <v>0.12</v>
      </c>
      <c r="S432" s="146">
        <v>0</v>
      </c>
      <c r="T432" s="147">
        <f>S432*H432</f>
        <v>0</v>
      </c>
      <c r="AR432" s="148" t="s">
        <v>332</v>
      </c>
      <c r="AT432" s="148" t="s">
        <v>224</v>
      </c>
      <c r="AU432" s="148" t="s">
        <v>80</v>
      </c>
      <c r="AY432" s="17" t="s">
        <v>221</v>
      </c>
      <c r="BE432" s="149">
        <f>IF(N432="základní",J432,0)</f>
        <v>0</v>
      </c>
      <c r="BF432" s="149">
        <f>IF(N432="snížená",J432,0)</f>
        <v>0</v>
      </c>
      <c r="BG432" s="149">
        <f>IF(N432="zákl. přenesená",J432,0)</f>
        <v>0</v>
      </c>
      <c r="BH432" s="149">
        <f>IF(N432="sníž. přenesená",J432,0)</f>
        <v>0</v>
      </c>
      <c r="BI432" s="149">
        <f>IF(N432="nulová",J432,0)</f>
        <v>0</v>
      </c>
      <c r="BJ432" s="17" t="s">
        <v>80</v>
      </c>
      <c r="BK432" s="149">
        <f>ROUND(I432*H432,2)</f>
        <v>0</v>
      </c>
      <c r="BL432" s="17" t="s">
        <v>332</v>
      </c>
      <c r="BM432" s="148" t="s">
        <v>1938</v>
      </c>
    </row>
    <row r="433" spans="2:65" s="12" customFormat="1">
      <c r="B433" s="150"/>
      <c r="D433" s="151" t="s">
        <v>231</v>
      </c>
      <c r="E433" s="152" t="s">
        <v>1</v>
      </c>
      <c r="F433" s="153" t="s">
        <v>1655</v>
      </c>
      <c r="H433" s="152" t="s">
        <v>1</v>
      </c>
      <c r="I433" s="154"/>
      <c r="L433" s="150"/>
      <c r="M433" s="155"/>
      <c r="T433" s="156"/>
      <c r="AT433" s="152" t="s">
        <v>231</v>
      </c>
      <c r="AU433" s="152" t="s">
        <v>80</v>
      </c>
      <c r="AV433" s="12" t="s">
        <v>80</v>
      </c>
      <c r="AW433" s="12" t="s">
        <v>30</v>
      </c>
      <c r="AX433" s="12" t="s">
        <v>73</v>
      </c>
      <c r="AY433" s="152" t="s">
        <v>221</v>
      </c>
    </row>
    <row r="434" spans="2:65" s="13" customFormat="1">
      <c r="B434" s="157"/>
      <c r="D434" s="151" t="s">
        <v>231</v>
      </c>
      <c r="E434" s="158" t="s">
        <v>1</v>
      </c>
      <c r="F434" s="159" t="s">
        <v>1656</v>
      </c>
      <c r="H434" s="160">
        <v>120</v>
      </c>
      <c r="I434" s="161"/>
      <c r="L434" s="157"/>
      <c r="M434" s="162"/>
      <c r="T434" s="163"/>
      <c r="AT434" s="158" t="s">
        <v>231</v>
      </c>
      <c r="AU434" s="158" t="s">
        <v>80</v>
      </c>
      <c r="AV434" s="13" t="s">
        <v>82</v>
      </c>
      <c r="AW434" s="13" t="s">
        <v>30</v>
      </c>
      <c r="AX434" s="13" t="s">
        <v>73</v>
      </c>
      <c r="AY434" s="158" t="s">
        <v>221</v>
      </c>
    </row>
    <row r="435" spans="2:65" s="14" customFormat="1">
      <c r="B435" s="164"/>
      <c r="D435" s="151" t="s">
        <v>231</v>
      </c>
      <c r="E435" s="165" t="s">
        <v>1</v>
      </c>
      <c r="F435" s="166" t="s">
        <v>236</v>
      </c>
      <c r="H435" s="167">
        <v>120</v>
      </c>
      <c r="I435" s="168"/>
      <c r="L435" s="164"/>
      <c r="M435" s="169"/>
      <c r="T435" s="170"/>
      <c r="AT435" s="165" t="s">
        <v>231</v>
      </c>
      <c r="AU435" s="165" t="s">
        <v>80</v>
      </c>
      <c r="AV435" s="14" t="s">
        <v>229</v>
      </c>
      <c r="AW435" s="14" t="s">
        <v>30</v>
      </c>
      <c r="AX435" s="14" t="s">
        <v>80</v>
      </c>
      <c r="AY435" s="165" t="s">
        <v>221</v>
      </c>
    </row>
    <row r="436" spans="2:65" s="1" customFormat="1" ht="37.9" customHeight="1">
      <c r="B436" s="136"/>
      <c r="C436" s="137" t="s">
        <v>787</v>
      </c>
      <c r="D436" s="137" t="s">
        <v>224</v>
      </c>
      <c r="E436" s="138" t="s">
        <v>1939</v>
      </c>
      <c r="F436" s="139" t="s">
        <v>1940</v>
      </c>
      <c r="G436" s="140" t="s">
        <v>1664</v>
      </c>
      <c r="H436" s="141">
        <v>1</v>
      </c>
      <c r="I436" s="142"/>
      <c r="J436" s="143">
        <f>ROUND(I436*H436,2)</f>
        <v>0</v>
      </c>
      <c r="K436" s="139" t="s">
        <v>1</v>
      </c>
      <c r="L436" s="32"/>
      <c r="M436" s="144" t="s">
        <v>1</v>
      </c>
      <c r="N436" s="145" t="s">
        <v>38</v>
      </c>
      <c r="P436" s="146">
        <f>O436*H436</f>
        <v>0</v>
      </c>
      <c r="Q436" s="146">
        <v>4.4999999999999999E-4</v>
      </c>
      <c r="R436" s="146">
        <f>Q436*H436</f>
        <v>4.4999999999999999E-4</v>
      </c>
      <c r="S436" s="146">
        <v>0</v>
      </c>
      <c r="T436" s="147">
        <f>S436*H436</f>
        <v>0</v>
      </c>
      <c r="AR436" s="148" t="s">
        <v>332</v>
      </c>
      <c r="AT436" s="148" t="s">
        <v>224</v>
      </c>
      <c r="AU436" s="148" t="s">
        <v>80</v>
      </c>
      <c r="AY436" s="17" t="s">
        <v>221</v>
      </c>
      <c r="BE436" s="149">
        <f>IF(N436="základní",J436,0)</f>
        <v>0</v>
      </c>
      <c r="BF436" s="149">
        <f>IF(N436="snížená",J436,0)</f>
        <v>0</v>
      </c>
      <c r="BG436" s="149">
        <f>IF(N436="zákl. přenesená",J436,0)</f>
        <v>0</v>
      </c>
      <c r="BH436" s="149">
        <f>IF(N436="sníž. přenesená",J436,0)</f>
        <v>0</v>
      </c>
      <c r="BI436" s="149">
        <f>IF(N436="nulová",J436,0)</f>
        <v>0</v>
      </c>
      <c r="BJ436" s="17" t="s">
        <v>80</v>
      </c>
      <c r="BK436" s="149">
        <f>ROUND(I436*H436,2)</f>
        <v>0</v>
      </c>
      <c r="BL436" s="17" t="s">
        <v>332</v>
      </c>
      <c r="BM436" s="148" t="s">
        <v>1941</v>
      </c>
    </row>
    <row r="437" spans="2:65" s="1" customFormat="1">
      <c r="B437" s="32"/>
      <c r="D437" s="151" t="s">
        <v>272</v>
      </c>
      <c r="F437" s="181" t="s">
        <v>1942</v>
      </c>
      <c r="I437" s="182"/>
      <c r="L437" s="32"/>
      <c r="M437" s="183"/>
      <c r="T437" s="56"/>
      <c r="AT437" s="17" t="s">
        <v>272</v>
      </c>
      <c r="AU437" s="17" t="s">
        <v>80</v>
      </c>
    </row>
    <row r="438" spans="2:65" s="12" customFormat="1">
      <c r="B438" s="150"/>
      <c r="D438" s="151" t="s">
        <v>231</v>
      </c>
      <c r="E438" s="152" t="s">
        <v>1</v>
      </c>
      <c r="F438" s="153" t="s">
        <v>1943</v>
      </c>
      <c r="H438" s="152" t="s">
        <v>1</v>
      </c>
      <c r="I438" s="154"/>
      <c r="L438" s="150"/>
      <c r="M438" s="155"/>
      <c r="T438" s="156"/>
      <c r="AT438" s="152" t="s">
        <v>231</v>
      </c>
      <c r="AU438" s="152" t="s">
        <v>80</v>
      </c>
      <c r="AV438" s="12" t="s">
        <v>80</v>
      </c>
      <c r="AW438" s="12" t="s">
        <v>30</v>
      </c>
      <c r="AX438" s="12" t="s">
        <v>73</v>
      </c>
      <c r="AY438" s="152" t="s">
        <v>221</v>
      </c>
    </row>
    <row r="439" spans="2:65" s="13" customFormat="1">
      <c r="B439" s="157"/>
      <c r="D439" s="151" t="s">
        <v>231</v>
      </c>
      <c r="E439" s="158" t="s">
        <v>1</v>
      </c>
      <c r="F439" s="159" t="s">
        <v>1735</v>
      </c>
      <c r="H439" s="160">
        <v>1</v>
      </c>
      <c r="I439" s="161"/>
      <c r="L439" s="157"/>
      <c r="M439" s="162"/>
      <c r="T439" s="163"/>
      <c r="AT439" s="158" t="s">
        <v>231</v>
      </c>
      <c r="AU439" s="158" t="s">
        <v>80</v>
      </c>
      <c r="AV439" s="13" t="s">
        <v>82</v>
      </c>
      <c r="AW439" s="13" t="s">
        <v>30</v>
      </c>
      <c r="AX439" s="13" t="s">
        <v>73</v>
      </c>
      <c r="AY439" s="158" t="s">
        <v>221</v>
      </c>
    </row>
    <row r="440" spans="2:65" s="14" customFormat="1">
      <c r="B440" s="164"/>
      <c r="D440" s="151" t="s">
        <v>231</v>
      </c>
      <c r="E440" s="165" t="s">
        <v>1</v>
      </c>
      <c r="F440" s="166" t="s">
        <v>236</v>
      </c>
      <c r="H440" s="167">
        <v>1</v>
      </c>
      <c r="I440" s="168"/>
      <c r="L440" s="164"/>
      <c r="M440" s="169"/>
      <c r="T440" s="170"/>
      <c r="AT440" s="165" t="s">
        <v>231</v>
      </c>
      <c r="AU440" s="165" t="s">
        <v>80</v>
      </c>
      <c r="AV440" s="14" t="s">
        <v>229</v>
      </c>
      <c r="AW440" s="14" t="s">
        <v>30</v>
      </c>
      <c r="AX440" s="14" t="s">
        <v>80</v>
      </c>
      <c r="AY440" s="165" t="s">
        <v>221</v>
      </c>
    </row>
    <row r="441" spans="2:65" s="1" customFormat="1" ht="37.9" customHeight="1">
      <c r="B441" s="136"/>
      <c r="C441" s="137" t="s">
        <v>791</v>
      </c>
      <c r="D441" s="137" t="s">
        <v>224</v>
      </c>
      <c r="E441" s="138" t="s">
        <v>1944</v>
      </c>
      <c r="F441" s="139" t="s">
        <v>1945</v>
      </c>
      <c r="G441" s="140" t="s">
        <v>1664</v>
      </c>
      <c r="H441" s="141">
        <v>6</v>
      </c>
      <c r="I441" s="142"/>
      <c r="J441" s="143">
        <f>ROUND(I441*H441,2)</f>
        <v>0</v>
      </c>
      <c r="K441" s="139" t="s">
        <v>1</v>
      </c>
      <c r="L441" s="32"/>
      <c r="M441" s="144" t="s">
        <v>1</v>
      </c>
      <c r="N441" s="145" t="s">
        <v>38</v>
      </c>
      <c r="P441" s="146">
        <f>O441*H441</f>
        <v>0</v>
      </c>
      <c r="Q441" s="146">
        <v>1.1999999999999999E-3</v>
      </c>
      <c r="R441" s="146">
        <f>Q441*H441</f>
        <v>7.1999999999999998E-3</v>
      </c>
      <c r="S441" s="146">
        <v>0</v>
      </c>
      <c r="T441" s="147">
        <f>S441*H441</f>
        <v>0</v>
      </c>
      <c r="AR441" s="148" t="s">
        <v>332</v>
      </c>
      <c r="AT441" s="148" t="s">
        <v>224</v>
      </c>
      <c r="AU441" s="148" t="s">
        <v>80</v>
      </c>
      <c r="AY441" s="17" t="s">
        <v>221</v>
      </c>
      <c r="BE441" s="149">
        <f>IF(N441="základní",J441,0)</f>
        <v>0</v>
      </c>
      <c r="BF441" s="149">
        <f>IF(N441="snížená",J441,0)</f>
        <v>0</v>
      </c>
      <c r="BG441" s="149">
        <f>IF(N441="zákl. přenesená",J441,0)</f>
        <v>0</v>
      </c>
      <c r="BH441" s="149">
        <f>IF(N441="sníž. přenesená",J441,0)</f>
        <v>0</v>
      </c>
      <c r="BI441" s="149">
        <f>IF(N441="nulová",J441,0)</f>
        <v>0</v>
      </c>
      <c r="BJ441" s="17" t="s">
        <v>80</v>
      </c>
      <c r="BK441" s="149">
        <f>ROUND(I441*H441,2)</f>
        <v>0</v>
      </c>
      <c r="BL441" s="17" t="s">
        <v>332</v>
      </c>
      <c r="BM441" s="148" t="s">
        <v>1946</v>
      </c>
    </row>
    <row r="442" spans="2:65" s="12" customFormat="1">
      <c r="B442" s="150"/>
      <c r="D442" s="151" t="s">
        <v>231</v>
      </c>
      <c r="E442" s="152" t="s">
        <v>1</v>
      </c>
      <c r="F442" s="153" t="s">
        <v>1947</v>
      </c>
      <c r="H442" s="152" t="s">
        <v>1</v>
      </c>
      <c r="I442" s="154"/>
      <c r="L442" s="150"/>
      <c r="M442" s="155"/>
      <c r="T442" s="156"/>
      <c r="AT442" s="152" t="s">
        <v>231</v>
      </c>
      <c r="AU442" s="152" t="s">
        <v>80</v>
      </c>
      <c r="AV442" s="12" t="s">
        <v>80</v>
      </c>
      <c r="AW442" s="12" t="s">
        <v>30</v>
      </c>
      <c r="AX442" s="12" t="s">
        <v>73</v>
      </c>
      <c r="AY442" s="152" t="s">
        <v>221</v>
      </c>
    </row>
    <row r="443" spans="2:65" s="13" customFormat="1">
      <c r="B443" s="157"/>
      <c r="D443" s="151" t="s">
        <v>231</v>
      </c>
      <c r="E443" s="158" t="s">
        <v>1</v>
      </c>
      <c r="F443" s="159" t="s">
        <v>1716</v>
      </c>
      <c r="H443" s="160">
        <v>6</v>
      </c>
      <c r="I443" s="161"/>
      <c r="L443" s="157"/>
      <c r="M443" s="162"/>
      <c r="T443" s="163"/>
      <c r="AT443" s="158" t="s">
        <v>231</v>
      </c>
      <c r="AU443" s="158" t="s">
        <v>80</v>
      </c>
      <c r="AV443" s="13" t="s">
        <v>82</v>
      </c>
      <c r="AW443" s="13" t="s">
        <v>30</v>
      </c>
      <c r="AX443" s="13" t="s">
        <v>73</v>
      </c>
      <c r="AY443" s="158" t="s">
        <v>221</v>
      </c>
    </row>
    <row r="444" spans="2:65" s="14" customFormat="1">
      <c r="B444" s="164"/>
      <c r="D444" s="151" t="s">
        <v>231</v>
      </c>
      <c r="E444" s="165" t="s">
        <v>1</v>
      </c>
      <c r="F444" s="166" t="s">
        <v>236</v>
      </c>
      <c r="H444" s="167">
        <v>6</v>
      </c>
      <c r="I444" s="168"/>
      <c r="L444" s="164"/>
      <c r="M444" s="169"/>
      <c r="T444" s="170"/>
      <c r="AT444" s="165" t="s">
        <v>231</v>
      </c>
      <c r="AU444" s="165" t="s">
        <v>80</v>
      </c>
      <c r="AV444" s="14" t="s">
        <v>229</v>
      </c>
      <c r="AW444" s="14" t="s">
        <v>30</v>
      </c>
      <c r="AX444" s="14" t="s">
        <v>80</v>
      </c>
      <c r="AY444" s="165" t="s">
        <v>221</v>
      </c>
    </row>
    <row r="445" spans="2:65" s="1" customFormat="1" ht="33" customHeight="1">
      <c r="B445" s="136"/>
      <c r="C445" s="137" t="s">
        <v>795</v>
      </c>
      <c r="D445" s="137" t="s">
        <v>224</v>
      </c>
      <c r="E445" s="138" t="s">
        <v>1948</v>
      </c>
      <c r="F445" s="139" t="s">
        <v>1949</v>
      </c>
      <c r="G445" s="140" t="s">
        <v>285</v>
      </c>
      <c r="H445" s="141">
        <v>2</v>
      </c>
      <c r="I445" s="142"/>
      <c r="J445" s="143">
        <f>ROUND(I445*H445,2)</f>
        <v>0</v>
      </c>
      <c r="K445" s="139" t="s">
        <v>1701</v>
      </c>
      <c r="L445" s="32"/>
      <c r="M445" s="144" t="s">
        <v>1</v>
      </c>
      <c r="N445" s="145" t="s">
        <v>38</v>
      </c>
      <c r="P445" s="146">
        <f>O445*H445</f>
        <v>0</v>
      </c>
      <c r="Q445" s="146">
        <v>2.7999999999999998E-4</v>
      </c>
      <c r="R445" s="146">
        <f>Q445*H445</f>
        <v>5.5999999999999995E-4</v>
      </c>
      <c r="S445" s="146">
        <v>0</v>
      </c>
      <c r="T445" s="147">
        <f>S445*H445</f>
        <v>0</v>
      </c>
      <c r="AR445" s="148" t="s">
        <v>332</v>
      </c>
      <c r="AT445" s="148" t="s">
        <v>224</v>
      </c>
      <c r="AU445" s="148" t="s">
        <v>80</v>
      </c>
      <c r="AY445" s="17" t="s">
        <v>221</v>
      </c>
      <c r="BE445" s="149">
        <f>IF(N445="základní",J445,0)</f>
        <v>0</v>
      </c>
      <c r="BF445" s="149">
        <f>IF(N445="snížená",J445,0)</f>
        <v>0</v>
      </c>
      <c r="BG445" s="149">
        <f>IF(N445="zákl. přenesená",J445,0)</f>
        <v>0</v>
      </c>
      <c r="BH445" s="149">
        <f>IF(N445="sníž. přenesená",J445,0)</f>
        <v>0</v>
      </c>
      <c r="BI445" s="149">
        <f>IF(N445="nulová",J445,0)</f>
        <v>0</v>
      </c>
      <c r="BJ445" s="17" t="s">
        <v>80</v>
      </c>
      <c r="BK445" s="149">
        <f>ROUND(I445*H445,2)</f>
        <v>0</v>
      </c>
      <c r="BL445" s="17" t="s">
        <v>332</v>
      </c>
      <c r="BM445" s="148" t="s">
        <v>1950</v>
      </c>
    </row>
    <row r="446" spans="2:65" s="12" customFormat="1">
      <c r="B446" s="150"/>
      <c r="D446" s="151" t="s">
        <v>231</v>
      </c>
      <c r="E446" s="152" t="s">
        <v>1</v>
      </c>
      <c r="F446" s="153" t="s">
        <v>1951</v>
      </c>
      <c r="H446" s="152" t="s">
        <v>1</v>
      </c>
      <c r="I446" s="154"/>
      <c r="L446" s="150"/>
      <c r="M446" s="155"/>
      <c r="T446" s="156"/>
      <c r="AT446" s="152" t="s">
        <v>231</v>
      </c>
      <c r="AU446" s="152" t="s">
        <v>80</v>
      </c>
      <c r="AV446" s="12" t="s">
        <v>80</v>
      </c>
      <c r="AW446" s="12" t="s">
        <v>30</v>
      </c>
      <c r="AX446" s="12" t="s">
        <v>73</v>
      </c>
      <c r="AY446" s="152" t="s">
        <v>221</v>
      </c>
    </row>
    <row r="447" spans="2:65" s="13" customFormat="1">
      <c r="B447" s="157"/>
      <c r="D447" s="151" t="s">
        <v>231</v>
      </c>
      <c r="E447" s="158" t="s">
        <v>1</v>
      </c>
      <c r="F447" s="159" t="s">
        <v>1873</v>
      </c>
      <c r="H447" s="160">
        <v>2</v>
      </c>
      <c r="I447" s="161"/>
      <c r="L447" s="157"/>
      <c r="M447" s="162"/>
      <c r="T447" s="163"/>
      <c r="AT447" s="158" t="s">
        <v>231</v>
      </c>
      <c r="AU447" s="158" t="s">
        <v>80</v>
      </c>
      <c r="AV447" s="13" t="s">
        <v>82</v>
      </c>
      <c r="AW447" s="13" t="s">
        <v>30</v>
      </c>
      <c r="AX447" s="13" t="s">
        <v>73</v>
      </c>
      <c r="AY447" s="158" t="s">
        <v>221</v>
      </c>
    </row>
    <row r="448" spans="2:65" s="14" customFormat="1">
      <c r="B448" s="164"/>
      <c r="D448" s="151" t="s">
        <v>231</v>
      </c>
      <c r="E448" s="165" t="s">
        <v>1</v>
      </c>
      <c r="F448" s="166" t="s">
        <v>236</v>
      </c>
      <c r="H448" s="167">
        <v>2</v>
      </c>
      <c r="I448" s="168"/>
      <c r="L448" s="164"/>
      <c r="M448" s="169"/>
      <c r="T448" s="170"/>
      <c r="AT448" s="165" t="s">
        <v>231</v>
      </c>
      <c r="AU448" s="165" t="s">
        <v>80</v>
      </c>
      <c r="AV448" s="14" t="s">
        <v>229</v>
      </c>
      <c r="AW448" s="14" t="s">
        <v>30</v>
      </c>
      <c r="AX448" s="14" t="s">
        <v>80</v>
      </c>
      <c r="AY448" s="165" t="s">
        <v>221</v>
      </c>
    </row>
    <row r="449" spans="2:65" s="1" customFormat="1" ht="24.2" customHeight="1">
      <c r="B449" s="136"/>
      <c r="C449" s="137" t="s">
        <v>799</v>
      </c>
      <c r="D449" s="137" t="s">
        <v>224</v>
      </c>
      <c r="E449" s="138" t="s">
        <v>1952</v>
      </c>
      <c r="F449" s="139" t="s">
        <v>1953</v>
      </c>
      <c r="G449" s="140" t="s">
        <v>730</v>
      </c>
      <c r="H449" s="141">
        <v>6</v>
      </c>
      <c r="I449" s="142"/>
      <c r="J449" s="143">
        <f>ROUND(I449*H449,2)</f>
        <v>0</v>
      </c>
      <c r="K449" s="139" t="s">
        <v>1701</v>
      </c>
      <c r="L449" s="32"/>
      <c r="M449" s="144" t="s">
        <v>1</v>
      </c>
      <c r="N449" s="145" t="s">
        <v>38</v>
      </c>
      <c r="P449" s="146">
        <f>O449*H449</f>
        <v>0</v>
      </c>
      <c r="Q449" s="146">
        <v>2.4000000000000001E-4</v>
      </c>
      <c r="R449" s="146">
        <f>Q449*H449</f>
        <v>1.4400000000000001E-3</v>
      </c>
      <c r="S449" s="146">
        <v>0</v>
      </c>
      <c r="T449" s="147">
        <f>S449*H449</f>
        <v>0</v>
      </c>
      <c r="AR449" s="148" t="s">
        <v>332</v>
      </c>
      <c r="AT449" s="148" t="s">
        <v>224</v>
      </c>
      <c r="AU449" s="148" t="s">
        <v>80</v>
      </c>
      <c r="AY449" s="17" t="s">
        <v>221</v>
      </c>
      <c r="BE449" s="149">
        <f>IF(N449="základní",J449,0)</f>
        <v>0</v>
      </c>
      <c r="BF449" s="149">
        <f>IF(N449="snížená",J449,0)</f>
        <v>0</v>
      </c>
      <c r="BG449" s="149">
        <f>IF(N449="zákl. přenesená",J449,0)</f>
        <v>0</v>
      </c>
      <c r="BH449" s="149">
        <f>IF(N449="sníž. přenesená",J449,0)</f>
        <v>0</v>
      </c>
      <c r="BI449" s="149">
        <f>IF(N449="nulová",J449,0)</f>
        <v>0</v>
      </c>
      <c r="BJ449" s="17" t="s">
        <v>80</v>
      </c>
      <c r="BK449" s="149">
        <f>ROUND(I449*H449,2)</f>
        <v>0</v>
      </c>
      <c r="BL449" s="17" t="s">
        <v>332</v>
      </c>
      <c r="BM449" s="148" t="s">
        <v>1954</v>
      </c>
    </row>
    <row r="450" spans="2:65" s="1" customFormat="1">
      <c r="B450" s="32"/>
      <c r="D450" s="151" t="s">
        <v>272</v>
      </c>
      <c r="F450" s="181" t="s">
        <v>1955</v>
      </c>
      <c r="I450" s="182"/>
      <c r="L450" s="32"/>
      <c r="M450" s="183"/>
      <c r="T450" s="56"/>
      <c r="AT450" s="17" t="s">
        <v>272</v>
      </c>
      <c r="AU450" s="17" t="s">
        <v>80</v>
      </c>
    </row>
    <row r="451" spans="2:65" s="12" customFormat="1">
      <c r="B451" s="150"/>
      <c r="D451" s="151" t="s">
        <v>231</v>
      </c>
      <c r="E451" s="152" t="s">
        <v>1</v>
      </c>
      <c r="F451" s="153" t="s">
        <v>1956</v>
      </c>
      <c r="H451" s="152" t="s">
        <v>1</v>
      </c>
      <c r="I451" s="154"/>
      <c r="L451" s="150"/>
      <c r="M451" s="155"/>
      <c r="T451" s="156"/>
      <c r="AT451" s="152" t="s">
        <v>231</v>
      </c>
      <c r="AU451" s="152" t="s">
        <v>80</v>
      </c>
      <c r="AV451" s="12" t="s">
        <v>80</v>
      </c>
      <c r="AW451" s="12" t="s">
        <v>30</v>
      </c>
      <c r="AX451" s="12" t="s">
        <v>73</v>
      </c>
      <c r="AY451" s="152" t="s">
        <v>221</v>
      </c>
    </row>
    <row r="452" spans="2:65" s="13" customFormat="1">
      <c r="B452" s="157"/>
      <c r="D452" s="151" t="s">
        <v>231</v>
      </c>
      <c r="E452" s="158" t="s">
        <v>1</v>
      </c>
      <c r="F452" s="159" t="s">
        <v>1735</v>
      </c>
      <c r="H452" s="160">
        <v>1</v>
      </c>
      <c r="I452" s="161"/>
      <c r="L452" s="157"/>
      <c r="M452" s="162"/>
      <c r="T452" s="163"/>
      <c r="AT452" s="158" t="s">
        <v>231</v>
      </c>
      <c r="AU452" s="158" t="s">
        <v>80</v>
      </c>
      <c r="AV452" s="13" t="s">
        <v>82</v>
      </c>
      <c r="AW452" s="13" t="s">
        <v>30</v>
      </c>
      <c r="AX452" s="13" t="s">
        <v>73</v>
      </c>
      <c r="AY452" s="158" t="s">
        <v>221</v>
      </c>
    </row>
    <row r="453" spans="2:65" s="12" customFormat="1">
      <c r="B453" s="150"/>
      <c r="D453" s="151" t="s">
        <v>231</v>
      </c>
      <c r="E453" s="152" t="s">
        <v>1</v>
      </c>
      <c r="F453" s="153" t="s">
        <v>1951</v>
      </c>
      <c r="H453" s="152" t="s">
        <v>1</v>
      </c>
      <c r="I453" s="154"/>
      <c r="L453" s="150"/>
      <c r="M453" s="155"/>
      <c r="T453" s="156"/>
      <c r="AT453" s="152" t="s">
        <v>231</v>
      </c>
      <c r="AU453" s="152" t="s">
        <v>80</v>
      </c>
      <c r="AV453" s="12" t="s">
        <v>80</v>
      </c>
      <c r="AW453" s="12" t="s">
        <v>30</v>
      </c>
      <c r="AX453" s="12" t="s">
        <v>73</v>
      </c>
      <c r="AY453" s="152" t="s">
        <v>221</v>
      </c>
    </row>
    <row r="454" spans="2:65" s="13" customFormat="1">
      <c r="B454" s="157"/>
      <c r="D454" s="151" t="s">
        <v>231</v>
      </c>
      <c r="E454" s="158" t="s">
        <v>1</v>
      </c>
      <c r="F454" s="159" t="s">
        <v>1873</v>
      </c>
      <c r="H454" s="160">
        <v>2</v>
      </c>
      <c r="I454" s="161"/>
      <c r="L454" s="157"/>
      <c r="M454" s="162"/>
      <c r="T454" s="163"/>
      <c r="AT454" s="158" t="s">
        <v>231</v>
      </c>
      <c r="AU454" s="158" t="s">
        <v>80</v>
      </c>
      <c r="AV454" s="13" t="s">
        <v>82</v>
      </c>
      <c r="AW454" s="13" t="s">
        <v>30</v>
      </c>
      <c r="AX454" s="13" t="s">
        <v>73</v>
      </c>
      <c r="AY454" s="158" t="s">
        <v>221</v>
      </c>
    </row>
    <row r="455" spans="2:65" s="12" customFormat="1">
      <c r="B455" s="150"/>
      <c r="D455" s="151" t="s">
        <v>231</v>
      </c>
      <c r="E455" s="152" t="s">
        <v>1</v>
      </c>
      <c r="F455" s="153" t="s">
        <v>1957</v>
      </c>
      <c r="H455" s="152" t="s">
        <v>1</v>
      </c>
      <c r="I455" s="154"/>
      <c r="L455" s="150"/>
      <c r="M455" s="155"/>
      <c r="T455" s="156"/>
      <c r="AT455" s="152" t="s">
        <v>231</v>
      </c>
      <c r="AU455" s="152" t="s">
        <v>80</v>
      </c>
      <c r="AV455" s="12" t="s">
        <v>80</v>
      </c>
      <c r="AW455" s="12" t="s">
        <v>30</v>
      </c>
      <c r="AX455" s="12" t="s">
        <v>73</v>
      </c>
      <c r="AY455" s="152" t="s">
        <v>221</v>
      </c>
    </row>
    <row r="456" spans="2:65" s="13" customFormat="1">
      <c r="B456" s="157"/>
      <c r="D456" s="151" t="s">
        <v>231</v>
      </c>
      <c r="E456" s="158" t="s">
        <v>1</v>
      </c>
      <c r="F456" s="159" t="s">
        <v>1958</v>
      </c>
      <c r="H456" s="160">
        <v>2</v>
      </c>
      <c r="I456" s="161"/>
      <c r="L456" s="157"/>
      <c r="M456" s="162"/>
      <c r="T456" s="163"/>
      <c r="AT456" s="158" t="s">
        <v>231</v>
      </c>
      <c r="AU456" s="158" t="s">
        <v>80</v>
      </c>
      <c r="AV456" s="13" t="s">
        <v>82</v>
      </c>
      <c r="AW456" s="13" t="s">
        <v>30</v>
      </c>
      <c r="AX456" s="13" t="s">
        <v>73</v>
      </c>
      <c r="AY456" s="158" t="s">
        <v>221</v>
      </c>
    </row>
    <row r="457" spans="2:65" s="12" customFormat="1">
      <c r="B457" s="150"/>
      <c r="D457" s="151" t="s">
        <v>231</v>
      </c>
      <c r="E457" s="152" t="s">
        <v>1</v>
      </c>
      <c r="F457" s="153" t="s">
        <v>1959</v>
      </c>
      <c r="H457" s="152" t="s">
        <v>1</v>
      </c>
      <c r="I457" s="154"/>
      <c r="L457" s="150"/>
      <c r="M457" s="155"/>
      <c r="T457" s="156"/>
      <c r="AT457" s="152" t="s">
        <v>231</v>
      </c>
      <c r="AU457" s="152" t="s">
        <v>80</v>
      </c>
      <c r="AV457" s="12" t="s">
        <v>80</v>
      </c>
      <c r="AW457" s="12" t="s">
        <v>30</v>
      </c>
      <c r="AX457" s="12" t="s">
        <v>73</v>
      </c>
      <c r="AY457" s="152" t="s">
        <v>221</v>
      </c>
    </row>
    <row r="458" spans="2:65" s="13" customFormat="1">
      <c r="B458" s="157"/>
      <c r="D458" s="151" t="s">
        <v>231</v>
      </c>
      <c r="E458" s="158" t="s">
        <v>1</v>
      </c>
      <c r="F458" s="159" t="s">
        <v>1735</v>
      </c>
      <c r="H458" s="160">
        <v>1</v>
      </c>
      <c r="I458" s="161"/>
      <c r="L458" s="157"/>
      <c r="M458" s="162"/>
      <c r="T458" s="163"/>
      <c r="AT458" s="158" t="s">
        <v>231</v>
      </c>
      <c r="AU458" s="158" t="s">
        <v>80</v>
      </c>
      <c r="AV458" s="13" t="s">
        <v>82</v>
      </c>
      <c r="AW458" s="13" t="s">
        <v>30</v>
      </c>
      <c r="AX458" s="13" t="s">
        <v>73</v>
      </c>
      <c r="AY458" s="158" t="s">
        <v>221</v>
      </c>
    </row>
    <row r="459" spans="2:65" s="14" customFormat="1">
      <c r="B459" s="164"/>
      <c r="D459" s="151" t="s">
        <v>231</v>
      </c>
      <c r="E459" s="165" t="s">
        <v>1</v>
      </c>
      <c r="F459" s="166" t="s">
        <v>236</v>
      </c>
      <c r="H459" s="167">
        <v>6</v>
      </c>
      <c r="I459" s="168"/>
      <c r="L459" s="164"/>
      <c r="M459" s="169"/>
      <c r="T459" s="170"/>
      <c r="AT459" s="165" t="s">
        <v>231</v>
      </c>
      <c r="AU459" s="165" t="s">
        <v>80</v>
      </c>
      <c r="AV459" s="14" t="s">
        <v>229</v>
      </c>
      <c r="AW459" s="14" t="s">
        <v>30</v>
      </c>
      <c r="AX459" s="14" t="s">
        <v>80</v>
      </c>
      <c r="AY459" s="165" t="s">
        <v>221</v>
      </c>
    </row>
    <row r="460" spans="2:65" s="1" customFormat="1" ht="24.2" customHeight="1">
      <c r="B460" s="136"/>
      <c r="C460" s="137" t="s">
        <v>803</v>
      </c>
      <c r="D460" s="137" t="s">
        <v>224</v>
      </c>
      <c r="E460" s="138" t="s">
        <v>1960</v>
      </c>
      <c r="F460" s="139" t="s">
        <v>1961</v>
      </c>
      <c r="G460" s="140" t="s">
        <v>730</v>
      </c>
      <c r="H460" s="141">
        <v>12</v>
      </c>
      <c r="I460" s="142"/>
      <c r="J460" s="143">
        <f>ROUND(I460*H460,2)</f>
        <v>0</v>
      </c>
      <c r="K460" s="139" t="s">
        <v>1701</v>
      </c>
      <c r="L460" s="32"/>
      <c r="M460" s="144" t="s">
        <v>1</v>
      </c>
      <c r="N460" s="145" t="s">
        <v>38</v>
      </c>
      <c r="P460" s="146">
        <f>O460*H460</f>
        <v>0</v>
      </c>
      <c r="Q460" s="146">
        <v>2.4000000000000001E-4</v>
      </c>
      <c r="R460" s="146">
        <f>Q460*H460</f>
        <v>2.8800000000000002E-3</v>
      </c>
      <c r="S460" s="146">
        <v>0</v>
      </c>
      <c r="T460" s="147">
        <f>S460*H460</f>
        <v>0</v>
      </c>
      <c r="AR460" s="148" t="s">
        <v>332</v>
      </c>
      <c r="AT460" s="148" t="s">
        <v>224</v>
      </c>
      <c r="AU460" s="148" t="s">
        <v>80</v>
      </c>
      <c r="AY460" s="17" t="s">
        <v>221</v>
      </c>
      <c r="BE460" s="149">
        <f>IF(N460="základní",J460,0)</f>
        <v>0</v>
      </c>
      <c r="BF460" s="149">
        <f>IF(N460="snížená",J460,0)</f>
        <v>0</v>
      </c>
      <c r="BG460" s="149">
        <f>IF(N460="zákl. přenesená",J460,0)</f>
        <v>0</v>
      </c>
      <c r="BH460" s="149">
        <f>IF(N460="sníž. přenesená",J460,0)</f>
        <v>0</v>
      </c>
      <c r="BI460" s="149">
        <f>IF(N460="nulová",J460,0)</f>
        <v>0</v>
      </c>
      <c r="BJ460" s="17" t="s">
        <v>80</v>
      </c>
      <c r="BK460" s="149">
        <f>ROUND(I460*H460,2)</f>
        <v>0</v>
      </c>
      <c r="BL460" s="17" t="s">
        <v>332</v>
      </c>
      <c r="BM460" s="148" t="s">
        <v>1962</v>
      </c>
    </row>
    <row r="461" spans="2:65" s="12" customFormat="1">
      <c r="B461" s="150"/>
      <c r="D461" s="151" t="s">
        <v>231</v>
      </c>
      <c r="E461" s="152" t="s">
        <v>1</v>
      </c>
      <c r="F461" s="153" t="s">
        <v>1963</v>
      </c>
      <c r="H461" s="152" t="s">
        <v>1</v>
      </c>
      <c r="I461" s="154"/>
      <c r="L461" s="150"/>
      <c r="M461" s="155"/>
      <c r="T461" s="156"/>
      <c r="AT461" s="152" t="s">
        <v>231</v>
      </c>
      <c r="AU461" s="152" t="s">
        <v>80</v>
      </c>
      <c r="AV461" s="12" t="s">
        <v>80</v>
      </c>
      <c r="AW461" s="12" t="s">
        <v>30</v>
      </c>
      <c r="AX461" s="12" t="s">
        <v>73</v>
      </c>
      <c r="AY461" s="152" t="s">
        <v>221</v>
      </c>
    </row>
    <row r="462" spans="2:65" s="13" customFormat="1">
      <c r="B462" s="157"/>
      <c r="D462" s="151" t="s">
        <v>231</v>
      </c>
      <c r="E462" s="158" t="s">
        <v>1</v>
      </c>
      <c r="F462" s="159" t="s">
        <v>1964</v>
      </c>
      <c r="H462" s="160">
        <v>10</v>
      </c>
      <c r="I462" s="161"/>
      <c r="L462" s="157"/>
      <c r="M462" s="162"/>
      <c r="T462" s="163"/>
      <c r="AT462" s="158" t="s">
        <v>231</v>
      </c>
      <c r="AU462" s="158" t="s">
        <v>80</v>
      </c>
      <c r="AV462" s="13" t="s">
        <v>82</v>
      </c>
      <c r="AW462" s="13" t="s">
        <v>30</v>
      </c>
      <c r="AX462" s="13" t="s">
        <v>73</v>
      </c>
      <c r="AY462" s="158" t="s">
        <v>221</v>
      </c>
    </row>
    <row r="463" spans="2:65" s="12" customFormat="1">
      <c r="B463" s="150"/>
      <c r="D463" s="151" t="s">
        <v>231</v>
      </c>
      <c r="E463" s="152" t="s">
        <v>1</v>
      </c>
      <c r="F463" s="153" t="s">
        <v>1965</v>
      </c>
      <c r="H463" s="152" t="s">
        <v>1</v>
      </c>
      <c r="I463" s="154"/>
      <c r="L463" s="150"/>
      <c r="M463" s="155"/>
      <c r="T463" s="156"/>
      <c r="AT463" s="152" t="s">
        <v>231</v>
      </c>
      <c r="AU463" s="152" t="s">
        <v>80</v>
      </c>
      <c r="AV463" s="12" t="s">
        <v>80</v>
      </c>
      <c r="AW463" s="12" t="s">
        <v>30</v>
      </c>
      <c r="AX463" s="12" t="s">
        <v>73</v>
      </c>
      <c r="AY463" s="152" t="s">
        <v>221</v>
      </c>
    </row>
    <row r="464" spans="2:65" s="13" customFormat="1">
      <c r="B464" s="157"/>
      <c r="D464" s="151" t="s">
        <v>231</v>
      </c>
      <c r="E464" s="158" t="s">
        <v>1</v>
      </c>
      <c r="F464" s="159" t="s">
        <v>1958</v>
      </c>
      <c r="H464" s="160">
        <v>2</v>
      </c>
      <c r="I464" s="161"/>
      <c r="L464" s="157"/>
      <c r="M464" s="162"/>
      <c r="T464" s="163"/>
      <c r="AT464" s="158" t="s">
        <v>231</v>
      </c>
      <c r="AU464" s="158" t="s">
        <v>80</v>
      </c>
      <c r="AV464" s="13" t="s">
        <v>82</v>
      </c>
      <c r="AW464" s="13" t="s">
        <v>30</v>
      </c>
      <c r="AX464" s="13" t="s">
        <v>73</v>
      </c>
      <c r="AY464" s="158" t="s">
        <v>221</v>
      </c>
    </row>
    <row r="465" spans="2:65" s="14" customFormat="1">
      <c r="B465" s="164"/>
      <c r="D465" s="151" t="s">
        <v>231</v>
      </c>
      <c r="E465" s="165" t="s">
        <v>1</v>
      </c>
      <c r="F465" s="166" t="s">
        <v>236</v>
      </c>
      <c r="H465" s="167">
        <v>12</v>
      </c>
      <c r="I465" s="168"/>
      <c r="L465" s="164"/>
      <c r="M465" s="169"/>
      <c r="T465" s="170"/>
      <c r="AT465" s="165" t="s">
        <v>231</v>
      </c>
      <c r="AU465" s="165" t="s">
        <v>80</v>
      </c>
      <c r="AV465" s="14" t="s">
        <v>229</v>
      </c>
      <c r="AW465" s="14" t="s">
        <v>30</v>
      </c>
      <c r="AX465" s="14" t="s">
        <v>80</v>
      </c>
      <c r="AY465" s="165" t="s">
        <v>221</v>
      </c>
    </row>
    <row r="466" spans="2:65" s="1" customFormat="1" ht="24.2" customHeight="1">
      <c r="B466" s="136"/>
      <c r="C466" s="137" t="s">
        <v>807</v>
      </c>
      <c r="D466" s="137" t="s">
        <v>224</v>
      </c>
      <c r="E466" s="138" t="s">
        <v>1966</v>
      </c>
      <c r="F466" s="139" t="s">
        <v>1967</v>
      </c>
      <c r="G466" s="140" t="s">
        <v>285</v>
      </c>
      <c r="H466" s="141">
        <v>8</v>
      </c>
      <c r="I466" s="142"/>
      <c r="J466" s="143">
        <f>ROUND(I466*H466,2)</f>
        <v>0</v>
      </c>
      <c r="K466" s="139" t="s">
        <v>1701</v>
      </c>
      <c r="L466" s="32"/>
      <c r="M466" s="144" t="s">
        <v>1</v>
      </c>
      <c r="N466" s="145" t="s">
        <v>38</v>
      </c>
      <c r="P466" s="146">
        <f>O466*H466</f>
        <v>0</v>
      </c>
      <c r="Q466" s="146">
        <v>1.72E-3</v>
      </c>
      <c r="R466" s="146">
        <f>Q466*H466</f>
        <v>1.376E-2</v>
      </c>
      <c r="S466" s="146">
        <v>0</v>
      </c>
      <c r="T466" s="147">
        <f>S466*H466</f>
        <v>0</v>
      </c>
      <c r="AR466" s="148" t="s">
        <v>332</v>
      </c>
      <c r="AT466" s="148" t="s">
        <v>224</v>
      </c>
      <c r="AU466" s="148" t="s">
        <v>80</v>
      </c>
      <c r="AY466" s="17" t="s">
        <v>221</v>
      </c>
      <c r="BE466" s="149">
        <f>IF(N466="základní",J466,0)</f>
        <v>0</v>
      </c>
      <c r="BF466" s="149">
        <f>IF(N466="snížená",J466,0)</f>
        <v>0</v>
      </c>
      <c r="BG466" s="149">
        <f>IF(N466="zákl. přenesená",J466,0)</f>
        <v>0</v>
      </c>
      <c r="BH466" s="149">
        <f>IF(N466="sníž. přenesená",J466,0)</f>
        <v>0</v>
      </c>
      <c r="BI466" s="149">
        <f>IF(N466="nulová",J466,0)</f>
        <v>0</v>
      </c>
      <c r="BJ466" s="17" t="s">
        <v>80</v>
      </c>
      <c r="BK466" s="149">
        <f>ROUND(I466*H466,2)</f>
        <v>0</v>
      </c>
      <c r="BL466" s="17" t="s">
        <v>332</v>
      </c>
      <c r="BM466" s="148" t="s">
        <v>1968</v>
      </c>
    </row>
    <row r="467" spans="2:65" s="12" customFormat="1">
      <c r="B467" s="150"/>
      <c r="D467" s="151" t="s">
        <v>231</v>
      </c>
      <c r="E467" s="152" t="s">
        <v>1</v>
      </c>
      <c r="F467" s="153" t="s">
        <v>1969</v>
      </c>
      <c r="H467" s="152" t="s">
        <v>1</v>
      </c>
      <c r="I467" s="154"/>
      <c r="L467" s="150"/>
      <c r="M467" s="155"/>
      <c r="T467" s="156"/>
      <c r="AT467" s="152" t="s">
        <v>231</v>
      </c>
      <c r="AU467" s="152" t="s">
        <v>80</v>
      </c>
      <c r="AV467" s="12" t="s">
        <v>80</v>
      </c>
      <c r="AW467" s="12" t="s">
        <v>30</v>
      </c>
      <c r="AX467" s="12" t="s">
        <v>73</v>
      </c>
      <c r="AY467" s="152" t="s">
        <v>221</v>
      </c>
    </row>
    <row r="468" spans="2:65" s="13" customFormat="1">
      <c r="B468" s="157"/>
      <c r="D468" s="151" t="s">
        <v>231</v>
      </c>
      <c r="E468" s="158" t="s">
        <v>1</v>
      </c>
      <c r="F468" s="159" t="s">
        <v>1873</v>
      </c>
      <c r="H468" s="160">
        <v>2</v>
      </c>
      <c r="I468" s="161"/>
      <c r="L468" s="157"/>
      <c r="M468" s="162"/>
      <c r="T468" s="163"/>
      <c r="AT468" s="158" t="s">
        <v>231</v>
      </c>
      <c r="AU468" s="158" t="s">
        <v>80</v>
      </c>
      <c r="AV468" s="13" t="s">
        <v>82</v>
      </c>
      <c r="AW468" s="13" t="s">
        <v>30</v>
      </c>
      <c r="AX468" s="13" t="s">
        <v>73</v>
      </c>
      <c r="AY468" s="158" t="s">
        <v>221</v>
      </c>
    </row>
    <row r="469" spans="2:65" s="12" customFormat="1">
      <c r="B469" s="150"/>
      <c r="D469" s="151" t="s">
        <v>231</v>
      </c>
      <c r="E469" s="152" t="s">
        <v>1</v>
      </c>
      <c r="F469" s="153" t="s">
        <v>1970</v>
      </c>
      <c r="H469" s="152" t="s">
        <v>1</v>
      </c>
      <c r="I469" s="154"/>
      <c r="L469" s="150"/>
      <c r="M469" s="155"/>
      <c r="T469" s="156"/>
      <c r="AT469" s="152" t="s">
        <v>231</v>
      </c>
      <c r="AU469" s="152" t="s">
        <v>80</v>
      </c>
      <c r="AV469" s="12" t="s">
        <v>80</v>
      </c>
      <c r="AW469" s="12" t="s">
        <v>30</v>
      </c>
      <c r="AX469" s="12" t="s">
        <v>73</v>
      </c>
      <c r="AY469" s="152" t="s">
        <v>221</v>
      </c>
    </row>
    <row r="470" spans="2:65" s="13" customFormat="1">
      <c r="B470" s="157"/>
      <c r="D470" s="151" t="s">
        <v>231</v>
      </c>
      <c r="E470" s="158" t="s">
        <v>1</v>
      </c>
      <c r="F470" s="159" t="s">
        <v>1716</v>
      </c>
      <c r="H470" s="160">
        <v>6</v>
      </c>
      <c r="I470" s="161"/>
      <c r="L470" s="157"/>
      <c r="M470" s="162"/>
      <c r="T470" s="163"/>
      <c r="AT470" s="158" t="s">
        <v>231</v>
      </c>
      <c r="AU470" s="158" t="s">
        <v>80</v>
      </c>
      <c r="AV470" s="13" t="s">
        <v>82</v>
      </c>
      <c r="AW470" s="13" t="s">
        <v>30</v>
      </c>
      <c r="AX470" s="13" t="s">
        <v>73</v>
      </c>
      <c r="AY470" s="158" t="s">
        <v>221</v>
      </c>
    </row>
    <row r="471" spans="2:65" s="14" customFormat="1">
      <c r="B471" s="164"/>
      <c r="D471" s="151" t="s">
        <v>231</v>
      </c>
      <c r="E471" s="165" t="s">
        <v>1</v>
      </c>
      <c r="F471" s="166" t="s">
        <v>236</v>
      </c>
      <c r="H471" s="167">
        <v>8</v>
      </c>
      <c r="I471" s="168"/>
      <c r="L471" s="164"/>
      <c r="M471" s="169"/>
      <c r="T471" s="170"/>
      <c r="AT471" s="165" t="s">
        <v>231</v>
      </c>
      <c r="AU471" s="165" t="s">
        <v>80</v>
      </c>
      <c r="AV471" s="14" t="s">
        <v>229</v>
      </c>
      <c r="AW471" s="14" t="s">
        <v>30</v>
      </c>
      <c r="AX471" s="14" t="s">
        <v>80</v>
      </c>
      <c r="AY471" s="165" t="s">
        <v>221</v>
      </c>
    </row>
    <row r="472" spans="2:65" s="1" customFormat="1" ht="33" customHeight="1">
      <c r="B472" s="136"/>
      <c r="C472" s="137" t="s">
        <v>811</v>
      </c>
      <c r="D472" s="137" t="s">
        <v>224</v>
      </c>
      <c r="E472" s="138" t="s">
        <v>1971</v>
      </c>
      <c r="F472" s="139" t="s">
        <v>1972</v>
      </c>
      <c r="G472" s="140" t="s">
        <v>285</v>
      </c>
      <c r="H472" s="141">
        <v>6</v>
      </c>
      <c r="I472" s="142"/>
      <c r="J472" s="143">
        <f>ROUND(I472*H472,2)</f>
        <v>0</v>
      </c>
      <c r="K472" s="139" t="s">
        <v>1701</v>
      </c>
      <c r="L472" s="32"/>
      <c r="M472" s="144" t="s">
        <v>1</v>
      </c>
      <c r="N472" s="145" t="s">
        <v>38</v>
      </c>
      <c r="P472" s="146">
        <f>O472*H472</f>
        <v>0</v>
      </c>
      <c r="Q472" s="146">
        <v>2.2000000000000001E-4</v>
      </c>
      <c r="R472" s="146">
        <f>Q472*H472</f>
        <v>1.32E-3</v>
      </c>
      <c r="S472" s="146">
        <v>0</v>
      </c>
      <c r="T472" s="147">
        <f>S472*H472</f>
        <v>0</v>
      </c>
      <c r="AR472" s="148" t="s">
        <v>332</v>
      </c>
      <c r="AT472" s="148" t="s">
        <v>224</v>
      </c>
      <c r="AU472" s="148" t="s">
        <v>80</v>
      </c>
      <c r="AY472" s="17" t="s">
        <v>221</v>
      </c>
      <c r="BE472" s="149">
        <f>IF(N472="základní",J472,0)</f>
        <v>0</v>
      </c>
      <c r="BF472" s="149">
        <f>IF(N472="snížená",J472,0)</f>
        <v>0</v>
      </c>
      <c r="BG472" s="149">
        <f>IF(N472="zákl. přenesená",J472,0)</f>
        <v>0</v>
      </c>
      <c r="BH472" s="149">
        <f>IF(N472="sníž. přenesená",J472,0)</f>
        <v>0</v>
      </c>
      <c r="BI472" s="149">
        <f>IF(N472="nulová",J472,0)</f>
        <v>0</v>
      </c>
      <c r="BJ472" s="17" t="s">
        <v>80</v>
      </c>
      <c r="BK472" s="149">
        <f>ROUND(I472*H472,2)</f>
        <v>0</v>
      </c>
      <c r="BL472" s="17" t="s">
        <v>332</v>
      </c>
      <c r="BM472" s="148" t="s">
        <v>1973</v>
      </c>
    </row>
    <row r="473" spans="2:65" s="12" customFormat="1">
      <c r="B473" s="150"/>
      <c r="D473" s="151" t="s">
        <v>231</v>
      </c>
      <c r="E473" s="152" t="s">
        <v>1</v>
      </c>
      <c r="F473" s="153" t="s">
        <v>1970</v>
      </c>
      <c r="H473" s="152" t="s">
        <v>1</v>
      </c>
      <c r="I473" s="154"/>
      <c r="L473" s="150"/>
      <c r="M473" s="155"/>
      <c r="T473" s="156"/>
      <c r="AT473" s="152" t="s">
        <v>231</v>
      </c>
      <c r="AU473" s="152" t="s">
        <v>80</v>
      </c>
      <c r="AV473" s="12" t="s">
        <v>80</v>
      </c>
      <c r="AW473" s="12" t="s">
        <v>30</v>
      </c>
      <c r="AX473" s="12" t="s">
        <v>73</v>
      </c>
      <c r="AY473" s="152" t="s">
        <v>221</v>
      </c>
    </row>
    <row r="474" spans="2:65" s="13" customFormat="1">
      <c r="B474" s="157"/>
      <c r="D474" s="151" t="s">
        <v>231</v>
      </c>
      <c r="E474" s="158" t="s">
        <v>1</v>
      </c>
      <c r="F474" s="159" t="s">
        <v>1716</v>
      </c>
      <c r="H474" s="160">
        <v>6</v>
      </c>
      <c r="I474" s="161"/>
      <c r="L474" s="157"/>
      <c r="M474" s="162"/>
      <c r="T474" s="163"/>
      <c r="AT474" s="158" t="s">
        <v>231</v>
      </c>
      <c r="AU474" s="158" t="s">
        <v>80</v>
      </c>
      <c r="AV474" s="13" t="s">
        <v>82</v>
      </c>
      <c r="AW474" s="13" t="s">
        <v>30</v>
      </c>
      <c r="AX474" s="13" t="s">
        <v>73</v>
      </c>
      <c r="AY474" s="158" t="s">
        <v>221</v>
      </c>
    </row>
    <row r="475" spans="2:65" s="14" customFormat="1">
      <c r="B475" s="164"/>
      <c r="D475" s="151" t="s">
        <v>231</v>
      </c>
      <c r="E475" s="165" t="s">
        <v>1</v>
      </c>
      <c r="F475" s="166" t="s">
        <v>236</v>
      </c>
      <c r="H475" s="167">
        <v>6</v>
      </c>
      <c r="I475" s="168"/>
      <c r="L475" s="164"/>
      <c r="M475" s="169"/>
      <c r="T475" s="170"/>
      <c r="AT475" s="165" t="s">
        <v>231</v>
      </c>
      <c r="AU475" s="165" t="s">
        <v>80</v>
      </c>
      <c r="AV475" s="14" t="s">
        <v>229</v>
      </c>
      <c r="AW475" s="14" t="s">
        <v>30</v>
      </c>
      <c r="AX475" s="14" t="s">
        <v>80</v>
      </c>
      <c r="AY475" s="165" t="s">
        <v>221</v>
      </c>
    </row>
    <row r="476" spans="2:65" s="1" customFormat="1" ht="24.2" customHeight="1">
      <c r="B476" s="136"/>
      <c r="C476" s="137" t="s">
        <v>815</v>
      </c>
      <c r="D476" s="137" t="s">
        <v>224</v>
      </c>
      <c r="E476" s="138" t="s">
        <v>1974</v>
      </c>
      <c r="F476" s="139" t="s">
        <v>1975</v>
      </c>
      <c r="G476" s="140" t="s">
        <v>730</v>
      </c>
      <c r="H476" s="141">
        <v>1</v>
      </c>
      <c r="I476" s="142"/>
      <c r="J476" s="143">
        <f>ROUND(I476*H476,2)</f>
        <v>0</v>
      </c>
      <c r="K476" s="139" t="s">
        <v>1701</v>
      </c>
      <c r="L476" s="32"/>
      <c r="M476" s="144" t="s">
        <v>1</v>
      </c>
      <c r="N476" s="145" t="s">
        <v>38</v>
      </c>
      <c r="P476" s="146">
        <f>O476*H476</f>
        <v>0</v>
      </c>
      <c r="Q476" s="146">
        <v>8.9999999999999993E-3</v>
      </c>
      <c r="R476" s="146">
        <f>Q476*H476</f>
        <v>8.9999999999999993E-3</v>
      </c>
      <c r="S476" s="146">
        <v>0</v>
      </c>
      <c r="T476" s="147">
        <f>S476*H476</f>
        <v>0</v>
      </c>
      <c r="AR476" s="148" t="s">
        <v>332</v>
      </c>
      <c r="AT476" s="148" t="s">
        <v>224</v>
      </c>
      <c r="AU476" s="148" t="s">
        <v>80</v>
      </c>
      <c r="AY476" s="17" t="s">
        <v>221</v>
      </c>
      <c r="BE476" s="149">
        <f>IF(N476="základní",J476,0)</f>
        <v>0</v>
      </c>
      <c r="BF476" s="149">
        <f>IF(N476="snížená",J476,0)</f>
        <v>0</v>
      </c>
      <c r="BG476" s="149">
        <f>IF(N476="zákl. přenesená",J476,0)</f>
        <v>0</v>
      </c>
      <c r="BH476" s="149">
        <f>IF(N476="sníž. přenesená",J476,0)</f>
        <v>0</v>
      </c>
      <c r="BI476" s="149">
        <f>IF(N476="nulová",J476,0)</f>
        <v>0</v>
      </c>
      <c r="BJ476" s="17" t="s">
        <v>80</v>
      </c>
      <c r="BK476" s="149">
        <f>ROUND(I476*H476,2)</f>
        <v>0</v>
      </c>
      <c r="BL476" s="17" t="s">
        <v>332</v>
      </c>
      <c r="BM476" s="148" t="s">
        <v>1976</v>
      </c>
    </row>
    <row r="477" spans="2:65" s="1" customFormat="1">
      <c r="B477" s="32"/>
      <c r="D477" s="151" t="s">
        <v>272</v>
      </c>
      <c r="F477" s="181" t="s">
        <v>1977</v>
      </c>
      <c r="I477" s="182"/>
      <c r="L477" s="32"/>
      <c r="M477" s="183"/>
      <c r="T477" s="56"/>
      <c r="AT477" s="17" t="s">
        <v>272</v>
      </c>
      <c r="AU477" s="17" t="s">
        <v>80</v>
      </c>
    </row>
    <row r="478" spans="2:65" s="12" customFormat="1">
      <c r="B478" s="150"/>
      <c r="D478" s="151" t="s">
        <v>231</v>
      </c>
      <c r="E478" s="152" t="s">
        <v>1</v>
      </c>
      <c r="F478" s="153" t="s">
        <v>1978</v>
      </c>
      <c r="H478" s="152" t="s">
        <v>1</v>
      </c>
      <c r="I478" s="154"/>
      <c r="L478" s="150"/>
      <c r="M478" s="155"/>
      <c r="T478" s="156"/>
      <c r="AT478" s="152" t="s">
        <v>231</v>
      </c>
      <c r="AU478" s="152" t="s">
        <v>80</v>
      </c>
      <c r="AV478" s="12" t="s">
        <v>80</v>
      </c>
      <c r="AW478" s="12" t="s">
        <v>30</v>
      </c>
      <c r="AX478" s="12" t="s">
        <v>73</v>
      </c>
      <c r="AY478" s="152" t="s">
        <v>221</v>
      </c>
    </row>
    <row r="479" spans="2:65" s="13" customFormat="1">
      <c r="B479" s="157"/>
      <c r="D479" s="151" t="s">
        <v>231</v>
      </c>
      <c r="E479" s="158" t="s">
        <v>1</v>
      </c>
      <c r="F479" s="159" t="s">
        <v>1735</v>
      </c>
      <c r="H479" s="160">
        <v>1</v>
      </c>
      <c r="I479" s="161"/>
      <c r="L479" s="157"/>
      <c r="M479" s="162"/>
      <c r="T479" s="163"/>
      <c r="AT479" s="158" t="s">
        <v>231</v>
      </c>
      <c r="AU479" s="158" t="s">
        <v>80</v>
      </c>
      <c r="AV479" s="13" t="s">
        <v>82</v>
      </c>
      <c r="AW479" s="13" t="s">
        <v>30</v>
      </c>
      <c r="AX479" s="13" t="s">
        <v>73</v>
      </c>
      <c r="AY479" s="158" t="s">
        <v>221</v>
      </c>
    </row>
    <row r="480" spans="2:65" s="14" customFormat="1">
      <c r="B480" s="164"/>
      <c r="D480" s="151" t="s">
        <v>231</v>
      </c>
      <c r="E480" s="165" t="s">
        <v>1</v>
      </c>
      <c r="F480" s="166" t="s">
        <v>236</v>
      </c>
      <c r="H480" s="167">
        <v>1</v>
      </c>
      <c r="I480" s="168"/>
      <c r="L480" s="164"/>
      <c r="M480" s="169"/>
      <c r="T480" s="170"/>
      <c r="AT480" s="165" t="s">
        <v>231</v>
      </c>
      <c r="AU480" s="165" t="s">
        <v>80</v>
      </c>
      <c r="AV480" s="14" t="s">
        <v>229</v>
      </c>
      <c r="AW480" s="14" t="s">
        <v>30</v>
      </c>
      <c r="AX480" s="14" t="s">
        <v>80</v>
      </c>
      <c r="AY480" s="165" t="s">
        <v>221</v>
      </c>
    </row>
    <row r="481" spans="2:65" s="1" customFormat="1" ht="24.2" customHeight="1">
      <c r="B481" s="136"/>
      <c r="C481" s="137" t="s">
        <v>819</v>
      </c>
      <c r="D481" s="137" t="s">
        <v>224</v>
      </c>
      <c r="E481" s="138" t="s">
        <v>1979</v>
      </c>
      <c r="F481" s="139" t="s">
        <v>1980</v>
      </c>
      <c r="G481" s="140" t="s">
        <v>730</v>
      </c>
      <c r="H481" s="141">
        <v>12</v>
      </c>
      <c r="I481" s="142"/>
      <c r="J481" s="143">
        <f>ROUND(I481*H481,2)</f>
        <v>0</v>
      </c>
      <c r="K481" s="139" t="s">
        <v>1701</v>
      </c>
      <c r="L481" s="32"/>
      <c r="M481" s="144" t="s">
        <v>1</v>
      </c>
      <c r="N481" s="145" t="s">
        <v>38</v>
      </c>
      <c r="P481" s="146">
        <f>O481*H481</f>
        <v>0</v>
      </c>
      <c r="Q481" s="146">
        <v>1.421E-2</v>
      </c>
      <c r="R481" s="146">
        <f>Q481*H481</f>
        <v>0.17052</v>
      </c>
      <c r="S481" s="146">
        <v>0</v>
      </c>
      <c r="T481" s="147">
        <f>S481*H481</f>
        <v>0</v>
      </c>
      <c r="AR481" s="148" t="s">
        <v>332</v>
      </c>
      <c r="AT481" s="148" t="s">
        <v>224</v>
      </c>
      <c r="AU481" s="148" t="s">
        <v>80</v>
      </c>
      <c r="AY481" s="17" t="s">
        <v>221</v>
      </c>
      <c r="BE481" s="149">
        <f>IF(N481="základní",J481,0)</f>
        <v>0</v>
      </c>
      <c r="BF481" s="149">
        <f>IF(N481="snížená",J481,0)</f>
        <v>0</v>
      </c>
      <c r="BG481" s="149">
        <f>IF(N481="zákl. přenesená",J481,0)</f>
        <v>0</v>
      </c>
      <c r="BH481" s="149">
        <f>IF(N481="sníž. přenesená",J481,0)</f>
        <v>0</v>
      </c>
      <c r="BI481" s="149">
        <f>IF(N481="nulová",J481,0)</f>
        <v>0</v>
      </c>
      <c r="BJ481" s="17" t="s">
        <v>80</v>
      </c>
      <c r="BK481" s="149">
        <f>ROUND(I481*H481,2)</f>
        <v>0</v>
      </c>
      <c r="BL481" s="17" t="s">
        <v>332</v>
      </c>
      <c r="BM481" s="148" t="s">
        <v>1981</v>
      </c>
    </row>
    <row r="482" spans="2:65" s="1" customFormat="1">
      <c r="B482" s="32"/>
      <c r="D482" s="151" t="s">
        <v>272</v>
      </c>
      <c r="F482" s="181" t="s">
        <v>1982</v>
      </c>
      <c r="I482" s="182"/>
      <c r="L482" s="32"/>
      <c r="M482" s="183"/>
      <c r="T482" s="56"/>
      <c r="AT482" s="17" t="s">
        <v>272</v>
      </c>
      <c r="AU482" s="17" t="s">
        <v>80</v>
      </c>
    </row>
    <row r="483" spans="2:65" s="12" customFormat="1">
      <c r="B483" s="150"/>
      <c r="D483" s="151" t="s">
        <v>231</v>
      </c>
      <c r="E483" s="152" t="s">
        <v>1</v>
      </c>
      <c r="F483" s="153" t="s">
        <v>1983</v>
      </c>
      <c r="H483" s="152" t="s">
        <v>1</v>
      </c>
      <c r="I483" s="154"/>
      <c r="L483" s="150"/>
      <c r="M483" s="155"/>
      <c r="T483" s="156"/>
      <c r="AT483" s="152" t="s">
        <v>231</v>
      </c>
      <c r="AU483" s="152" t="s">
        <v>80</v>
      </c>
      <c r="AV483" s="12" t="s">
        <v>80</v>
      </c>
      <c r="AW483" s="12" t="s">
        <v>30</v>
      </c>
      <c r="AX483" s="12" t="s">
        <v>73</v>
      </c>
      <c r="AY483" s="152" t="s">
        <v>221</v>
      </c>
    </row>
    <row r="484" spans="2:65" s="13" customFormat="1">
      <c r="B484" s="157"/>
      <c r="D484" s="151" t="s">
        <v>231</v>
      </c>
      <c r="E484" s="158" t="s">
        <v>1</v>
      </c>
      <c r="F484" s="159" t="s">
        <v>1729</v>
      </c>
      <c r="H484" s="160">
        <v>5</v>
      </c>
      <c r="I484" s="161"/>
      <c r="L484" s="157"/>
      <c r="M484" s="162"/>
      <c r="T484" s="163"/>
      <c r="AT484" s="158" t="s">
        <v>231</v>
      </c>
      <c r="AU484" s="158" t="s">
        <v>80</v>
      </c>
      <c r="AV484" s="13" t="s">
        <v>82</v>
      </c>
      <c r="AW484" s="13" t="s">
        <v>30</v>
      </c>
      <c r="AX484" s="13" t="s">
        <v>73</v>
      </c>
      <c r="AY484" s="158" t="s">
        <v>221</v>
      </c>
    </row>
    <row r="485" spans="2:65" s="12" customFormat="1">
      <c r="B485" s="150"/>
      <c r="D485" s="151" t="s">
        <v>231</v>
      </c>
      <c r="E485" s="152" t="s">
        <v>1</v>
      </c>
      <c r="F485" s="153" t="s">
        <v>1984</v>
      </c>
      <c r="H485" s="152" t="s">
        <v>1</v>
      </c>
      <c r="I485" s="154"/>
      <c r="L485" s="150"/>
      <c r="M485" s="155"/>
      <c r="T485" s="156"/>
      <c r="AT485" s="152" t="s">
        <v>231</v>
      </c>
      <c r="AU485" s="152" t="s">
        <v>80</v>
      </c>
      <c r="AV485" s="12" t="s">
        <v>80</v>
      </c>
      <c r="AW485" s="12" t="s">
        <v>30</v>
      </c>
      <c r="AX485" s="12" t="s">
        <v>73</v>
      </c>
      <c r="AY485" s="152" t="s">
        <v>221</v>
      </c>
    </row>
    <row r="486" spans="2:65" s="13" customFormat="1">
      <c r="B486" s="157"/>
      <c r="D486" s="151" t="s">
        <v>231</v>
      </c>
      <c r="E486" s="158" t="s">
        <v>1</v>
      </c>
      <c r="F486" s="159" t="s">
        <v>1985</v>
      </c>
      <c r="H486" s="160">
        <v>7</v>
      </c>
      <c r="I486" s="161"/>
      <c r="L486" s="157"/>
      <c r="M486" s="162"/>
      <c r="T486" s="163"/>
      <c r="AT486" s="158" t="s">
        <v>231</v>
      </c>
      <c r="AU486" s="158" t="s">
        <v>80</v>
      </c>
      <c r="AV486" s="13" t="s">
        <v>82</v>
      </c>
      <c r="AW486" s="13" t="s">
        <v>30</v>
      </c>
      <c r="AX486" s="13" t="s">
        <v>73</v>
      </c>
      <c r="AY486" s="158" t="s">
        <v>221</v>
      </c>
    </row>
    <row r="487" spans="2:65" s="14" customFormat="1">
      <c r="B487" s="164"/>
      <c r="D487" s="151" t="s">
        <v>231</v>
      </c>
      <c r="E487" s="165" t="s">
        <v>1</v>
      </c>
      <c r="F487" s="166" t="s">
        <v>236</v>
      </c>
      <c r="H487" s="167">
        <v>12</v>
      </c>
      <c r="I487" s="168"/>
      <c r="L487" s="164"/>
      <c r="M487" s="169"/>
      <c r="T487" s="170"/>
      <c r="AT487" s="165" t="s">
        <v>231</v>
      </c>
      <c r="AU487" s="165" t="s">
        <v>80</v>
      </c>
      <c r="AV487" s="14" t="s">
        <v>229</v>
      </c>
      <c r="AW487" s="14" t="s">
        <v>30</v>
      </c>
      <c r="AX487" s="14" t="s">
        <v>80</v>
      </c>
      <c r="AY487" s="165" t="s">
        <v>221</v>
      </c>
    </row>
    <row r="488" spans="2:65" s="1" customFormat="1" ht="37.9" customHeight="1">
      <c r="B488" s="136"/>
      <c r="C488" s="137" t="s">
        <v>823</v>
      </c>
      <c r="D488" s="137" t="s">
        <v>224</v>
      </c>
      <c r="E488" s="138" t="s">
        <v>1986</v>
      </c>
      <c r="F488" s="139" t="s">
        <v>1987</v>
      </c>
      <c r="G488" s="140" t="s">
        <v>730</v>
      </c>
      <c r="H488" s="141">
        <v>1</v>
      </c>
      <c r="I488" s="142"/>
      <c r="J488" s="143">
        <f>ROUND(I488*H488,2)</f>
        <v>0</v>
      </c>
      <c r="K488" s="139" t="s">
        <v>1701</v>
      </c>
      <c r="L488" s="32"/>
      <c r="M488" s="144" t="s">
        <v>1</v>
      </c>
      <c r="N488" s="145" t="s">
        <v>38</v>
      </c>
      <c r="P488" s="146">
        <f>O488*H488</f>
        <v>0</v>
      </c>
      <c r="Q488" s="146">
        <v>1.7010000000000001E-2</v>
      </c>
      <c r="R488" s="146">
        <f>Q488*H488</f>
        <v>1.7010000000000001E-2</v>
      </c>
      <c r="S488" s="146">
        <v>0</v>
      </c>
      <c r="T488" s="147">
        <f>S488*H488</f>
        <v>0</v>
      </c>
      <c r="AR488" s="148" t="s">
        <v>332</v>
      </c>
      <c r="AT488" s="148" t="s">
        <v>224</v>
      </c>
      <c r="AU488" s="148" t="s">
        <v>80</v>
      </c>
      <c r="AY488" s="17" t="s">
        <v>221</v>
      </c>
      <c r="BE488" s="149">
        <f>IF(N488="základní",J488,0)</f>
        <v>0</v>
      </c>
      <c r="BF488" s="149">
        <f>IF(N488="snížená",J488,0)</f>
        <v>0</v>
      </c>
      <c r="BG488" s="149">
        <f>IF(N488="zákl. přenesená",J488,0)</f>
        <v>0</v>
      </c>
      <c r="BH488" s="149">
        <f>IF(N488="sníž. přenesená",J488,0)</f>
        <v>0</v>
      </c>
      <c r="BI488" s="149">
        <f>IF(N488="nulová",J488,0)</f>
        <v>0</v>
      </c>
      <c r="BJ488" s="17" t="s">
        <v>80</v>
      </c>
      <c r="BK488" s="149">
        <f>ROUND(I488*H488,2)</f>
        <v>0</v>
      </c>
      <c r="BL488" s="17" t="s">
        <v>332</v>
      </c>
      <c r="BM488" s="148" t="s">
        <v>1988</v>
      </c>
    </row>
    <row r="489" spans="2:65" s="12" customFormat="1">
      <c r="B489" s="150"/>
      <c r="D489" s="151" t="s">
        <v>231</v>
      </c>
      <c r="E489" s="152" t="s">
        <v>1</v>
      </c>
      <c r="F489" s="153" t="s">
        <v>1965</v>
      </c>
      <c r="H489" s="152" t="s">
        <v>1</v>
      </c>
      <c r="I489" s="154"/>
      <c r="L489" s="150"/>
      <c r="M489" s="155"/>
      <c r="T489" s="156"/>
      <c r="AT489" s="152" t="s">
        <v>231</v>
      </c>
      <c r="AU489" s="152" t="s">
        <v>80</v>
      </c>
      <c r="AV489" s="12" t="s">
        <v>80</v>
      </c>
      <c r="AW489" s="12" t="s">
        <v>30</v>
      </c>
      <c r="AX489" s="12" t="s">
        <v>73</v>
      </c>
      <c r="AY489" s="152" t="s">
        <v>221</v>
      </c>
    </row>
    <row r="490" spans="2:65" s="13" customFormat="1">
      <c r="B490" s="157"/>
      <c r="D490" s="151" t="s">
        <v>231</v>
      </c>
      <c r="E490" s="158" t="s">
        <v>1</v>
      </c>
      <c r="F490" s="159" t="s">
        <v>1735</v>
      </c>
      <c r="H490" s="160">
        <v>1</v>
      </c>
      <c r="I490" s="161"/>
      <c r="L490" s="157"/>
      <c r="M490" s="162"/>
      <c r="T490" s="163"/>
      <c r="AT490" s="158" t="s">
        <v>231</v>
      </c>
      <c r="AU490" s="158" t="s">
        <v>80</v>
      </c>
      <c r="AV490" s="13" t="s">
        <v>82</v>
      </c>
      <c r="AW490" s="13" t="s">
        <v>30</v>
      </c>
      <c r="AX490" s="13" t="s">
        <v>73</v>
      </c>
      <c r="AY490" s="158" t="s">
        <v>221</v>
      </c>
    </row>
    <row r="491" spans="2:65" s="14" customFormat="1">
      <c r="B491" s="164"/>
      <c r="D491" s="151" t="s">
        <v>231</v>
      </c>
      <c r="E491" s="165" t="s">
        <v>1</v>
      </c>
      <c r="F491" s="166" t="s">
        <v>236</v>
      </c>
      <c r="H491" s="167">
        <v>1</v>
      </c>
      <c r="I491" s="168"/>
      <c r="L491" s="164"/>
      <c r="M491" s="169"/>
      <c r="T491" s="170"/>
      <c r="AT491" s="165" t="s">
        <v>231</v>
      </c>
      <c r="AU491" s="165" t="s">
        <v>80</v>
      </c>
      <c r="AV491" s="14" t="s">
        <v>229</v>
      </c>
      <c r="AW491" s="14" t="s">
        <v>30</v>
      </c>
      <c r="AX491" s="14" t="s">
        <v>80</v>
      </c>
      <c r="AY491" s="165" t="s">
        <v>221</v>
      </c>
    </row>
    <row r="492" spans="2:65" s="1" customFormat="1" ht="24.2" customHeight="1">
      <c r="B492" s="136"/>
      <c r="C492" s="137" t="s">
        <v>827</v>
      </c>
      <c r="D492" s="137" t="s">
        <v>224</v>
      </c>
      <c r="E492" s="138" t="s">
        <v>1989</v>
      </c>
      <c r="F492" s="139" t="s">
        <v>1990</v>
      </c>
      <c r="G492" s="140" t="s">
        <v>285</v>
      </c>
      <c r="H492" s="141">
        <v>6</v>
      </c>
      <c r="I492" s="142"/>
      <c r="J492" s="143">
        <f>ROUND(I492*H492,2)</f>
        <v>0</v>
      </c>
      <c r="K492" s="139" t="s">
        <v>1701</v>
      </c>
      <c r="L492" s="32"/>
      <c r="M492" s="144" t="s">
        <v>1</v>
      </c>
      <c r="N492" s="145" t="s">
        <v>38</v>
      </c>
      <c r="P492" s="146">
        <f>O492*H492</f>
        <v>0</v>
      </c>
      <c r="Q492" s="146">
        <v>2E-3</v>
      </c>
      <c r="R492" s="146">
        <f>Q492*H492</f>
        <v>1.2E-2</v>
      </c>
      <c r="S492" s="146">
        <v>0</v>
      </c>
      <c r="T492" s="147">
        <f>S492*H492</f>
        <v>0</v>
      </c>
      <c r="AR492" s="148" t="s">
        <v>332</v>
      </c>
      <c r="AT492" s="148" t="s">
        <v>224</v>
      </c>
      <c r="AU492" s="148" t="s">
        <v>80</v>
      </c>
      <c r="AY492" s="17" t="s">
        <v>221</v>
      </c>
      <c r="BE492" s="149">
        <f>IF(N492="základní",J492,0)</f>
        <v>0</v>
      </c>
      <c r="BF492" s="149">
        <f>IF(N492="snížená",J492,0)</f>
        <v>0</v>
      </c>
      <c r="BG492" s="149">
        <f>IF(N492="zákl. přenesená",J492,0)</f>
        <v>0</v>
      </c>
      <c r="BH492" s="149">
        <f>IF(N492="sníž. přenesená",J492,0)</f>
        <v>0</v>
      </c>
      <c r="BI492" s="149">
        <f>IF(N492="nulová",J492,0)</f>
        <v>0</v>
      </c>
      <c r="BJ492" s="17" t="s">
        <v>80</v>
      </c>
      <c r="BK492" s="149">
        <f>ROUND(I492*H492,2)</f>
        <v>0</v>
      </c>
      <c r="BL492" s="17" t="s">
        <v>332</v>
      </c>
      <c r="BM492" s="148" t="s">
        <v>1991</v>
      </c>
    </row>
    <row r="493" spans="2:65" s="12" customFormat="1">
      <c r="B493" s="150"/>
      <c r="D493" s="151" t="s">
        <v>231</v>
      </c>
      <c r="E493" s="152" t="s">
        <v>1</v>
      </c>
      <c r="F493" s="153" t="s">
        <v>1963</v>
      </c>
      <c r="H493" s="152" t="s">
        <v>1</v>
      </c>
      <c r="I493" s="154"/>
      <c r="L493" s="150"/>
      <c r="M493" s="155"/>
      <c r="T493" s="156"/>
      <c r="AT493" s="152" t="s">
        <v>231</v>
      </c>
      <c r="AU493" s="152" t="s">
        <v>80</v>
      </c>
      <c r="AV493" s="12" t="s">
        <v>80</v>
      </c>
      <c r="AW493" s="12" t="s">
        <v>30</v>
      </c>
      <c r="AX493" s="12" t="s">
        <v>73</v>
      </c>
      <c r="AY493" s="152" t="s">
        <v>221</v>
      </c>
    </row>
    <row r="494" spans="2:65" s="13" customFormat="1">
      <c r="B494" s="157"/>
      <c r="D494" s="151" t="s">
        <v>231</v>
      </c>
      <c r="E494" s="158" t="s">
        <v>1</v>
      </c>
      <c r="F494" s="159" t="s">
        <v>1729</v>
      </c>
      <c r="H494" s="160">
        <v>5</v>
      </c>
      <c r="I494" s="161"/>
      <c r="L494" s="157"/>
      <c r="M494" s="162"/>
      <c r="T494" s="163"/>
      <c r="AT494" s="158" t="s">
        <v>231</v>
      </c>
      <c r="AU494" s="158" t="s">
        <v>80</v>
      </c>
      <c r="AV494" s="13" t="s">
        <v>82</v>
      </c>
      <c r="AW494" s="13" t="s">
        <v>30</v>
      </c>
      <c r="AX494" s="13" t="s">
        <v>73</v>
      </c>
      <c r="AY494" s="158" t="s">
        <v>221</v>
      </c>
    </row>
    <row r="495" spans="2:65" s="12" customFormat="1">
      <c r="B495" s="150"/>
      <c r="D495" s="151" t="s">
        <v>231</v>
      </c>
      <c r="E495" s="152" t="s">
        <v>1</v>
      </c>
      <c r="F495" s="153" t="s">
        <v>1965</v>
      </c>
      <c r="H495" s="152" t="s">
        <v>1</v>
      </c>
      <c r="I495" s="154"/>
      <c r="L495" s="150"/>
      <c r="M495" s="155"/>
      <c r="T495" s="156"/>
      <c r="AT495" s="152" t="s">
        <v>231</v>
      </c>
      <c r="AU495" s="152" t="s">
        <v>80</v>
      </c>
      <c r="AV495" s="12" t="s">
        <v>80</v>
      </c>
      <c r="AW495" s="12" t="s">
        <v>30</v>
      </c>
      <c r="AX495" s="12" t="s">
        <v>73</v>
      </c>
      <c r="AY495" s="152" t="s">
        <v>221</v>
      </c>
    </row>
    <row r="496" spans="2:65" s="13" customFormat="1">
      <c r="B496" s="157"/>
      <c r="D496" s="151" t="s">
        <v>231</v>
      </c>
      <c r="E496" s="158" t="s">
        <v>1</v>
      </c>
      <c r="F496" s="159" t="s">
        <v>1735</v>
      </c>
      <c r="H496" s="160">
        <v>1</v>
      </c>
      <c r="I496" s="161"/>
      <c r="L496" s="157"/>
      <c r="M496" s="162"/>
      <c r="T496" s="163"/>
      <c r="AT496" s="158" t="s">
        <v>231</v>
      </c>
      <c r="AU496" s="158" t="s">
        <v>80</v>
      </c>
      <c r="AV496" s="13" t="s">
        <v>82</v>
      </c>
      <c r="AW496" s="13" t="s">
        <v>30</v>
      </c>
      <c r="AX496" s="13" t="s">
        <v>73</v>
      </c>
      <c r="AY496" s="158" t="s">
        <v>221</v>
      </c>
    </row>
    <row r="497" spans="2:65" s="14" customFormat="1">
      <c r="B497" s="164"/>
      <c r="D497" s="151" t="s">
        <v>231</v>
      </c>
      <c r="E497" s="165" t="s">
        <v>1</v>
      </c>
      <c r="F497" s="166" t="s">
        <v>236</v>
      </c>
      <c r="H497" s="167">
        <v>6</v>
      </c>
      <c r="I497" s="168"/>
      <c r="L497" s="164"/>
      <c r="M497" s="169"/>
      <c r="T497" s="170"/>
      <c r="AT497" s="165" t="s">
        <v>231</v>
      </c>
      <c r="AU497" s="165" t="s">
        <v>80</v>
      </c>
      <c r="AV497" s="14" t="s">
        <v>229</v>
      </c>
      <c r="AW497" s="14" t="s">
        <v>30</v>
      </c>
      <c r="AX497" s="14" t="s">
        <v>80</v>
      </c>
      <c r="AY497" s="165" t="s">
        <v>221</v>
      </c>
    </row>
    <row r="498" spans="2:65" s="1" customFormat="1" ht="24.2" customHeight="1">
      <c r="B498" s="136"/>
      <c r="C498" s="137" t="s">
        <v>831</v>
      </c>
      <c r="D498" s="137" t="s">
        <v>224</v>
      </c>
      <c r="E498" s="138" t="s">
        <v>1992</v>
      </c>
      <c r="F498" s="139" t="s">
        <v>1993</v>
      </c>
      <c r="G498" s="140" t="s">
        <v>285</v>
      </c>
      <c r="H498" s="141">
        <v>11</v>
      </c>
      <c r="I498" s="142"/>
      <c r="J498" s="143">
        <f>ROUND(I498*H498,2)</f>
        <v>0</v>
      </c>
      <c r="K498" s="139" t="s">
        <v>1701</v>
      </c>
      <c r="L498" s="32"/>
      <c r="M498" s="144" t="s">
        <v>1</v>
      </c>
      <c r="N498" s="145" t="s">
        <v>38</v>
      </c>
      <c r="P498" s="146">
        <f>O498*H498</f>
        <v>0</v>
      </c>
      <c r="Q498" s="146">
        <v>1.0200000000000001E-3</v>
      </c>
      <c r="R498" s="146">
        <f>Q498*H498</f>
        <v>1.1220000000000001E-2</v>
      </c>
      <c r="S498" s="146">
        <v>0</v>
      </c>
      <c r="T498" s="147">
        <f>S498*H498</f>
        <v>0</v>
      </c>
      <c r="AR498" s="148" t="s">
        <v>332</v>
      </c>
      <c r="AT498" s="148" t="s">
        <v>224</v>
      </c>
      <c r="AU498" s="148" t="s">
        <v>80</v>
      </c>
      <c r="AY498" s="17" t="s">
        <v>221</v>
      </c>
      <c r="BE498" s="149">
        <f>IF(N498="základní",J498,0)</f>
        <v>0</v>
      </c>
      <c r="BF498" s="149">
        <f>IF(N498="snížená",J498,0)</f>
        <v>0</v>
      </c>
      <c r="BG498" s="149">
        <f>IF(N498="zákl. přenesená",J498,0)</f>
        <v>0</v>
      </c>
      <c r="BH498" s="149">
        <f>IF(N498="sníž. přenesená",J498,0)</f>
        <v>0</v>
      </c>
      <c r="BI498" s="149">
        <f>IF(N498="nulová",J498,0)</f>
        <v>0</v>
      </c>
      <c r="BJ498" s="17" t="s">
        <v>80</v>
      </c>
      <c r="BK498" s="149">
        <f>ROUND(I498*H498,2)</f>
        <v>0</v>
      </c>
      <c r="BL498" s="17" t="s">
        <v>332</v>
      </c>
      <c r="BM498" s="148" t="s">
        <v>1994</v>
      </c>
    </row>
    <row r="499" spans="2:65" s="12" customFormat="1">
      <c r="B499" s="150"/>
      <c r="D499" s="151" t="s">
        <v>231</v>
      </c>
      <c r="E499" s="152" t="s">
        <v>1</v>
      </c>
      <c r="F499" s="153" t="s">
        <v>1995</v>
      </c>
      <c r="H499" s="152" t="s">
        <v>1</v>
      </c>
      <c r="I499" s="154"/>
      <c r="L499" s="150"/>
      <c r="M499" s="155"/>
      <c r="T499" s="156"/>
      <c r="AT499" s="152" t="s">
        <v>231</v>
      </c>
      <c r="AU499" s="152" t="s">
        <v>80</v>
      </c>
      <c r="AV499" s="12" t="s">
        <v>80</v>
      </c>
      <c r="AW499" s="12" t="s">
        <v>30</v>
      </c>
      <c r="AX499" s="12" t="s">
        <v>73</v>
      </c>
      <c r="AY499" s="152" t="s">
        <v>221</v>
      </c>
    </row>
    <row r="500" spans="2:65" s="13" customFormat="1">
      <c r="B500" s="157"/>
      <c r="D500" s="151" t="s">
        <v>231</v>
      </c>
      <c r="E500" s="158" t="s">
        <v>1</v>
      </c>
      <c r="F500" s="159" t="s">
        <v>1735</v>
      </c>
      <c r="H500" s="160">
        <v>1</v>
      </c>
      <c r="I500" s="161"/>
      <c r="L500" s="157"/>
      <c r="M500" s="162"/>
      <c r="T500" s="163"/>
      <c r="AT500" s="158" t="s">
        <v>231</v>
      </c>
      <c r="AU500" s="158" t="s">
        <v>80</v>
      </c>
      <c r="AV500" s="13" t="s">
        <v>82</v>
      </c>
      <c r="AW500" s="13" t="s">
        <v>30</v>
      </c>
      <c r="AX500" s="13" t="s">
        <v>73</v>
      </c>
      <c r="AY500" s="158" t="s">
        <v>221</v>
      </c>
    </row>
    <row r="501" spans="2:65" s="12" customFormat="1">
      <c r="B501" s="150"/>
      <c r="D501" s="151" t="s">
        <v>231</v>
      </c>
      <c r="E501" s="152" t="s">
        <v>1</v>
      </c>
      <c r="F501" s="153" t="s">
        <v>1996</v>
      </c>
      <c r="H501" s="152" t="s">
        <v>1</v>
      </c>
      <c r="I501" s="154"/>
      <c r="L501" s="150"/>
      <c r="M501" s="155"/>
      <c r="T501" s="156"/>
      <c r="AT501" s="152" t="s">
        <v>231</v>
      </c>
      <c r="AU501" s="152" t="s">
        <v>80</v>
      </c>
      <c r="AV501" s="12" t="s">
        <v>80</v>
      </c>
      <c r="AW501" s="12" t="s">
        <v>30</v>
      </c>
      <c r="AX501" s="12" t="s">
        <v>73</v>
      </c>
      <c r="AY501" s="152" t="s">
        <v>221</v>
      </c>
    </row>
    <row r="502" spans="2:65" s="13" customFormat="1">
      <c r="B502" s="157"/>
      <c r="D502" s="151" t="s">
        <v>231</v>
      </c>
      <c r="E502" s="158" t="s">
        <v>1</v>
      </c>
      <c r="F502" s="159" t="s">
        <v>1985</v>
      </c>
      <c r="H502" s="160">
        <v>7</v>
      </c>
      <c r="I502" s="161"/>
      <c r="L502" s="157"/>
      <c r="M502" s="162"/>
      <c r="T502" s="163"/>
      <c r="AT502" s="158" t="s">
        <v>231</v>
      </c>
      <c r="AU502" s="158" t="s">
        <v>80</v>
      </c>
      <c r="AV502" s="13" t="s">
        <v>82</v>
      </c>
      <c r="AW502" s="13" t="s">
        <v>30</v>
      </c>
      <c r="AX502" s="13" t="s">
        <v>73</v>
      </c>
      <c r="AY502" s="158" t="s">
        <v>221</v>
      </c>
    </row>
    <row r="503" spans="2:65" s="12" customFormat="1">
      <c r="B503" s="150"/>
      <c r="D503" s="151" t="s">
        <v>231</v>
      </c>
      <c r="E503" s="152" t="s">
        <v>1</v>
      </c>
      <c r="F503" s="153" t="s">
        <v>1997</v>
      </c>
      <c r="H503" s="152" t="s">
        <v>1</v>
      </c>
      <c r="I503" s="154"/>
      <c r="L503" s="150"/>
      <c r="M503" s="155"/>
      <c r="T503" s="156"/>
      <c r="AT503" s="152" t="s">
        <v>231</v>
      </c>
      <c r="AU503" s="152" t="s">
        <v>80</v>
      </c>
      <c r="AV503" s="12" t="s">
        <v>80</v>
      </c>
      <c r="AW503" s="12" t="s">
        <v>30</v>
      </c>
      <c r="AX503" s="12" t="s">
        <v>73</v>
      </c>
      <c r="AY503" s="152" t="s">
        <v>221</v>
      </c>
    </row>
    <row r="504" spans="2:65" s="13" customFormat="1">
      <c r="B504" s="157"/>
      <c r="D504" s="151" t="s">
        <v>231</v>
      </c>
      <c r="E504" s="158" t="s">
        <v>1</v>
      </c>
      <c r="F504" s="159" t="s">
        <v>1825</v>
      </c>
      <c r="H504" s="160">
        <v>3</v>
      </c>
      <c r="I504" s="161"/>
      <c r="L504" s="157"/>
      <c r="M504" s="162"/>
      <c r="T504" s="163"/>
      <c r="AT504" s="158" t="s">
        <v>231</v>
      </c>
      <c r="AU504" s="158" t="s">
        <v>80</v>
      </c>
      <c r="AV504" s="13" t="s">
        <v>82</v>
      </c>
      <c r="AW504" s="13" t="s">
        <v>30</v>
      </c>
      <c r="AX504" s="13" t="s">
        <v>73</v>
      </c>
      <c r="AY504" s="158" t="s">
        <v>221</v>
      </c>
    </row>
    <row r="505" spans="2:65" s="14" customFormat="1">
      <c r="B505" s="164"/>
      <c r="D505" s="151" t="s">
        <v>231</v>
      </c>
      <c r="E505" s="165" t="s">
        <v>1</v>
      </c>
      <c r="F505" s="166" t="s">
        <v>236</v>
      </c>
      <c r="H505" s="167">
        <v>11</v>
      </c>
      <c r="I505" s="168"/>
      <c r="L505" s="164"/>
      <c r="M505" s="169"/>
      <c r="T505" s="170"/>
      <c r="AT505" s="165" t="s">
        <v>231</v>
      </c>
      <c r="AU505" s="165" t="s">
        <v>80</v>
      </c>
      <c r="AV505" s="14" t="s">
        <v>229</v>
      </c>
      <c r="AW505" s="14" t="s">
        <v>30</v>
      </c>
      <c r="AX505" s="14" t="s">
        <v>80</v>
      </c>
      <c r="AY505" s="165" t="s">
        <v>221</v>
      </c>
    </row>
    <row r="506" spans="2:65" s="1" customFormat="1" ht="24.2" customHeight="1">
      <c r="B506" s="136"/>
      <c r="C506" s="137" t="s">
        <v>835</v>
      </c>
      <c r="D506" s="137" t="s">
        <v>224</v>
      </c>
      <c r="E506" s="138" t="s">
        <v>1998</v>
      </c>
      <c r="F506" s="139" t="s">
        <v>1999</v>
      </c>
      <c r="G506" s="140" t="s">
        <v>1664</v>
      </c>
      <c r="H506" s="141">
        <v>1</v>
      </c>
      <c r="I506" s="142"/>
      <c r="J506" s="143">
        <f>ROUND(I506*H506,2)</f>
        <v>0</v>
      </c>
      <c r="K506" s="139" t="s">
        <v>1</v>
      </c>
      <c r="L506" s="32"/>
      <c r="M506" s="144" t="s">
        <v>1</v>
      </c>
      <c r="N506" s="145" t="s">
        <v>38</v>
      </c>
      <c r="P506" s="146">
        <f>O506*H506</f>
        <v>0</v>
      </c>
      <c r="Q506" s="146">
        <v>1.7999999999999999E-2</v>
      </c>
      <c r="R506" s="146">
        <f>Q506*H506</f>
        <v>1.7999999999999999E-2</v>
      </c>
      <c r="S506" s="146">
        <v>0</v>
      </c>
      <c r="T506" s="147">
        <f>S506*H506</f>
        <v>0</v>
      </c>
      <c r="AR506" s="148" t="s">
        <v>332</v>
      </c>
      <c r="AT506" s="148" t="s">
        <v>224</v>
      </c>
      <c r="AU506" s="148" t="s">
        <v>80</v>
      </c>
      <c r="AY506" s="17" t="s">
        <v>221</v>
      </c>
      <c r="BE506" s="149">
        <f>IF(N506="základní",J506,0)</f>
        <v>0</v>
      </c>
      <c r="BF506" s="149">
        <f>IF(N506="snížená",J506,0)</f>
        <v>0</v>
      </c>
      <c r="BG506" s="149">
        <f>IF(N506="zákl. přenesená",J506,0)</f>
        <v>0</v>
      </c>
      <c r="BH506" s="149">
        <f>IF(N506="sníž. přenesená",J506,0)</f>
        <v>0</v>
      </c>
      <c r="BI506" s="149">
        <f>IF(N506="nulová",J506,0)</f>
        <v>0</v>
      </c>
      <c r="BJ506" s="17" t="s">
        <v>80</v>
      </c>
      <c r="BK506" s="149">
        <f>ROUND(I506*H506,2)</f>
        <v>0</v>
      </c>
      <c r="BL506" s="17" t="s">
        <v>332</v>
      </c>
      <c r="BM506" s="148" t="s">
        <v>2000</v>
      </c>
    </row>
    <row r="507" spans="2:65" s="12" customFormat="1">
      <c r="B507" s="150"/>
      <c r="D507" s="151" t="s">
        <v>231</v>
      </c>
      <c r="E507" s="152" t="s">
        <v>1</v>
      </c>
      <c r="F507" s="153" t="s">
        <v>1965</v>
      </c>
      <c r="H507" s="152" t="s">
        <v>1</v>
      </c>
      <c r="I507" s="154"/>
      <c r="L507" s="150"/>
      <c r="M507" s="155"/>
      <c r="T507" s="156"/>
      <c r="AT507" s="152" t="s">
        <v>231</v>
      </c>
      <c r="AU507" s="152" t="s">
        <v>80</v>
      </c>
      <c r="AV507" s="12" t="s">
        <v>80</v>
      </c>
      <c r="AW507" s="12" t="s">
        <v>30</v>
      </c>
      <c r="AX507" s="12" t="s">
        <v>73</v>
      </c>
      <c r="AY507" s="152" t="s">
        <v>221</v>
      </c>
    </row>
    <row r="508" spans="2:65" s="13" customFormat="1">
      <c r="B508" s="157"/>
      <c r="D508" s="151" t="s">
        <v>231</v>
      </c>
      <c r="E508" s="158" t="s">
        <v>1</v>
      </c>
      <c r="F508" s="159" t="s">
        <v>1735</v>
      </c>
      <c r="H508" s="160">
        <v>1</v>
      </c>
      <c r="I508" s="161"/>
      <c r="L508" s="157"/>
      <c r="M508" s="162"/>
      <c r="T508" s="163"/>
      <c r="AT508" s="158" t="s">
        <v>231</v>
      </c>
      <c r="AU508" s="158" t="s">
        <v>80</v>
      </c>
      <c r="AV508" s="13" t="s">
        <v>82</v>
      </c>
      <c r="AW508" s="13" t="s">
        <v>30</v>
      </c>
      <c r="AX508" s="13" t="s">
        <v>73</v>
      </c>
      <c r="AY508" s="158" t="s">
        <v>221</v>
      </c>
    </row>
    <row r="509" spans="2:65" s="14" customFormat="1">
      <c r="B509" s="164"/>
      <c r="D509" s="151" t="s">
        <v>231</v>
      </c>
      <c r="E509" s="165" t="s">
        <v>1</v>
      </c>
      <c r="F509" s="166" t="s">
        <v>236</v>
      </c>
      <c r="H509" s="167">
        <v>1</v>
      </c>
      <c r="I509" s="168"/>
      <c r="L509" s="164"/>
      <c r="M509" s="169"/>
      <c r="T509" s="170"/>
      <c r="AT509" s="165" t="s">
        <v>231</v>
      </c>
      <c r="AU509" s="165" t="s">
        <v>80</v>
      </c>
      <c r="AV509" s="14" t="s">
        <v>229</v>
      </c>
      <c r="AW509" s="14" t="s">
        <v>30</v>
      </c>
      <c r="AX509" s="14" t="s">
        <v>80</v>
      </c>
      <c r="AY509" s="165" t="s">
        <v>221</v>
      </c>
    </row>
    <row r="510" spans="2:65" s="1" customFormat="1" ht="16.5" customHeight="1">
      <c r="B510" s="136"/>
      <c r="C510" s="137" t="s">
        <v>839</v>
      </c>
      <c r="D510" s="137" t="s">
        <v>224</v>
      </c>
      <c r="E510" s="138" t="s">
        <v>2001</v>
      </c>
      <c r="F510" s="139" t="s">
        <v>2002</v>
      </c>
      <c r="G510" s="140" t="s">
        <v>285</v>
      </c>
      <c r="H510" s="141">
        <v>1</v>
      </c>
      <c r="I510" s="142"/>
      <c r="J510" s="143">
        <f>ROUND(I510*H510,2)</f>
        <v>0</v>
      </c>
      <c r="K510" s="139" t="s">
        <v>1701</v>
      </c>
      <c r="L510" s="32"/>
      <c r="M510" s="144" t="s">
        <v>1</v>
      </c>
      <c r="N510" s="145" t="s">
        <v>38</v>
      </c>
      <c r="P510" s="146">
        <f>O510*H510</f>
        <v>0</v>
      </c>
      <c r="Q510" s="146">
        <v>2.2000000000000001E-4</v>
      </c>
      <c r="R510" s="146">
        <f>Q510*H510</f>
        <v>2.2000000000000001E-4</v>
      </c>
      <c r="S510" s="146">
        <v>0</v>
      </c>
      <c r="T510" s="147">
        <f>S510*H510</f>
        <v>0</v>
      </c>
      <c r="AR510" s="148" t="s">
        <v>332</v>
      </c>
      <c r="AT510" s="148" t="s">
        <v>224</v>
      </c>
      <c r="AU510" s="148" t="s">
        <v>80</v>
      </c>
      <c r="AY510" s="17" t="s">
        <v>221</v>
      </c>
      <c r="BE510" s="149">
        <f>IF(N510="základní",J510,0)</f>
        <v>0</v>
      </c>
      <c r="BF510" s="149">
        <f>IF(N510="snížená",J510,0)</f>
        <v>0</v>
      </c>
      <c r="BG510" s="149">
        <f>IF(N510="zákl. přenesená",J510,0)</f>
        <v>0</v>
      </c>
      <c r="BH510" s="149">
        <f>IF(N510="sníž. přenesená",J510,0)</f>
        <v>0</v>
      </c>
      <c r="BI510" s="149">
        <f>IF(N510="nulová",J510,0)</f>
        <v>0</v>
      </c>
      <c r="BJ510" s="17" t="s">
        <v>80</v>
      </c>
      <c r="BK510" s="149">
        <f>ROUND(I510*H510,2)</f>
        <v>0</v>
      </c>
      <c r="BL510" s="17" t="s">
        <v>332</v>
      </c>
      <c r="BM510" s="148" t="s">
        <v>2003</v>
      </c>
    </row>
    <row r="511" spans="2:65" s="12" customFormat="1">
      <c r="B511" s="150"/>
      <c r="D511" s="151" t="s">
        <v>231</v>
      </c>
      <c r="E511" s="152" t="s">
        <v>1</v>
      </c>
      <c r="F511" s="153" t="s">
        <v>1965</v>
      </c>
      <c r="H511" s="152" t="s">
        <v>1</v>
      </c>
      <c r="I511" s="154"/>
      <c r="L511" s="150"/>
      <c r="M511" s="155"/>
      <c r="T511" s="156"/>
      <c r="AT511" s="152" t="s">
        <v>231</v>
      </c>
      <c r="AU511" s="152" t="s">
        <v>80</v>
      </c>
      <c r="AV511" s="12" t="s">
        <v>80</v>
      </c>
      <c r="AW511" s="12" t="s">
        <v>30</v>
      </c>
      <c r="AX511" s="12" t="s">
        <v>73</v>
      </c>
      <c r="AY511" s="152" t="s">
        <v>221</v>
      </c>
    </row>
    <row r="512" spans="2:65" s="13" customFormat="1">
      <c r="B512" s="157"/>
      <c r="D512" s="151" t="s">
        <v>231</v>
      </c>
      <c r="E512" s="158" t="s">
        <v>1</v>
      </c>
      <c r="F512" s="159" t="s">
        <v>1735</v>
      </c>
      <c r="H512" s="160">
        <v>1</v>
      </c>
      <c r="I512" s="161"/>
      <c r="L512" s="157"/>
      <c r="M512" s="162"/>
      <c r="T512" s="163"/>
      <c r="AT512" s="158" t="s">
        <v>231</v>
      </c>
      <c r="AU512" s="158" t="s">
        <v>80</v>
      </c>
      <c r="AV512" s="13" t="s">
        <v>82</v>
      </c>
      <c r="AW512" s="13" t="s">
        <v>30</v>
      </c>
      <c r="AX512" s="13" t="s">
        <v>73</v>
      </c>
      <c r="AY512" s="158" t="s">
        <v>221</v>
      </c>
    </row>
    <row r="513" spans="2:65" s="14" customFormat="1">
      <c r="B513" s="164"/>
      <c r="D513" s="151" t="s">
        <v>231</v>
      </c>
      <c r="E513" s="165" t="s">
        <v>1</v>
      </c>
      <c r="F513" s="166" t="s">
        <v>236</v>
      </c>
      <c r="H513" s="167">
        <v>1</v>
      </c>
      <c r="I513" s="168"/>
      <c r="L513" s="164"/>
      <c r="M513" s="169"/>
      <c r="T513" s="170"/>
      <c r="AT513" s="165" t="s">
        <v>231</v>
      </c>
      <c r="AU513" s="165" t="s">
        <v>80</v>
      </c>
      <c r="AV513" s="14" t="s">
        <v>229</v>
      </c>
      <c r="AW513" s="14" t="s">
        <v>30</v>
      </c>
      <c r="AX513" s="14" t="s">
        <v>80</v>
      </c>
      <c r="AY513" s="165" t="s">
        <v>221</v>
      </c>
    </row>
    <row r="514" spans="2:65" s="1" customFormat="1" ht="24.2" customHeight="1">
      <c r="B514" s="136"/>
      <c r="C514" s="137" t="s">
        <v>843</v>
      </c>
      <c r="D514" s="137" t="s">
        <v>224</v>
      </c>
      <c r="E514" s="138" t="s">
        <v>2004</v>
      </c>
      <c r="F514" s="139" t="s">
        <v>2005</v>
      </c>
      <c r="G514" s="140" t="s">
        <v>285</v>
      </c>
      <c r="H514" s="141">
        <v>3</v>
      </c>
      <c r="I514" s="142"/>
      <c r="J514" s="143">
        <f>ROUND(I514*H514,2)</f>
        <v>0</v>
      </c>
      <c r="K514" s="139" t="s">
        <v>1701</v>
      </c>
      <c r="L514" s="32"/>
      <c r="M514" s="144" t="s">
        <v>1</v>
      </c>
      <c r="N514" s="145" t="s">
        <v>38</v>
      </c>
      <c r="P514" s="146">
        <f>O514*H514</f>
        <v>0</v>
      </c>
      <c r="Q514" s="146">
        <v>3.1E-4</v>
      </c>
      <c r="R514" s="146">
        <f>Q514*H514</f>
        <v>9.3000000000000005E-4</v>
      </c>
      <c r="S514" s="146">
        <v>0</v>
      </c>
      <c r="T514" s="147">
        <f>S514*H514</f>
        <v>0</v>
      </c>
      <c r="AR514" s="148" t="s">
        <v>332</v>
      </c>
      <c r="AT514" s="148" t="s">
        <v>224</v>
      </c>
      <c r="AU514" s="148" t="s">
        <v>80</v>
      </c>
      <c r="AY514" s="17" t="s">
        <v>221</v>
      </c>
      <c r="BE514" s="149">
        <f>IF(N514="základní",J514,0)</f>
        <v>0</v>
      </c>
      <c r="BF514" s="149">
        <f>IF(N514="snížená",J514,0)</f>
        <v>0</v>
      </c>
      <c r="BG514" s="149">
        <f>IF(N514="zákl. přenesená",J514,0)</f>
        <v>0</v>
      </c>
      <c r="BH514" s="149">
        <f>IF(N514="sníž. přenesená",J514,0)</f>
        <v>0</v>
      </c>
      <c r="BI514" s="149">
        <f>IF(N514="nulová",J514,0)</f>
        <v>0</v>
      </c>
      <c r="BJ514" s="17" t="s">
        <v>80</v>
      </c>
      <c r="BK514" s="149">
        <f>ROUND(I514*H514,2)</f>
        <v>0</v>
      </c>
      <c r="BL514" s="17" t="s">
        <v>332</v>
      </c>
      <c r="BM514" s="148" t="s">
        <v>2006</v>
      </c>
    </row>
    <row r="515" spans="2:65" s="12" customFormat="1">
      <c r="B515" s="150"/>
      <c r="D515" s="151" t="s">
        <v>231</v>
      </c>
      <c r="E515" s="152" t="s">
        <v>1</v>
      </c>
      <c r="F515" s="153" t="s">
        <v>1997</v>
      </c>
      <c r="H515" s="152" t="s">
        <v>1</v>
      </c>
      <c r="I515" s="154"/>
      <c r="L515" s="150"/>
      <c r="M515" s="155"/>
      <c r="T515" s="156"/>
      <c r="AT515" s="152" t="s">
        <v>231</v>
      </c>
      <c r="AU515" s="152" t="s">
        <v>80</v>
      </c>
      <c r="AV515" s="12" t="s">
        <v>80</v>
      </c>
      <c r="AW515" s="12" t="s">
        <v>30</v>
      </c>
      <c r="AX515" s="12" t="s">
        <v>73</v>
      </c>
      <c r="AY515" s="152" t="s">
        <v>221</v>
      </c>
    </row>
    <row r="516" spans="2:65" s="13" customFormat="1">
      <c r="B516" s="157"/>
      <c r="D516" s="151" t="s">
        <v>231</v>
      </c>
      <c r="E516" s="158" t="s">
        <v>1</v>
      </c>
      <c r="F516" s="159" t="s">
        <v>1825</v>
      </c>
      <c r="H516" s="160">
        <v>3</v>
      </c>
      <c r="I516" s="161"/>
      <c r="L516" s="157"/>
      <c r="M516" s="162"/>
      <c r="T516" s="163"/>
      <c r="AT516" s="158" t="s">
        <v>231</v>
      </c>
      <c r="AU516" s="158" t="s">
        <v>80</v>
      </c>
      <c r="AV516" s="13" t="s">
        <v>82</v>
      </c>
      <c r="AW516" s="13" t="s">
        <v>30</v>
      </c>
      <c r="AX516" s="13" t="s">
        <v>73</v>
      </c>
      <c r="AY516" s="158" t="s">
        <v>221</v>
      </c>
    </row>
    <row r="517" spans="2:65" s="14" customFormat="1">
      <c r="B517" s="164"/>
      <c r="D517" s="151" t="s">
        <v>231</v>
      </c>
      <c r="E517" s="165" t="s">
        <v>1</v>
      </c>
      <c r="F517" s="166" t="s">
        <v>236</v>
      </c>
      <c r="H517" s="167">
        <v>3</v>
      </c>
      <c r="I517" s="168"/>
      <c r="L517" s="164"/>
      <c r="M517" s="169"/>
      <c r="T517" s="170"/>
      <c r="AT517" s="165" t="s">
        <v>231</v>
      </c>
      <c r="AU517" s="165" t="s">
        <v>80</v>
      </c>
      <c r="AV517" s="14" t="s">
        <v>229</v>
      </c>
      <c r="AW517" s="14" t="s">
        <v>30</v>
      </c>
      <c r="AX517" s="14" t="s">
        <v>80</v>
      </c>
      <c r="AY517" s="165" t="s">
        <v>221</v>
      </c>
    </row>
    <row r="518" spans="2:65" s="1" customFormat="1" ht="24.2" customHeight="1">
      <c r="B518" s="136"/>
      <c r="C518" s="137" t="s">
        <v>847</v>
      </c>
      <c r="D518" s="137" t="s">
        <v>224</v>
      </c>
      <c r="E518" s="138" t="s">
        <v>2007</v>
      </c>
      <c r="F518" s="139" t="s">
        <v>2008</v>
      </c>
      <c r="G518" s="140" t="s">
        <v>285</v>
      </c>
      <c r="H518" s="141">
        <v>13</v>
      </c>
      <c r="I518" s="142"/>
      <c r="J518" s="143">
        <f>ROUND(I518*H518,2)</f>
        <v>0</v>
      </c>
      <c r="K518" s="139" t="s">
        <v>1701</v>
      </c>
      <c r="L518" s="32"/>
      <c r="M518" s="144" t="s">
        <v>1</v>
      </c>
      <c r="N518" s="145" t="s">
        <v>38</v>
      </c>
      <c r="P518" s="146">
        <f>O518*H518</f>
        <v>0</v>
      </c>
      <c r="Q518" s="146">
        <v>0</v>
      </c>
      <c r="R518" s="146">
        <f>Q518*H518</f>
        <v>0</v>
      </c>
      <c r="S518" s="146">
        <v>0</v>
      </c>
      <c r="T518" s="147">
        <f>S518*H518</f>
        <v>0</v>
      </c>
      <c r="AR518" s="148" t="s">
        <v>332</v>
      </c>
      <c r="AT518" s="148" t="s">
        <v>224</v>
      </c>
      <c r="AU518" s="148" t="s">
        <v>80</v>
      </c>
      <c r="AY518" s="17" t="s">
        <v>221</v>
      </c>
      <c r="BE518" s="149">
        <f>IF(N518="základní",J518,0)</f>
        <v>0</v>
      </c>
      <c r="BF518" s="149">
        <f>IF(N518="snížená",J518,0)</f>
        <v>0</v>
      </c>
      <c r="BG518" s="149">
        <f>IF(N518="zákl. přenesená",J518,0)</f>
        <v>0</v>
      </c>
      <c r="BH518" s="149">
        <f>IF(N518="sníž. přenesená",J518,0)</f>
        <v>0</v>
      </c>
      <c r="BI518" s="149">
        <f>IF(N518="nulová",J518,0)</f>
        <v>0</v>
      </c>
      <c r="BJ518" s="17" t="s">
        <v>80</v>
      </c>
      <c r="BK518" s="149">
        <f>ROUND(I518*H518,2)</f>
        <v>0</v>
      </c>
      <c r="BL518" s="17" t="s">
        <v>332</v>
      </c>
      <c r="BM518" s="148" t="s">
        <v>2009</v>
      </c>
    </row>
    <row r="519" spans="2:65" s="12" customFormat="1">
      <c r="B519" s="150"/>
      <c r="D519" s="151" t="s">
        <v>231</v>
      </c>
      <c r="E519" s="152" t="s">
        <v>1</v>
      </c>
      <c r="F519" s="153" t="s">
        <v>1978</v>
      </c>
      <c r="H519" s="152" t="s">
        <v>1</v>
      </c>
      <c r="I519" s="154"/>
      <c r="L519" s="150"/>
      <c r="M519" s="155"/>
      <c r="T519" s="156"/>
      <c r="AT519" s="152" t="s">
        <v>231</v>
      </c>
      <c r="AU519" s="152" t="s">
        <v>80</v>
      </c>
      <c r="AV519" s="12" t="s">
        <v>80</v>
      </c>
      <c r="AW519" s="12" t="s">
        <v>30</v>
      </c>
      <c r="AX519" s="12" t="s">
        <v>73</v>
      </c>
      <c r="AY519" s="152" t="s">
        <v>221</v>
      </c>
    </row>
    <row r="520" spans="2:65" s="13" customFormat="1">
      <c r="B520" s="157"/>
      <c r="D520" s="151" t="s">
        <v>231</v>
      </c>
      <c r="E520" s="158" t="s">
        <v>1</v>
      </c>
      <c r="F520" s="159" t="s">
        <v>1735</v>
      </c>
      <c r="H520" s="160">
        <v>1</v>
      </c>
      <c r="I520" s="161"/>
      <c r="L520" s="157"/>
      <c r="M520" s="162"/>
      <c r="T520" s="163"/>
      <c r="AT520" s="158" t="s">
        <v>231</v>
      </c>
      <c r="AU520" s="158" t="s">
        <v>80</v>
      </c>
      <c r="AV520" s="13" t="s">
        <v>82</v>
      </c>
      <c r="AW520" s="13" t="s">
        <v>30</v>
      </c>
      <c r="AX520" s="13" t="s">
        <v>73</v>
      </c>
      <c r="AY520" s="158" t="s">
        <v>221</v>
      </c>
    </row>
    <row r="521" spans="2:65" s="12" customFormat="1">
      <c r="B521" s="150"/>
      <c r="D521" s="151" t="s">
        <v>231</v>
      </c>
      <c r="E521" s="152" t="s">
        <v>1</v>
      </c>
      <c r="F521" s="153" t="s">
        <v>1963</v>
      </c>
      <c r="H521" s="152" t="s">
        <v>1</v>
      </c>
      <c r="I521" s="154"/>
      <c r="L521" s="150"/>
      <c r="M521" s="155"/>
      <c r="T521" s="156"/>
      <c r="AT521" s="152" t="s">
        <v>231</v>
      </c>
      <c r="AU521" s="152" t="s">
        <v>80</v>
      </c>
      <c r="AV521" s="12" t="s">
        <v>80</v>
      </c>
      <c r="AW521" s="12" t="s">
        <v>30</v>
      </c>
      <c r="AX521" s="12" t="s">
        <v>73</v>
      </c>
      <c r="AY521" s="152" t="s">
        <v>221</v>
      </c>
    </row>
    <row r="522" spans="2:65" s="13" customFormat="1">
      <c r="B522" s="157"/>
      <c r="D522" s="151" t="s">
        <v>231</v>
      </c>
      <c r="E522" s="158" t="s">
        <v>1</v>
      </c>
      <c r="F522" s="159" t="s">
        <v>1729</v>
      </c>
      <c r="H522" s="160">
        <v>5</v>
      </c>
      <c r="I522" s="161"/>
      <c r="L522" s="157"/>
      <c r="M522" s="162"/>
      <c r="T522" s="163"/>
      <c r="AT522" s="158" t="s">
        <v>231</v>
      </c>
      <c r="AU522" s="158" t="s">
        <v>80</v>
      </c>
      <c r="AV522" s="13" t="s">
        <v>82</v>
      </c>
      <c r="AW522" s="13" t="s">
        <v>30</v>
      </c>
      <c r="AX522" s="13" t="s">
        <v>73</v>
      </c>
      <c r="AY522" s="158" t="s">
        <v>221</v>
      </c>
    </row>
    <row r="523" spans="2:65" s="12" customFormat="1">
      <c r="B523" s="150"/>
      <c r="D523" s="151" t="s">
        <v>231</v>
      </c>
      <c r="E523" s="152" t="s">
        <v>1</v>
      </c>
      <c r="F523" s="153" t="s">
        <v>1996</v>
      </c>
      <c r="H523" s="152" t="s">
        <v>1</v>
      </c>
      <c r="I523" s="154"/>
      <c r="L523" s="150"/>
      <c r="M523" s="155"/>
      <c r="T523" s="156"/>
      <c r="AT523" s="152" t="s">
        <v>231</v>
      </c>
      <c r="AU523" s="152" t="s">
        <v>80</v>
      </c>
      <c r="AV523" s="12" t="s">
        <v>80</v>
      </c>
      <c r="AW523" s="12" t="s">
        <v>30</v>
      </c>
      <c r="AX523" s="12" t="s">
        <v>73</v>
      </c>
      <c r="AY523" s="152" t="s">
        <v>221</v>
      </c>
    </row>
    <row r="524" spans="2:65" s="13" customFormat="1">
      <c r="B524" s="157"/>
      <c r="D524" s="151" t="s">
        <v>231</v>
      </c>
      <c r="E524" s="158" t="s">
        <v>1</v>
      </c>
      <c r="F524" s="159" t="s">
        <v>1985</v>
      </c>
      <c r="H524" s="160">
        <v>7</v>
      </c>
      <c r="I524" s="161"/>
      <c r="L524" s="157"/>
      <c r="M524" s="162"/>
      <c r="T524" s="163"/>
      <c r="AT524" s="158" t="s">
        <v>231</v>
      </c>
      <c r="AU524" s="158" t="s">
        <v>80</v>
      </c>
      <c r="AV524" s="13" t="s">
        <v>82</v>
      </c>
      <c r="AW524" s="13" t="s">
        <v>30</v>
      </c>
      <c r="AX524" s="13" t="s">
        <v>73</v>
      </c>
      <c r="AY524" s="158" t="s">
        <v>221</v>
      </c>
    </row>
    <row r="525" spans="2:65" s="14" customFormat="1">
      <c r="B525" s="164"/>
      <c r="D525" s="151" t="s">
        <v>231</v>
      </c>
      <c r="E525" s="165" t="s">
        <v>1</v>
      </c>
      <c r="F525" s="166" t="s">
        <v>236</v>
      </c>
      <c r="H525" s="167">
        <v>13</v>
      </c>
      <c r="I525" s="168"/>
      <c r="L525" s="164"/>
      <c r="M525" s="169"/>
      <c r="T525" s="170"/>
      <c r="AT525" s="165" t="s">
        <v>231</v>
      </c>
      <c r="AU525" s="165" t="s">
        <v>80</v>
      </c>
      <c r="AV525" s="14" t="s">
        <v>229</v>
      </c>
      <c r="AW525" s="14" t="s">
        <v>30</v>
      </c>
      <c r="AX525" s="14" t="s">
        <v>80</v>
      </c>
      <c r="AY525" s="165" t="s">
        <v>221</v>
      </c>
    </row>
    <row r="526" spans="2:65" s="1" customFormat="1" ht="37.9" customHeight="1">
      <c r="B526" s="136"/>
      <c r="C526" s="137" t="s">
        <v>851</v>
      </c>
      <c r="D526" s="137" t="s">
        <v>224</v>
      </c>
      <c r="E526" s="138" t="s">
        <v>2010</v>
      </c>
      <c r="F526" s="139" t="s">
        <v>2011</v>
      </c>
      <c r="G526" s="140" t="s">
        <v>1664</v>
      </c>
      <c r="H526" s="141">
        <v>2</v>
      </c>
      <c r="I526" s="142"/>
      <c r="J526" s="143">
        <f>ROUND(I526*H526,2)</f>
        <v>0</v>
      </c>
      <c r="K526" s="139" t="s">
        <v>1</v>
      </c>
      <c r="L526" s="32"/>
      <c r="M526" s="144" t="s">
        <v>1</v>
      </c>
      <c r="N526" s="145" t="s">
        <v>38</v>
      </c>
      <c r="P526" s="146">
        <f>O526*H526</f>
        <v>0</v>
      </c>
      <c r="Q526" s="146">
        <v>3.5999999999999997E-2</v>
      </c>
      <c r="R526" s="146">
        <f>Q526*H526</f>
        <v>7.1999999999999995E-2</v>
      </c>
      <c r="S526" s="146">
        <v>0</v>
      </c>
      <c r="T526" s="147">
        <f>S526*H526</f>
        <v>0</v>
      </c>
      <c r="AR526" s="148" t="s">
        <v>332</v>
      </c>
      <c r="AT526" s="148" t="s">
        <v>224</v>
      </c>
      <c r="AU526" s="148" t="s">
        <v>80</v>
      </c>
      <c r="AY526" s="17" t="s">
        <v>221</v>
      </c>
      <c r="BE526" s="149">
        <f>IF(N526="základní",J526,0)</f>
        <v>0</v>
      </c>
      <c r="BF526" s="149">
        <f>IF(N526="snížená",J526,0)</f>
        <v>0</v>
      </c>
      <c r="BG526" s="149">
        <f>IF(N526="zákl. přenesená",J526,0)</f>
        <v>0</v>
      </c>
      <c r="BH526" s="149">
        <f>IF(N526="sníž. přenesená",J526,0)</f>
        <v>0</v>
      </c>
      <c r="BI526" s="149">
        <f>IF(N526="nulová",J526,0)</f>
        <v>0</v>
      </c>
      <c r="BJ526" s="17" t="s">
        <v>80</v>
      </c>
      <c r="BK526" s="149">
        <f>ROUND(I526*H526,2)</f>
        <v>0</v>
      </c>
      <c r="BL526" s="17" t="s">
        <v>332</v>
      </c>
      <c r="BM526" s="148" t="s">
        <v>2012</v>
      </c>
    </row>
    <row r="527" spans="2:65" s="12" customFormat="1">
      <c r="B527" s="150"/>
      <c r="D527" s="151" t="s">
        <v>231</v>
      </c>
      <c r="E527" s="152" t="s">
        <v>1</v>
      </c>
      <c r="F527" s="153" t="s">
        <v>2013</v>
      </c>
      <c r="H527" s="152" t="s">
        <v>1</v>
      </c>
      <c r="I527" s="154"/>
      <c r="L527" s="150"/>
      <c r="M527" s="155"/>
      <c r="T527" s="156"/>
      <c r="AT527" s="152" t="s">
        <v>231</v>
      </c>
      <c r="AU527" s="152" t="s">
        <v>80</v>
      </c>
      <c r="AV527" s="12" t="s">
        <v>80</v>
      </c>
      <c r="AW527" s="12" t="s">
        <v>30</v>
      </c>
      <c r="AX527" s="12" t="s">
        <v>73</v>
      </c>
      <c r="AY527" s="152" t="s">
        <v>221</v>
      </c>
    </row>
    <row r="528" spans="2:65" s="13" customFormat="1">
      <c r="B528" s="157"/>
      <c r="D528" s="151" t="s">
        <v>231</v>
      </c>
      <c r="E528" s="158" t="s">
        <v>1</v>
      </c>
      <c r="F528" s="159" t="s">
        <v>1873</v>
      </c>
      <c r="H528" s="160">
        <v>2</v>
      </c>
      <c r="I528" s="161"/>
      <c r="L528" s="157"/>
      <c r="M528" s="162"/>
      <c r="T528" s="163"/>
      <c r="AT528" s="158" t="s">
        <v>231</v>
      </c>
      <c r="AU528" s="158" t="s">
        <v>80</v>
      </c>
      <c r="AV528" s="13" t="s">
        <v>82</v>
      </c>
      <c r="AW528" s="13" t="s">
        <v>30</v>
      </c>
      <c r="AX528" s="13" t="s">
        <v>73</v>
      </c>
      <c r="AY528" s="158" t="s">
        <v>221</v>
      </c>
    </row>
    <row r="529" spans="2:65" s="14" customFormat="1">
      <c r="B529" s="164"/>
      <c r="D529" s="151" t="s">
        <v>231</v>
      </c>
      <c r="E529" s="165" t="s">
        <v>1</v>
      </c>
      <c r="F529" s="166" t="s">
        <v>236</v>
      </c>
      <c r="H529" s="167">
        <v>2</v>
      </c>
      <c r="I529" s="168"/>
      <c r="L529" s="164"/>
      <c r="M529" s="169"/>
      <c r="T529" s="170"/>
      <c r="AT529" s="165" t="s">
        <v>231</v>
      </c>
      <c r="AU529" s="165" t="s">
        <v>80</v>
      </c>
      <c r="AV529" s="14" t="s">
        <v>229</v>
      </c>
      <c r="AW529" s="14" t="s">
        <v>30</v>
      </c>
      <c r="AX529" s="14" t="s">
        <v>80</v>
      </c>
      <c r="AY529" s="165" t="s">
        <v>221</v>
      </c>
    </row>
    <row r="530" spans="2:65" s="1" customFormat="1" ht="24.2" customHeight="1">
      <c r="B530" s="136"/>
      <c r="C530" s="137" t="s">
        <v>855</v>
      </c>
      <c r="D530" s="137" t="s">
        <v>224</v>
      </c>
      <c r="E530" s="138" t="s">
        <v>2014</v>
      </c>
      <c r="F530" s="139" t="s">
        <v>2015</v>
      </c>
      <c r="G530" s="140" t="s">
        <v>730</v>
      </c>
      <c r="H530" s="141">
        <v>2</v>
      </c>
      <c r="I530" s="142"/>
      <c r="J530" s="143">
        <f>ROUND(I530*H530,2)</f>
        <v>0</v>
      </c>
      <c r="K530" s="139" t="s">
        <v>1701</v>
      </c>
      <c r="L530" s="32"/>
      <c r="M530" s="144" t="s">
        <v>1</v>
      </c>
      <c r="N530" s="145" t="s">
        <v>38</v>
      </c>
      <c r="P530" s="146">
        <f>O530*H530</f>
        <v>0</v>
      </c>
      <c r="Q530" s="146">
        <v>1.444E-2</v>
      </c>
      <c r="R530" s="146">
        <f>Q530*H530</f>
        <v>2.8879999999999999E-2</v>
      </c>
      <c r="S530" s="146">
        <v>0</v>
      </c>
      <c r="T530" s="147">
        <f>S530*H530</f>
        <v>0</v>
      </c>
      <c r="AR530" s="148" t="s">
        <v>332</v>
      </c>
      <c r="AT530" s="148" t="s">
        <v>224</v>
      </c>
      <c r="AU530" s="148" t="s">
        <v>80</v>
      </c>
      <c r="AY530" s="17" t="s">
        <v>221</v>
      </c>
      <c r="BE530" s="149">
        <f>IF(N530="základní",J530,0)</f>
        <v>0</v>
      </c>
      <c r="BF530" s="149">
        <f>IF(N530="snížená",J530,0)</f>
        <v>0</v>
      </c>
      <c r="BG530" s="149">
        <f>IF(N530="zákl. přenesená",J530,0)</f>
        <v>0</v>
      </c>
      <c r="BH530" s="149">
        <f>IF(N530="sníž. přenesená",J530,0)</f>
        <v>0</v>
      </c>
      <c r="BI530" s="149">
        <f>IF(N530="nulová",J530,0)</f>
        <v>0</v>
      </c>
      <c r="BJ530" s="17" t="s">
        <v>80</v>
      </c>
      <c r="BK530" s="149">
        <f>ROUND(I530*H530,2)</f>
        <v>0</v>
      </c>
      <c r="BL530" s="17" t="s">
        <v>332</v>
      </c>
      <c r="BM530" s="148" t="s">
        <v>2016</v>
      </c>
    </row>
    <row r="531" spans="2:65" s="12" customFormat="1">
      <c r="B531" s="150"/>
      <c r="D531" s="151" t="s">
        <v>231</v>
      </c>
      <c r="E531" s="152" t="s">
        <v>1</v>
      </c>
      <c r="F531" s="153" t="s">
        <v>1969</v>
      </c>
      <c r="H531" s="152" t="s">
        <v>1</v>
      </c>
      <c r="I531" s="154"/>
      <c r="L531" s="150"/>
      <c r="M531" s="155"/>
      <c r="T531" s="156"/>
      <c r="AT531" s="152" t="s">
        <v>231</v>
      </c>
      <c r="AU531" s="152" t="s">
        <v>80</v>
      </c>
      <c r="AV531" s="12" t="s">
        <v>80</v>
      </c>
      <c r="AW531" s="12" t="s">
        <v>30</v>
      </c>
      <c r="AX531" s="12" t="s">
        <v>73</v>
      </c>
      <c r="AY531" s="152" t="s">
        <v>221</v>
      </c>
    </row>
    <row r="532" spans="2:65" s="13" customFormat="1">
      <c r="B532" s="157"/>
      <c r="D532" s="151" t="s">
        <v>231</v>
      </c>
      <c r="E532" s="158" t="s">
        <v>1</v>
      </c>
      <c r="F532" s="159" t="s">
        <v>1873</v>
      </c>
      <c r="H532" s="160">
        <v>2</v>
      </c>
      <c r="I532" s="161"/>
      <c r="L532" s="157"/>
      <c r="M532" s="162"/>
      <c r="T532" s="163"/>
      <c r="AT532" s="158" t="s">
        <v>231</v>
      </c>
      <c r="AU532" s="158" t="s">
        <v>80</v>
      </c>
      <c r="AV532" s="13" t="s">
        <v>82</v>
      </c>
      <c r="AW532" s="13" t="s">
        <v>30</v>
      </c>
      <c r="AX532" s="13" t="s">
        <v>73</v>
      </c>
      <c r="AY532" s="158" t="s">
        <v>221</v>
      </c>
    </row>
    <row r="533" spans="2:65" s="14" customFormat="1">
      <c r="B533" s="164"/>
      <c r="D533" s="151" t="s">
        <v>231</v>
      </c>
      <c r="E533" s="165" t="s">
        <v>1</v>
      </c>
      <c r="F533" s="166" t="s">
        <v>236</v>
      </c>
      <c r="H533" s="167">
        <v>2</v>
      </c>
      <c r="I533" s="168"/>
      <c r="L533" s="164"/>
      <c r="M533" s="169"/>
      <c r="T533" s="170"/>
      <c r="AT533" s="165" t="s">
        <v>231</v>
      </c>
      <c r="AU533" s="165" t="s">
        <v>80</v>
      </c>
      <c r="AV533" s="14" t="s">
        <v>229</v>
      </c>
      <c r="AW533" s="14" t="s">
        <v>30</v>
      </c>
      <c r="AX533" s="14" t="s">
        <v>80</v>
      </c>
      <c r="AY533" s="165" t="s">
        <v>221</v>
      </c>
    </row>
    <row r="534" spans="2:65" s="1" customFormat="1" ht="24.2" customHeight="1">
      <c r="B534" s="136"/>
      <c r="C534" s="137" t="s">
        <v>859</v>
      </c>
      <c r="D534" s="137" t="s">
        <v>224</v>
      </c>
      <c r="E534" s="138" t="s">
        <v>2017</v>
      </c>
      <c r="F534" s="139" t="s">
        <v>2018</v>
      </c>
      <c r="G534" s="140" t="s">
        <v>730</v>
      </c>
      <c r="H534" s="141">
        <v>4</v>
      </c>
      <c r="I534" s="142"/>
      <c r="J534" s="143">
        <f>ROUND(I534*H534,2)</f>
        <v>0</v>
      </c>
      <c r="K534" s="139" t="s">
        <v>1701</v>
      </c>
      <c r="L534" s="32"/>
      <c r="M534" s="144" t="s">
        <v>1</v>
      </c>
      <c r="N534" s="145" t="s">
        <v>38</v>
      </c>
      <c r="P534" s="146">
        <f>O534*H534</f>
        <v>0</v>
      </c>
      <c r="Q534" s="146">
        <v>1.772E-2</v>
      </c>
      <c r="R534" s="146">
        <f>Q534*H534</f>
        <v>7.0879999999999999E-2</v>
      </c>
      <c r="S534" s="146">
        <v>0</v>
      </c>
      <c r="T534" s="147">
        <f>S534*H534</f>
        <v>0</v>
      </c>
      <c r="AR534" s="148" t="s">
        <v>332</v>
      </c>
      <c r="AT534" s="148" t="s">
        <v>224</v>
      </c>
      <c r="AU534" s="148" t="s">
        <v>80</v>
      </c>
      <c r="AY534" s="17" t="s">
        <v>221</v>
      </c>
      <c r="BE534" s="149">
        <f>IF(N534="základní",J534,0)</f>
        <v>0</v>
      </c>
      <c r="BF534" s="149">
        <f>IF(N534="snížená",J534,0)</f>
        <v>0</v>
      </c>
      <c r="BG534" s="149">
        <f>IF(N534="zákl. přenesená",J534,0)</f>
        <v>0</v>
      </c>
      <c r="BH534" s="149">
        <f>IF(N534="sníž. přenesená",J534,0)</f>
        <v>0</v>
      </c>
      <c r="BI534" s="149">
        <f>IF(N534="nulová",J534,0)</f>
        <v>0</v>
      </c>
      <c r="BJ534" s="17" t="s">
        <v>80</v>
      </c>
      <c r="BK534" s="149">
        <f>ROUND(I534*H534,2)</f>
        <v>0</v>
      </c>
      <c r="BL534" s="17" t="s">
        <v>332</v>
      </c>
      <c r="BM534" s="148" t="s">
        <v>2019</v>
      </c>
    </row>
    <row r="535" spans="2:65" s="1" customFormat="1">
      <c r="B535" s="32"/>
      <c r="D535" s="151" t="s">
        <v>272</v>
      </c>
      <c r="F535" s="181" t="s">
        <v>2020</v>
      </c>
      <c r="I535" s="182"/>
      <c r="L535" s="32"/>
      <c r="M535" s="183"/>
      <c r="T535" s="56"/>
      <c r="AT535" s="17" t="s">
        <v>272</v>
      </c>
      <c r="AU535" s="17" t="s">
        <v>80</v>
      </c>
    </row>
    <row r="536" spans="2:65" s="12" customFormat="1">
      <c r="B536" s="150"/>
      <c r="D536" s="151" t="s">
        <v>231</v>
      </c>
      <c r="E536" s="152" t="s">
        <v>1</v>
      </c>
      <c r="F536" s="153" t="s">
        <v>2021</v>
      </c>
      <c r="H536" s="152" t="s">
        <v>1</v>
      </c>
      <c r="I536" s="154"/>
      <c r="L536" s="150"/>
      <c r="M536" s="155"/>
      <c r="T536" s="156"/>
      <c r="AT536" s="152" t="s">
        <v>231</v>
      </c>
      <c r="AU536" s="152" t="s">
        <v>80</v>
      </c>
      <c r="AV536" s="12" t="s">
        <v>80</v>
      </c>
      <c r="AW536" s="12" t="s">
        <v>30</v>
      </c>
      <c r="AX536" s="12" t="s">
        <v>73</v>
      </c>
      <c r="AY536" s="152" t="s">
        <v>221</v>
      </c>
    </row>
    <row r="537" spans="2:65" s="13" customFormat="1">
      <c r="B537" s="157"/>
      <c r="D537" s="151" t="s">
        <v>231</v>
      </c>
      <c r="E537" s="158" t="s">
        <v>1</v>
      </c>
      <c r="F537" s="159" t="s">
        <v>1780</v>
      </c>
      <c r="H537" s="160">
        <v>4</v>
      </c>
      <c r="I537" s="161"/>
      <c r="L537" s="157"/>
      <c r="M537" s="162"/>
      <c r="T537" s="163"/>
      <c r="AT537" s="158" t="s">
        <v>231</v>
      </c>
      <c r="AU537" s="158" t="s">
        <v>80</v>
      </c>
      <c r="AV537" s="13" t="s">
        <v>82</v>
      </c>
      <c r="AW537" s="13" t="s">
        <v>30</v>
      </c>
      <c r="AX537" s="13" t="s">
        <v>73</v>
      </c>
      <c r="AY537" s="158" t="s">
        <v>221</v>
      </c>
    </row>
    <row r="538" spans="2:65" s="14" customFormat="1">
      <c r="B538" s="164"/>
      <c r="D538" s="151" t="s">
        <v>231</v>
      </c>
      <c r="E538" s="165" t="s">
        <v>1</v>
      </c>
      <c r="F538" s="166" t="s">
        <v>236</v>
      </c>
      <c r="H538" s="167">
        <v>4</v>
      </c>
      <c r="I538" s="168"/>
      <c r="L538" s="164"/>
      <c r="M538" s="169"/>
      <c r="T538" s="170"/>
      <c r="AT538" s="165" t="s">
        <v>231</v>
      </c>
      <c r="AU538" s="165" t="s">
        <v>80</v>
      </c>
      <c r="AV538" s="14" t="s">
        <v>229</v>
      </c>
      <c r="AW538" s="14" t="s">
        <v>30</v>
      </c>
      <c r="AX538" s="14" t="s">
        <v>80</v>
      </c>
      <c r="AY538" s="165" t="s">
        <v>221</v>
      </c>
    </row>
    <row r="539" spans="2:65" s="1" customFormat="1" ht="37.9" customHeight="1">
      <c r="B539" s="136"/>
      <c r="C539" s="137" t="s">
        <v>863</v>
      </c>
      <c r="D539" s="137" t="s">
        <v>224</v>
      </c>
      <c r="E539" s="138" t="s">
        <v>2022</v>
      </c>
      <c r="F539" s="139" t="s">
        <v>2023</v>
      </c>
      <c r="G539" s="140" t="s">
        <v>730</v>
      </c>
      <c r="H539" s="141">
        <v>1</v>
      </c>
      <c r="I539" s="142"/>
      <c r="J539" s="143">
        <f>ROUND(I539*H539,2)</f>
        <v>0</v>
      </c>
      <c r="K539" s="139" t="s">
        <v>1</v>
      </c>
      <c r="L539" s="32"/>
      <c r="M539" s="144" t="s">
        <v>1</v>
      </c>
      <c r="N539" s="145" t="s">
        <v>38</v>
      </c>
      <c r="P539" s="146">
        <f>O539*H539</f>
        <v>0</v>
      </c>
      <c r="Q539" s="146">
        <v>1.8890000000000001E-2</v>
      </c>
      <c r="R539" s="146">
        <f>Q539*H539</f>
        <v>1.8890000000000001E-2</v>
      </c>
      <c r="S539" s="146">
        <v>0</v>
      </c>
      <c r="T539" s="147">
        <f>S539*H539</f>
        <v>0</v>
      </c>
      <c r="AR539" s="148" t="s">
        <v>332</v>
      </c>
      <c r="AT539" s="148" t="s">
        <v>224</v>
      </c>
      <c r="AU539" s="148" t="s">
        <v>80</v>
      </c>
      <c r="AY539" s="17" t="s">
        <v>221</v>
      </c>
      <c r="BE539" s="149">
        <f>IF(N539="základní",J539,0)</f>
        <v>0</v>
      </c>
      <c r="BF539" s="149">
        <f>IF(N539="snížená",J539,0)</f>
        <v>0</v>
      </c>
      <c r="BG539" s="149">
        <f>IF(N539="zákl. přenesená",J539,0)</f>
        <v>0</v>
      </c>
      <c r="BH539" s="149">
        <f>IF(N539="sníž. přenesená",J539,0)</f>
        <v>0</v>
      </c>
      <c r="BI539" s="149">
        <f>IF(N539="nulová",J539,0)</f>
        <v>0</v>
      </c>
      <c r="BJ539" s="17" t="s">
        <v>80</v>
      </c>
      <c r="BK539" s="149">
        <f>ROUND(I539*H539,2)</f>
        <v>0</v>
      </c>
      <c r="BL539" s="17" t="s">
        <v>332</v>
      </c>
      <c r="BM539" s="148" t="s">
        <v>2024</v>
      </c>
    </row>
    <row r="540" spans="2:65" s="1" customFormat="1">
      <c r="B540" s="32"/>
      <c r="D540" s="151" t="s">
        <v>272</v>
      </c>
      <c r="F540" s="181" t="s">
        <v>2025</v>
      </c>
      <c r="I540" s="182"/>
      <c r="L540" s="32"/>
      <c r="M540" s="183"/>
      <c r="T540" s="56"/>
      <c r="AT540" s="17" t="s">
        <v>272</v>
      </c>
      <c r="AU540" s="17" t="s">
        <v>80</v>
      </c>
    </row>
    <row r="541" spans="2:65" s="12" customFormat="1">
      <c r="B541" s="150"/>
      <c r="D541" s="151" t="s">
        <v>231</v>
      </c>
      <c r="E541" s="152" t="s">
        <v>1</v>
      </c>
      <c r="F541" s="153" t="s">
        <v>2026</v>
      </c>
      <c r="H541" s="152" t="s">
        <v>1</v>
      </c>
      <c r="I541" s="154"/>
      <c r="L541" s="150"/>
      <c r="M541" s="155"/>
      <c r="T541" s="156"/>
      <c r="AT541" s="152" t="s">
        <v>231</v>
      </c>
      <c r="AU541" s="152" t="s">
        <v>80</v>
      </c>
      <c r="AV541" s="12" t="s">
        <v>80</v>
      </c>
      <c r="AW541" s="12" t="s">
        <v>30</v>
      </c>
      <c r="AX541" s="12" t="s">
        <v>73</v>
      </c>
      <c r="AY541" s="152" t="s">
        <v>221</v>
      </c>
    </row>
    <row r="542" spans="2:65" s="13" customFormat="1">
      <c r="B542" s="157"/>
      <c r="D542" s="151" t="s">
        <v>231</v>
      </c>
      <c r="E542" s="158" t="s">
        <v>1</v>
      </c>
      <c r="F542" s="159" t="s">
        <v>1735</v>
      </c>
      <c r="H542" s="160">
        <v>1</v>
      </c>
      <c r="I542" s="161"/>
      <c r="L542" s="157"/>
      <c r="M542" s="162"/>
      <c r="T542" s="163"/>
      <c r="AT542" s="158" t="s">
        <v>231</v>
      </c>
      <c r="AU542" s="158" t="s">
        <v>80</v>
      </c>
      <c r="AV542" s="13" t="s">
        <v>82</v>
      </c>
      <c r="AW542" s="13" t="s">
        <v>30</v>
      </c>
      <c r="AX542" s="13" t="s">
        <v>73</v>
      </c>
      <c r="AY542" s="158" t="s">
        <v>221</v>
      </c>
    </row>
    <row r="543" spans="2:65" s="14" customFormat="1">
      <c r="B543" s="164"/>
      <c r="D543" s="151" t="s">
        <v>231</v>
      </c>
      <c r="E543" s="165" t="s">
        <v>1</v>
      </c>
      <c r="F543" s="166" t="s">
        <v>236</v>
      </c>
      <c r="H543" s="167">
        <v>1</v>
      </c>
      <c r="I543" s="168"/>
      <c r="L543" s="164"/>
      <c r="M543" s="169"/>
      <c r="T543" s="170"/>
      <c r="AT543" s="165" t="s">
        <v>231</v>
      </c>
      <c r="AU543" s="165" t="s">
        <v>80</v>
      </c>
      <c r="AV543" s="14" t="s">
        <v>229</v>
      </c>
      <c r="AW543" s="14" t="s">
        <v>30</v>
      </c>
      <c r="AX543" s="14" t="s">
        <v>80</v>
      </c>
      <c r="AY543" s="165" t="s">
        <v>221</v>
      </c>
    </row>
    <row r="544" spans="2:65" s="1" customFormat="1" ht="37.9" customHeight="1">
      <c r="B544" s="136"/>
      <c r="C544" s="137" t="s">
        <v>867</v>
      </c>
      <c r="D544" s="137" t="s">
        <v>224</v>
      </c>
      <c r="E544" s="138" t="s">
        <v>2027</v>
      </c>
      <c r="F544" s="139" t="s">
        <v>2028</v>
      </c>
      <c r="G544" s="140" t="s">
        <v>1664</v>
      </c>
      <c r="H544" s="141">
        <v>5</v>
      </c>
      <c r="I544" s="142"/>
      <c r="J544" s="143">
        <f>ROUND(I544*H544,2)</f>
        <v>0</v>
      </c>
      <c r="K544" s="139" t="s">
        <v>1</v>
      </c>
      <c r="L544" s="32"/>
      <c r="M544" s="144" t="s">
        <v>1</v>
      </c>
      <c r="N544" s="145" t="s">
        <v>38</v>
      </c>
      <c r="P544" s="146">
        <f>O544*H544</f>
        <v>0</v>
      </c>
      <c r="Q544" s="146">
        <v>4.4999999999999998E-2</v>
      </c>
      <c r="R544" s="146">
        <f>Q544*H544</f>
        <v>0.22499999999999998</v>
      </c>
      <c r="S544" s="146">
        <v>0</v>
      </c>
      <c r="T544" s="147">
        <f>S544*H544</f>
        <v>0</v>
      </c>
      <c r="AR544" s="148" t="s">
        <v>332</v>
      </c>
      <c r="AT544" s="148" t="s">
        <v>224</v>
      </c>
      <c r="AU544" s="148" t="s">
        <v>80</v>
      </c>
      <c r="AY544" s="17" t="s">
        <v>221</v>
      </c>
      <c r="BE544" s="149">
        <f>IF(N544="základní",J544,0)</f>
        <v>0</v>
      </c>
      <c r="BF544" s="149">
        <f>IF(N544="snížená",J544,0)</f>
        <v>0</v>
      </c>
      <c r="BG544" s="149">
        <f>IF(N544="zákl. přenesená",J544,0)</f>
        <v>0</v>
      </c>
      <c r="BH544" s="149">
        <f>IF(N544="sníž. přenesená",J544,0)</f>
        <v>0</v>
      </c>
      <c r="BI544" s="149">
        <f>IF(N544="nulová",J544,0)</f>
        <v>0</v>
      </c>
      <c r="BJ544" s="17" t="s">
        <v>80</v>
      </c>
      <c r="BK544" s="149">
        <f>ROUND(I544*H544,2)</f>
        <v>0</v>
      </c>
      <c r="BL544" s="17" t="s">
        <v>332</v>
      </c>
      <c r="BM544" s="148" t="s">
        <v>2029</v>
      </c>
    </row>
    <row r="545" spans="2:65" s="1" customFormat="1">
      <c r="B545" s="32"/>
      <c r="D545" s="151" t="s">
        <v>272</v>
      </c>
      <c r="F545" s="181" t="s">
        <v>2030</v>
      </c>
      <c r="I545" s="182"/>
      <c r="L545" s="32"/>
      <c r="M545" s="183"/>
      <c r="T545" s="56"/>
      <c r="AT545" s="17" t="s">
        <v>272</v>
      </c>
      <c r="AU545" s="17" t="s">
        <v>80</v>
      </c>
    </row>
    <row r="546" spans="2:65" s="12" customFormat="1">
      <c r="B546" s="150"/>
      <c r="D546" s="151" t="s">
        <v>231</v>
      </c>
      <c r="E546" s="152" t="s">
        <v>1</v>
      </c>
      <c r="F546" s="153" t="s">
        <v>2021</v>
      </c>
      <c r="H546" s="152" t="s">
        <v>1</v>
      </c>
      <c r="I546" s="154"/>
      <c r="L546" s="150"/>
      <c r="M546" s="155"/>
      <c r="T546" s="156"/>
      <c r="AT546" s="152" t="s">
        <v>231</v>
      </c>
      <c r="AU546" s="152" t="s">
        <v>80</v>
      </c>
      <c r="AV546" s="12" t="s">
        <v>80</v>
      </c>
      <c r="AW546" s="12" t="s">
        <v>30</v>
      </c>
      <c r="AX546" s="12" t="s">
        <v>73</v>
      </c>
      <c r="AY546" s="152" t="s">
        <v>221</v>
      </c>
    </row>
    <row r="547" spans="2:65" s="13" customFormat="1">
      <c r="B547" s="157"/>
      <c r="D547" s="151" t="s">
        <v>231</v>
      </c>
      <c r="E547" s="158" t="s">
        <v>1</v>
      </c>
      <c r="F547" s="159" t="s">
        <v>1780</v>
      </c>
      <c r="H547" s="160">
        <v>4</v>
      </c>
      <c r="I547" s="161"/>
      <c r="L547" s="157"/>
      <c r="M547" s="162"/>
      <c r="T547" s="163"/>
      <c r="AT547" s="158" t="s">
        <v>231</v>
      </c>
      <c r="AU547" s="158" t="s">
        <v>80</v>
      </c>
      <c r="AV547" s="13" t="s">
        <v>82</v>
      </c>
      <c r="AW547" s="13" t="s">
        <v>30</v>
      </c>
      <c r="AX547" s="13" t="s">
        <v>73</v>
      </c>
      <c r="AY547" s="158" t="s">
        <v>221</v>
      </c>
    </row>
    <row r="548" spans="2:65" s="12" customFormat="1">
      <c r="B548" s="150"/>
      <c r="D548" s="151" t="s">
        <v>231</v>
      </c>
      <c r="E548" s="152" t="s">
        <v>1</v>
      </c>
      <c r="F548" s="153" t="s">
        <v>2026</v>
      </c>
      <c r="H548" s="152" t="s">
        <v>1</v>
      </c>
      <c r="I548" s="154"/>
      <c r="L548" s="150"/>
      <c r="M548" s="155"/>
      <c r="T548" s="156"/>
      <c r="AT548" s="152" t="s">
        <v>231</v>
      </c>
      <c r="AU548" s="152" t="s">
        <v>80</v>
      </c>
      <c r="AV548" s="12" t="s">
        <v>80</v>
      </c>
      <c r="AW548" s="12" t="s">
        <v>30</v>
      </c>
      <c r="AX548" s="12" t="s">
        <v>73</v>
      </c>
      <c r="AY548" s="152" t="s">
        <v>221</v>
      </c>
    </row>
    <row r="549" spans="2:65" s="13" customFormat="1">
      <c r="B549" s="157"/>
      <c r="D549" s="151" t="s">
        <v>231</v>
      </c>
      <c r="E549" s="158" t="s">
        <v>1</v>
      </c>
      <c r="F549" s="159" t="s">
        <v>1735</v>
      </c>
      <c r="H549" s="160">
        <v>1</v>
      </c>
      <c r="I549" s="161"/>
      <c r="L549" s="157"/>
      <c r="M549" s="162"/>
      <c r="T549" s="163"/>
      <c r="AT549" s="158" t="s">
        <v>231</v>
      </c>
      <c r="AU549" s="158" t="s">
        <v>80</v>
      </c>
      <c r="AV549" s="13" t="s">
        <v>82</v>
      </c>
      <c r="AW549" s="13" t="s">
        <v>30</v>
      </c>
      <c r="AX549" s="13" t="s">
        <v>73</v>
      </c>
      <c r="AY549" s="158" t="s">
        <v>221</v>
      </c>
    </row>
    <row r="550" spans="2:65" s="14" customFormat="1">
      <c r="B550" s="164"/>
      <c r="D550" s="151" t="s">
        <v>231</v>
      </c>
      <c r="E550" s="165" t="s">
        <v>1</v>
      </c>
      <c r="F550" s="166" t="s">
        <v>236</v>
      </c>
      <c r="H550" s="167">
        <v>5</v>
      </c>
      <c r="I550" s="168"/>
      <c r="L550" s="164"/>
      <c r="M550" s="169"/>
      <c r="T550" s="170"/>
      <c r="AT550" s="165" t="s">
        <v>231</v>
      </c>
      <c r="AU550" s="165" t="s">
        <v>80</v>
      </c>
      <c r="AV550" s="14" t="s">
        <v>229</v>
      </c>
      <c r="AW550" s="14" t="s">
        <v>30</v>
      </c>
      <c r="AX550" s="14" t="s">
        <v>80</v>
      </c>
      <c r="AY550" s="165" t="s">
        <v>221</v>
      </c>
    </row>
    <row r="551" spans="2:65" s="1" customFormat="1" ht="44.25" customHeight="1">
      <c r="B551" s="136"/>
      <c r="C551" s="137" t="s">
        <v>873</v>
      </c>
      <c r="D551" s="137" t="s">
        <v>224</v>
      </c>
      <c r="E551" s="138" t="s">
        <v>2031</v>
      </c>
      <c r="F551" s="139" t="s">
        <v>2032</v>
      </c>
      <c r="G551" s="140" t="s">
        <v>285</v>
      </c>
      <c r="H551" s="141">
        <v>2</v>
      </c>
      <c r="I551" s="142"/>
      <c r="J551" s="143">
        <f>ROUND(I551*H551,2)</f>
        <v>0</v>
      </c>
      <c r="K551" s="139" t="s">
        <v>1</v>
      </c>
      <c r="L551" s="32"/>
      <c r="M551" s="144" t="s">
        <v>1</v>
      </c>
      <c r="N551" s="145" t="s">
        <v>38</v>
      </c>
      <c r="P551" s="146">
        <f>O551*H551</f>
        <v>0</v>
      </c>
      <c r="Q551" s="146">
        <v>2.1199999999999999E-3</v>
      </c>
      <c r="R551" s="146">
        <f>Q551*H551</f>
        <v>4.2399999999999998E-3</v>
      </c>
      <c r="S551" s="146">
        <v>0</v>
      </c>
      <c r="T551" s="147">
        <f>S551*H551</f>
        <v>0</v>
      </c>
      <c r="AR551" s="148" t="s">
        <v>332</v>
      </c>
      <c r="AT551" s="148" t="s">
        <v>224</v>
      </c>
      <c r="AU551" s="148" t="s">
        <v>80</v>
      </c>
      <c r="AY551" s="17" t="s">
        <v>221</v>
      </c>
      <c r="BE551" s="149">
        <f>IF(N551="základní",J551,0)</f>
        <v>0</v>
      </c>
      <c r="BF551" s="149">
        <f>IF(N551="snížená",J551,0)</f>
        <v>0</v>
      </c>
      <c r="BG551" s="149">
        <f>IF(N551="zákl. přenesená",J551,0)</f>
        <v>0</v>
      </c>
      <c r="BH551" s="149">
        <f>IF(N551="sníž. přenesená",J551,0)</f>
        <v>0</v>
      </c>
      <c r="BI551" s="149">
        <f>IF(N551="nulová",J551,0)</f>
        <v>0</v>
      </c>
      <c r="BJ551" s="17" t="s">
        <v>80</v>
      </c>
      <c r="BK551" s="149">
        <f>ROUND(I551*H551,2)</f>
        <v>0</v>
      </c>
      <c r="BL551" s="17" t="s">
        <v>332</v>
      </c>
      <c r="BM551" s="148" t="s">
        <v>2033</v>
      </c>
    </row>
    <row r="552" spans="2:65" s="1" customFormat="1">
      <c r="B552" s="32"/>
      <c r="D552" s="151" t="s">
        <v>272</v>
      </c>
      <c r="F552" s="181" t="s">
        <v>2034</v>
      </c>
      <c r="I552" s="182"/>
      <c r="L552" s="32"/>
      <c r="M552" s="183"/>
      <c r="T552" s="56"/>
      <c r="AT552" s="17" t="s">
        <v>272</v>
      </c>
      <c r="AU552" s="17" t="s">
        <v>80</v>
      </c>
    </row>
    <row r="553" spans="2:65" s="12" customFormat="1">
      <c r="B553" s="150"/>
      <c r="D553" s="151" t="s">
        <v>231</v>
      </c>
      <c r="E553" s="152" t="s">
        <v>1</v>
      </c>
      <c r="F553" s="153" t="s">
        <v>2035</v>
      </c>
      <c r="H553" s="152" t="s">
        <v>1</v>
      </c>
      <c r="I553" s="154"/>
      <c r="L553" s="150"/>
      <c r="M553" s="155"/>
      <c r="T553" s="156"/>
      <c r="AT553" s="152" t="s">
        <v>231</v>
      </c>
      <c r="AU553" s="152" t="s">
        <v>80</v>
      </c>
      <c r="AV553" s="12" t="s">
        <v>80</v>
      </c>
      <c r="AW553" s="12" t="s">
        <v>30</v>
      </c>
      <c r="AX553" s="12" t="s">
        <v>73</v>
      </c>
      <c r="AY553" s="152" t="s">
        <v>221</v>
      </c>
    </row>
    <row r="554" spans="2:65" s="13" customFormat="1">
      <c r="B554" s="157"/>
      <c r="D554" s="151" t="s">
        <v>231</v>
      </c>
      <c r="E554" s="158" t="s">
        <v>1</v>
      </c>
      <c r="F554" s="159" t="s">
        <v>1873</v>
      </c>
      <c r="H554" s="160">
        <v>2</v>
      </c>
      <c r="I554" s="161"/>
      <c r="L554" s="157"/>
      <c r="M554" s="162"/>
      <c r="T554" s="163"/>
      <c r="AT554" s="158" t="s">
        <v>231</v>
      </c>
      <c r="AU554" s="158" t="s">
        <v>80</v>
      </c>
      <c r="AV554" s="13" t="s">
        <v>82</v>
      </c>
      <c r="AW554" s="13" t="s">
        <v>30</v>
      </c>
      <c r="AX554" s="13" t="s">
        <v>73</v>
      </c>
      <c r="AY554" s="158" t="s">
        <v>221</v>
      </c>
    </row>
    <row r="555" spans="2:65" s="14" customFormat="1">
      <c r="B555" s="164"/>
      <c r="D555" s="151" t="s">
        <v>231</v>
      </c>
      <c r="E555" s="165" t="s">
        <v>1</v>
      </c>
      <c r="F555" s="166" t="s">
        <v>236</v>
      </c>
      <c r="H555" s="167">
        <v>2</v>
      </c>
      <c r="I555" s="168"/>
      <c r="L555" s="164"/>
      <c r="M555" s="169"/>
      <c r="T555" s="170"/>
      <c r="AT555" s="165" t="s">
        <v>231</v>
      </c>
      <c r="AU555" s="165" t="s">
        <v>80</v>
      </c>
      <c r="AV555" s="14" t="s">
        <v>229</v>
      </c>
      <c r="AW555" s="14" t="s">
        <v>30</v>
      </c>
      <c r="AX555" s="14" t="s">
        <v>80</v>
      </c>
      <c r="AY555" s="165" t="s">
        <v>221</v>
      </c>
    </row>
    <row r="556" spans="2:65" s="1" customFormat="1" ht="44.25" customHeight="1">
      <c r="B556" s="136"/>
      <c r="C556" s="137" t="s">
        <v>877</v>
      </c>
      <c r="D556" s="137" t="s">
        <v>224</v>
      </c>
      <c r="E556" s="138" t="s">
        <v>2036</v>
      </c>
      <c r="F556" s="139" t="s">
        <v>2032</v>
      </c>
      <c r="G556" s="140" t="s">
        <v>285</v>
      </c>
      <c r="H556" s="141">
        <v>1</v>
      </c>
      <c r="I556" s="142"/>
      <c r="J556" s="143">
        <f>ROUND(I556*H556,2)</f>
        <v>0</v>
      </c>
      <c r="K556" s="139" t="s">
        <v>1</v>
      </c>
      <c r="L556" s="32"/>
      <c r="M556" s="144" t="s">
        <v>1</v>
      </c>
      <c r="N556" s="145" t="s">
        <v>38</v>
      </c>
      <c r="P556" s="146">
        <f>O556*H556</f>
        <v>0</v>
      </c>
      <c r="Q556" s="146">
        <v>2.1199999999999999E-3</v>
      </c>
      <c r="R556" s="146">
        <f>Q556*H556</f>
        <v>2.1199999999999999E-3</v>
      </c>
      <c r="S556" s="146">
        <v>0</v>
      </c>
      <c r="T556" s="147">
        <f>S556*H556</f>
        <v>0</v>
      </c>
      <c r="AR556" s="148" t="s">
        <v>332</v>
      </c>
      <c r="AT556" s="148" t="s">
        <v>224</v>
      </c>
      <c r="AU556" s="148" t="s">
        <v>80</v>
      </c>
      <c r="AY556" s="17" t="s">
        <v>221</v>
      </c>
      <c r="BE556" s="149">
        <f>IF(N556="základní",J556,0)</f>
        <v>0</v>
      </c>
      <c r="BF556" s="149">
        <f>IF(N556="snížená",J556,0)</f>
        <v>0</v>
      </c>
      <c r="BG556" s="149">
        <f>IF(N556="zákl. přenesená",J556,0)</f>
        <v>0</v>
      </c>
      <c r="BH556" s="149">
        <f>IF(N556="sníž. přenesená",J556,0)</f>
        <v>0</v>
      </c>
      <c r="BI556" s="149">
        <f>IF(N556="nulová",J556,0)</f>
        <v>0</v>
      </c>
      <c r="BJ556" s="17" t="s">
        <v>80</v>
      </c>
      <c r="BK556" s="149">
        <f>ROUND(I556*H556,2)</f>
        <v>0</v>
      </c>
      <c r="BL556" s="17" t="s">
        <v>332</v>
      </c>
      <c r="BM556" s="148" t="s">
        <v>2037</v>
      </c>
    </row>
    <row r="557" spans="2:65" s="1" customFormat="1">
      <c r="B557" s="32"/>
      <c r="D557" s="151" t="s">
        <v>272</v>
      </c>
      <c r="F557" s="181" t="s">
        <v>2038</v>
      </c>
      <c r="I557" s="182"/>
      <c r="L557" s="32"/>
      <c r="M557" s="183"/>
      <c r="T557" s="56"/>
      <c r="AT557" s="17" t="s">
        <v>272</v>
      </c>
      <c r="AU557" s="17" t="s">
        <v>80</v>
      </c>
    </row>
    <row r="558" spans="2:65" s="12" customFormat="1">
      <c r="B558" s="150"/>
      <c r="D558" s="151" t="s">
        <v>231</v>
      </c>
      <c r="E558" s="152" t="s">
        <v>1</v>
      </c>
      <c r="F558" s="153" t="s">
        <v>2039</v>
      </c>
      <c r="H558" s="152" t="s">
        <v>1</v>
      </c>
      <c r="I558" s="154"/>
      <c r="L558" s="150"/>
      <c r="M558" s="155"/>
      <c r="T558" s="156"/>
      <c r="AT558" s="152" t="s">
        <v>231</v>
      </c>
      <c r="AU558" s="152" t="s">
        <v>80</v>
      </c>
      <c r="AV558" s="12" t="s">
        <v>80</v>
      </c>
      <c r="AW558" s="12" t="s">
        <v>30</v>
      </c>
      <c r="AX558" s="12" t="s">
        <v>73</v>
      </c>
      <c r="AY558" s="152" t="s">
        <v>221</v>
      </c>
    </row>
    <row r="559" spans="2:65" s="13" customFormat="1">
      <c r="B559" s="157"/>
      <c r="D559" s="151" t="s">
        <v>231</v>
      </c>
      <c r="E559" s="158" t="s">
        <v>1</v>
      </c>
      <c r="F559" s="159" t="s">
        <v>1735</v>
      </c>
      <c r="H559" s="160">
        <v>1</v>
      </c>
      <c r="I559" s="161"/>
      <c r="L559" s="157"/>
      <c r="M559" s="162"/>
      <c r="T559" s="163"/>
      <c r="AT559" s="158" t="s">
        <v>231</v>
      </c>
      <c r="AU559" s="158" t="s">
        <v>80</v>
      </c>
      <c r="AV559" s="13" t="s">
        <v>82</v>
      </c>
      <c r="AW559" s="13" t="s">
        <v>30</v>
      </c>
      <c r="AX559" s="13" t="s">
        <v>73</v>
      </c>
      <c r="AY559" s="158" t="s">
        <v>221</v>
      </c>
    </row>
    <row r="560" spans="2:65" s="14" customFormat="1">
      <c r="B560" s="164"/>
      <c r="D560" s="151" t="s">
        <v>231</v>
      </c>
      <c r="E560" s="165" t="s">
        <v>1</v>
      </c>
      <c r="F560" s="166" t="s">
        <v>236</v>
      </c>
      <c r="H560" s="167">
        <v>1</v>
      </c>
      <c r="I560" s="168"/>
      <c r="L560" s="164"/>
      <c r="M560" s="169"/>
      <c r="T560" s="170"/>
      <c r="AT560" s="165" t="s">
        <v>231</v>
      </c>
      <c r="AU560" s="165" t="s">
        <v>80</v>
      </c>
      <c r="AV560" s="14" t="s">
        <v>229</v>
      </c>
      <c r="AW560" s="14" t="s">
        <v>30</v>
      </c>
      <c r="AX560" s="14" t="s">
        <v>80</v>
      </c>
      <c r="AY560" s="165" t="s">
        <v>221</v>
      </c>
    </row>
    <row r="561" spans="2:65" s="1" customFormat="1" ht="24.2" customHeight="1">
      <c r="B561" s="136"/>
      <c r="C561" s="137" t="s">
        <v>881</v>
      </c>
      <c r="D561" s="137" t="s">
        <v>224</v>
      </c>
      <c r="E561" s="138" t="s">
        <v>2040</v>
      </c>
      <c r="F561" s="139" t="s">
        <v>2041</v>
      </c>
      <c r="G561" s="140" t="s">
        <v>285</v>
      </c>
      <c r="H561" s="141">
        <v>2</v>
      </c>
      <c r="I561" s="142"/>
      <c r="J561" s="143">
        <f>ROUND(I561*H561,2)</f>
        <v>0</v>
      </c>
      <c r="K561" s="139" t="s">
        <v>1</v>
      </c>
      <c r="L561" s="32"/>
      <c r="M561" s="144" t="s">
        <v>1</v>
      </c>
      <c r="N561" s="145" t="s">
        <v>38</v>
      </c>
      <c r="P561" s="146">
        <f>O561*H561</f>
        <v>0</v>
      </c>
      <c r="Q561" s="146">
        <v>5.0000000000000001E-3</v>
      </c>
      <c r="R561" s="146">
        <f>Q561*H561</f>
        <v>0.01</v>
      </c>
      <c r="S561" s="146">
        <v>0</v>
      </c>
      <c r="T561" s="147">
        <f>S561*H561</f>
        <v>0</v>
      </c>
      <c r="AR561" s="148" t="s">
        <v>332</v>
      </c>
      <c r="AT561" s="148" t="s">
        <v>224</v>
      </c>
      <c r="AU561" s="148" t="s">
        <v>80</v>
      </c>
      <c r="AY561" s="17" t="s">
        <v>221</v>
      </c>
      <c r="BE561" s="149">
        <f>IF(N561="základní",J561,0)</f>
        <v>0</v>
      </c>
      <c r="BF561" s="149">
        <f>IF(N561="snížená",J561,0)</f>
        <v>0</v>
      </c>
      <c r="BG561" s="149">
        <f>IF(N561="zákl. přenesená",J561,0)</f>
        <v>0</v>
      </c>
      <c r="BH561" s="149">
        <f>IF(N561="sníž. přenesená",J561,0)</f>
        <v>0</v>
      </c>
      <c r="BI561" s="149">
        <f>IF(N561="nulová",J561,0)</f>
        <v>0</v>
      </c>
      <c r="BJ561" s="17" t="s">
        <v>80</v>
      </c>
      <c r="BK561" s="149">
        <f>ROUND(I561*H561,2)</f>
        <v>0</v>
      </c>
      <c r="BL561" s="17" t="s">
        <v>332</v>
      </c>
      <c r="BM561" s="148" t="s">
        <v>2042</v>
      </c>
    </row>
    <row r="562" spans="2:65" s="1" customFormat="1">
      <c r="B562" s="32"/>
      <c r="D562" s="151" t="s">
        <v>272</v>
      </c>
      <c r="F562" s="181" t="s">
        <v>2043</v>
      </c>
      <c r="I562" s="182"/>
      <c r="L562" s="32"/>
      <c r="M562" s="183"/>
      <c r="T562" s="56"/>
      <c r="AT562" s="17" t="s">
        <v>272</v>
      </c>
      <c r="AU562" s="17" t="s">
        <v>80</v>
      </c>
    </row>
    <row r="563" spans="2:65" s="12" customFormat="1">
      <c r="B563" s="150"/>
      <c r="D563" s="151" t="s">
        <v>231</v>
      </c>
      <c r="E563" s="152" t="s">
        <v>1</v>
      </c>
      <c r="F563" s="153" t="s">
        <v>2044</v>
      </c>
      <c r="H563" s="152" t="s">
        <v>1</v>
      </c>
      <c r="I563" s="154"/>
      <c r="L563" s="150"/>
      <c r="M563" s="155"/>
      <c r="T563" s="156"/>
      <c r="AT563" s="152" t="s">
        <v>231</v>
      </c>
      <c r="AU563" s="152" t="s">
        <v>80</v>
      </c>
      <c r="AV563" s="12" t="s">
        <v>80</v>
      </c>
      <c r="AW563" s="12" t="s">
        <v>30</v>
      </c>
      <c r="AX563" s="12" t="s">
        <v>73</v>
      </c>
      <c r="AY563" s="152" t="s">
        <v>221</v>
      </c>
    </row>
    <row r="564" spans="2:65" s="13" customFormat="1">
      <c r="B564" s="157"/>
      <c r="D564" s="151" t="s">
        <v>231</v>
      </c>
      <c r="E564" s="158" t="s">
        <v>1</v>
      </c>
      <c r="F564" s="159" t="s">
        <v>1735</v>
      </c>
      <c r="H564" s="160">
        <v>1</v>
      </c>
      <c r="I564" s="161"/>
      <c r="L564" s="157"/>
      <c r="M564" s="162"/>
      <c r="T564" s="163"/>
      <c r="AT564" s="158" t="s">
        <v>231</v>
      </c>
      <c r="AU564" s="158" t="s">
        <v>80</v>
      </c>
      <c r="AV564" s="13" t="s">
        <v>82</v>
      </c>
      <c r="AW564" s="13" t="s">
        <v>30</v>
      </c>
      <c r="AX564" s="13" t="s">
        <v>73</v>
      </c>
      <c r="AY564" s="158" t="s">
        <v>221</v>
      </c>
    </row>
    <row r="565" spans="2:65" s="12" customFormat="1">
      <c r="B565" s="150"/>
      <c r="D565" s="151" t="s">
        <v>231</v>
      </c>
      <c r="E565" s="152" t="s">
        <v>1</v>
      </c>
      <c r="F565" s="153" t="s">
        <v>2045</v>
      </c>
      <c r="H565" s="152" t="s">
        <v>1</v>
      </c>
      <c r="I565" s="154"/>
      <c r="L565" s="150"/>
      <c r="M565" s="155"/>
      <c r="T565" s="156"/>
      <c r="AT565" s="152" t="s">
        <v>231</v>
      </c>
      <c r="AU565" s="152" t="s">
        <v>80</v>
      </c>
      <c r="AV565" s="12" t="s">
        <v>80</v>
      </c>
      <c r="AW565" s="12" t="s">
        <v>30</v>
      </c>
      <c r="AX565" s="12" t="s">
        <v>73</v>
      </c>
      <c r="AY565" s="152" t="s">
        <v>221</v>
      </c>
    </row>
    <row r="566" spans="2:65" s="13" customFormat="1">
      <c r="B566" s="157"/>
      <c r="D566" s="151" t="s">
        <v>231</v>
      </c>
      <c r="E566" s="158" t="s">
        <v>1</v>
      </c>
      <c r="F566" s="159" t="s">
        <v>1735</v>
      </c>
      <c r="H566" s="160">
        <v>1</v>
      </c>
      <c r="I566" s="161"/>
      <c r="L566" s="157"/>
      <c r="M566" s="162"/>
      <c r="T566" s="163"/>
      <c r="AT566" s="158" t="s">
        <v>231</v>
      </c>
      <c r="AU566" s="158" t="s">
        <v>80</v>
      </c>
      <c r="AV566" s="13" t="s">
        <v>82</v>
      </c>
      <c r="AW566" s="13" t="s">
        <v>30</v>
      </c>
      <c r="AX566" s="13" t="s">
        <v>73</v>
      </c>
      <c r="AY566" s="158" t="s">
        <v>221</v>
      </c>
    </row>
    <row r="567" spans="2:65" s="14" customFormat="1">
      <c r="B567" s="164"/>
      <c r="D567" s="151" t="s">
        <v>231</v>
      </c>
      <c r="E567" s="165" t="s">
        <v>1</v>
      </c>
      <c r="F567" s="166" t="s">
        <v>236</v>
      </c>
      <c r="H567" s="167">
        <v>2</v>
      </c>
      <c r="I567" s="168"/>
      <c r="L567" s="164"/>
      <c r="M567" s="169"/>
      <c r="T567" s="170"/>
      <c r="AT567" s="165" t="s">
        <v>231</v>
      </c>
      <c r="AU567" s="165" t="s">
        <v>80</v>
      </c>
      <c r="AV567" s="14" t="s">
        <v>229</v>
      </c>
      <c r="AW567" s="14" t="s">
        <v>30</v>
      </c>
      <c r="AX567" s="14" t="s">
        <v>80</v>
      </c>
      <c r="AY567" s="165" t="s">
        <v>221</v>
      </c>
    </row>
    <row r="568" spans="2:65" s="1" customFormat="1" ht="24.2" customHeight="1">
      <c r="B568" s="136"/>
      <c r="C568" s="137" t="s">
        <v>885</v>
      </c>
      <c r="D568" s="137" t="s">
        <v>224</v>
      </c>
      <c r="E568" s="138" t="s">
        <v>2046</v>
      </c>
      <c r="F568" s="139" t="s">
        <v>2047</v>
      </c>
      <c r="G568" s="140" t="s">
        <v>1664</v>
      </c>
      <c r="H568" s="141">
        <v>1</v>
      </c>
      <c r="I568" s="142"/>
      <c r="J568" s="143">
        <f>ROUND(I568*H568,2)</f>
        <v>0</v>
      </c>
      <c r="K568" s="139" t="s">
        <v>1</v>
      </c>
      <c r="L568" s="32"/>
      <c r="M568" s="144" t="s">
        <v>1</v>
      </c>
      <c r="N568" s="145" t="s">
        <v>38</v>
      </c>
      <c r="P568" s="146">
        <f>O568*H568</f>
        <v>0</v>
      </c>
      <c r="Q568" s="146">
        <v>1.0999999999999999E-2</v>
      </c>
      <c r="R568" s="146">
        <f>Q568*H568</f>
        <v>1.0999999999999999E-2</v>
      </c>
      <c r="S568" s="146">
        <v>0</v>
      </c>
      <c r="T568" s="147">
        <f>S568*H568</f>
        <v>0</v>
      </c>
      <c r="AR568" s="148" t="s">
        <v>332</v>
      </c>
      <c r="AT568" s="148" t="s">
        <v>224</v>
      </c>
      <c r="AU568" s="148" t="s">
        <v>80</v>
      </c>
      <c r="AY568" s="17" t="s">
        <v>221</v>
      </c>
      <c r="BE568" s="149">
        <f>IF(N568="základní",J568,0)</f>
        <v>0</v>
      </c>
      <c r="BF568" s="149">
        <f>IF(N568="snížená",J568,0)</f>
        <v>0</v>
      </c>
      <c r="BG568" s="149">
        <f>IF(N568="zákl. přenesená",J568,0)</f>
        <v>0</v>
      </c>
      <c r="BH568" s="149">
        <f>IF(N568="sníž. přenesená",J568,0)</f>
        <v>0</v>
      </c>
      <c r="BI568" s="149">
        <f>IF(N568="nulová",J568,0)</f>
        <v>0</v>
      </c>
      <c r="BJ568" s="17" t="s">
        <v>80</v>
      </c>
      <c r="BK568" s="149">
        <f>ROUND(I568*H568,2)</f>
        <v>0</v>
      </c>
      <c r="BL568" s="17" t="s">
        <v>332</v>
      </c>
      <c r="BM568" s="148" t="s">
        <v>2048</v>
      </c>
    </row>
    <row r="569" spans="2:65" s="12" customFormat="1">
      <c r="B569" s="150"/>
      <c r="D569" s="151" t="s">
        <v>231</v>
      </c>
      <c r="E569" s="152" t="s">
        <v>1</v>
      </c>
      <c r="F569" s="153" t="s">
        <v>2049</v>
      </c>
      <c r="H569" s="152" t="s">
        <v>1</v>
      </c>
      <c r="I569" s="154"/>
      <c r="L569" s="150"/>
      <c r="M569" s="155"/>
      <c r="T569" s="156"/>
      <c r="AT569" s="152" t="s">
        <v>231</v>
      </c>
      <c r="AU569" s="152" t="s">
        <v>80</v>
      </c>
      <c r="AV569" s="12" t="s">
        <v>80</v>
      </c>
      <c r="AW569" s="12" t="s">
        <v>30</v>
      </c>
      <c r="AX569" s="12" t="s">
        <v>73</v>
      </c>
      <c r="AY569" s="152" t="s">
        <v>221</v>
      </c>
    </row>
    <row r="570" spans="2:65" s="13" customFormat="1">
      <c r="B570" s="157"/>
      <c r="D570" s="151" t="s">
        <v>231</v>
      </c>
      <c r="E570" s="158" t="s">
        <v>1</v>
      </c>
      <c r="F570" s="159" t="s">
        <v>1735</v>
      </c>
      <c r="H570" s="160">
        <v>1</v>
      </c>
      <c r="I570" s="161"/>
      <c r="L570" s="157"/>
      <c r="M570" s="162"/>
      <c r="T570" s="163"/>
      <c r="AT570" s="158" t="s">
        <v>231</v>
      </c>
      <c r="AU570" s="158" t="s">
        <v>80</v>
      </c>
      <c r="AV570" s="13" t="s">
        <v>82</v>
      </c>
      <c r="AW570" s="13" t="s">
        <v>30</v>
      </c>
      <c r="AX570" s="13" t="s">
        <v>73</v>
      </c>
      <c r="AY570" s="158" t="s">
        <v>221</v>
      </c>
    </row>
    <row r="571" spans="2:65" s="14" customFormat="1">
      <c r="B571" s="164"/>
      <c r="D571" s="151" t="s">
        <v>231</v>
      </c>
      <c r="E571" s="165" t="s">
        <v>1</v>
      </c>
      <c r="F571" s="166" t="s">
        <v>236</v>
      </c>
      <c r="H571" s="167">
        <v>1</v>
      </c>
      <c r="I571" s="168"/>
      <c r="L571" s="164"/>
      <c r="M571" s="169"/>
      <c r="T571" s="170"/>
      <c r="AT571" s="165" t="s">
        <v>231</v>
      </c>
      <c r="AU571" s="165" t="s">
        <v>80</v>
      </c>
      <c r="AV571" s="14" t="s">
        <v>229</v>
      </c>
      <c r="AW571" s="14" t="s">
        <v>30</v>
      </c>
      <c r="AX571" s="14" t="s">
        <v>80</v>
      </c>
      <c r="AY571" s="165" t="s">
        <v>221</v>
      </c>
    </row>
    <row r="572" spans="2:65" s="1" customFormat="1" ht="21.75" customHeight="1">
      <c r="B572" s="136"/>
      <c r="C572" s="137" t="s">
        <v>889</v>
      </c>
      <c r="D572" s="137" t="s">
        <v>224</v>
      </c>
      <c r="E572" s="138" t="s">
        <v>2050</v>
      </c>
      <c r="F572" s="139" t="s">
        <v>2051</v>
      </c>
      <c r="G572" s="140" t="s">
        <v>256</v>
      </c>
      <c r="H572" s="141">
        <v>1</v>
      </c>
      <c r="I572" s="142"/>
      <c r="J572" s="143">
        <f>ROUND(I572*H572,2)</f>
        <v>0</v>
      </c>
      <c r="K572" s="139" t="s">
        <v>1701</v>
      </c>
      <c r="L572" s="32"/>
      <c r="M572" s="144" t="s">
        <v>1</v>
      </c>
      <c r="N572" s="145" t="s">
        <v>38</v>
      </c>
      <c r="P572" s="146">
        <f>O572*H572</f>
        <v>0</v>
      </c>
      <c r="Q572" s="146">
        <v>0</v>
      </c>
      <c r="R572" s="146">
        <f>Q572*H572</f>
        <v>0</v>
      </c>
      <c r="S572" s="146">
        <v>0</v>
      </c>
      <c r="T572" s="147">
        <f>S572*H572</f>
        <v>0</v>
      </c>
      <c r="AR572" s="148" t="s">
        <v>332</v>
      </c>
      <c r="AT572" s="148" t="s">
        <v>224</v>
      </c>
      <c r="AU572" s="148" t="s">
        <v>80</v>
      </c>
      <c r="AY572" s="17" t="s">
        <v>221</v>
      </c>
      <c r="BE572" s="149">
        <f>IF(N572="základní",J572,0)</f>
        <v>0</v>
      </c>
      <c r="BF572" s="149">
        <f>IF(N572="snížená",J572,0)</f>
        <v>0</v>
      </c>
      <c r="BG572" s="149">
        <f>IF(N572="zákl. přenesená",J572,0)</f>
        <v>0</v>
      </c>
      <c r="BH572" s="149">
        <f>IF(N572="sníž. přenesená",J572,0)</f>
        <v>0</v>
      </c>
      <c r="BI572" s="149">
        <f>IF(N572="nulová",J572,0)</f>
        <v>0</v>
      </c>
      <c r="BJ572" s="17" t="s">
        <v>80</v>
      </c>
      <c r="BK572" s="149">
        <f>ROUND(I572*H572,2)</f>
        <v>0</v>
      </c>
      <c r="BL572" s="17" t="s">
        <v>332</v>
      </c>
      <c r="BM572" s="148" t="s">
        <v>2052</v>
      </c>
    </row>
    <row r="573" spans="2:65" s="11" customFormat="1" ht="25.9" customHeight="1">
      <c r="B573" s="124"/>
      <c r="D573" s="125" t="s">
        <v>72</v>
      </c>
      <c r="E573" s="126" t="s">
        <v>871</v>
      </c>
      <c r="F573" s="126" t="s">
        <v>2053</v>
      </c>
      <c r="I573" s="127"/>
      <c r="J573" s="128">
        <f>BK573</f>
        <v>0</v>
      </c>
      <c r="L573" s="124"/>
      <c r="M573" s="129"/>
      <c r="P573" s="130">
        <f>SUM(P574:P580)</f>
        <v>0</v>
      </c>
      <c r="R573" s="130">
        <f>SUM(R574:R580)</f>
        <v>3.8580000000000003E-2</v>
      </c>
      <c r="T573" s="131">
        <f>SUM(T574:T580)</f>
        <v>0</v>
      </c>
      <c r="AR573" s="125" t="s">
        <v>82</v>
      </c>
      <c r="AT573" s="132" t="s">
        <v>72</v>
      </c>
      <c r="AU573" s="132" t="s">
        <v>73</v>
      </c>
      <c r="AY573" s="125" t="s">
        <v>221</v>
      </c>
      <c r="BK573" s="133">
        <f>SUM(BK574:BK580)</f>
        <v>0</v>
      </c>
    </row>
    <row r="574" spans="2:65" s="1" customFormat="1" ht="24.2" customHeight="1">
      <c r="B574" s="136"/>
      <c r="C574" s="137" t="s">
        <v>893</v>
      </c>
      <c r="D574" s="137" t="s">
        <v>224</v>
      </c>
      <c r="E574" s="138" t="s">
        <v>2054</v>
      </c>
      <c r="F574" s="139" t="s">
        <v>2055</v>
      </c>
      <c r="G574" s="140" t="s">
        <v>1004</v>
      </c>
      <c r="H574" s="141">
        <v>643</v>
      </c>
      <c r="I574" s="142"/>
      <c r="J574" s="143">
        <f>ROUND(I574*H574,2)</f>
        <v>0</v>
      </c>
      <c r="K574" s="139" t="s">
        <v>1</v>
      </c>
      <c r="L574" s="32"/>
      <c r="M574" s="144" t="s">
        <v>1</v>
      </c>
      <c r="N574" s="145" t="s">
        <v>38</v>
      </c>
      <c r="P574" s="146">
        <f>O574*H574</f>
        <v>0</v>
      </c>
      <c r="Q574" s="146">
        <v>6.0000000000000002E-5</v>
      </c>
      <c r="R574" s="146">
        <f>Q574*H574</f>
        <v>3.8580000000000003E-2</v>
      </c>
      <c r="S574" s="146">
        <v>0</v>
      </c>
      <c r="T574" s="147">
        <f>S574*H574</f>
        <v>0</v>
      </c>
      <c r="AR574" s="148" t="s">
        <v>332</v>
      </c>
      <c r="AT574" s="148" t="s">
        <v>224</v>
      </c>
      <c r="AU574" s="148" t="s">
        <v>80</v>
      </c>
      <c r="AY574" s="17" t="s">
        <v>221</v>
      </c>
      <c r="BE574" s="149">
        <f>IF(N574="základní",J574,0)</f>
        <v>0</v>
      </c>
      <c r="BF574" s="149">
        <f>IF(N574="snížená",J574,0)</f>
        <v>0</v>
      </c>
      <c r="BG574" s="149">
        <f>IF(N574="zákl. přenesená",J574,0)</f>
        <v>0</v>
      </c>
      <c r="BH574" s="149">
        <f>IF(N574="sníž. přenesená",J574,0)</f>
        <v>0</v>
      </c>
      <c r="BI574" s="149">
        <f>IF(N574="nulová",J574,0)</f>
        <v>0</v>
      </c>
      <c r="BJ574" s="17" t="s">
        <v>80</v>
      </c>
      <c r="BK574" s="149">
        <f>ROUND(I574*H574,2)</f>
        <v>0</v>
      </c>
      <c r="BL574" s="17" t="s">
        <v>332</v>
      </c>
      <c r="BM574" s="148" t="s">
        <v>2056</v>
      </c>
    </row>
    <row r="575" spans="2:65" s="1" customFormat="1">
      <c r="B575" s="32"/>
      <c r="D575" s="151" t="s">
        <v>272</v>
      </c>
      <c r="F575" s="181" t="s">
        <v>2057</v>
      </c>
      <c r="I575" s="182"/>
      <c r="L575" s="32"/>
      <c r="M575" s="183"/>
      <c r="T575" s="56"/>
      <c r="AT575" s="17" t="s">
        <v>272</v>
      </c>
      <c r="AU575" s="17" t="s">
        <v>80</v>
      </c>
    </row>
    <row r="576" spans="2:65" s="12" customFormat="1">
      <c r="B576" s="150"/>
      <c r="D576" s="151" t="s">
        <v>231</v>
      </c>
      <c r="E576" s="152" t="s">
        <v>1</v>
      </c>
      <c r="F576" s="153" t="s">
        <v>2058</v>
      </c>
      <c r="H576" s="152" t="s">
        <v>1</v>
      </c>
      <c r="I576" s="154"/>
      <c r="L576" s="150"/>
      <c r="M576" s="155"/>
      <c r="T576" s="156"/>
      <c r="AT576" s="152" t="s">
        <v>231</v>
      </c>
      <c r="AU576" s="152" t="s">
        <v>80</v>
      </c>
      <c r="AV576" s="12" t="s">
        <v>80</v>
      </c>
      <c r="AW576" s="12" t="s">
        <v>30</v>
      </c>
      <c r="AX576" s="12" t="s">
        <v>73</v>
      </c>
      <c r="AY576" s="152" t="s">
        <v>221</v>
      </c>
    </row>
    <row r="577" spans="2:65" s="13" customFormat="1">
      <c r="B577" s="157"/>
      <c r="D577" s="151" t="s">
        <v>231</v>
      </c>
      <c r="E577" s="158" t="s">
        <v>1</v>
      </c>
      <c r="F577" s="159" t="s">
        <v>2059</v>
      </c>
      <c r="H577" s="160">
        <v>168</v>
      </c>
      <c r="I577" s="161"/>
      <c r="L577" s="157"/>
      <c r="M577" s="162"/>
      <c r="T577" s="163"/>
      <c r="AT577" s="158" t="s">
        <v>231</v>
      </c>
      <c r="AU577" s="158" t="s">
        <v>80</v>
      </c>
      <c r="AV577" s="13" t="s">
        <v>82</v>
      </c>
      <c r="AW577" s="13" t="s">
        <v>30</v>
      </c>
      <c r="AX577" s="13" t="s">
        <v>73</v>
      </c>
      <c r="AY577" s="158" t="s">
        <v>221</v>
      </c>
    </row>
    <row r="578" spans="2:65" s="12" customFormat="1">
      <c r="B578" s="150"/>
      <c r="D578" s="151" t="s">
        <v>231</v>
      </c>
      <c r="E578" s="152" t="s">
        <v>1</v>
      </c>
      <c r="F578" s="153" t="s">
        <v>2060</v>
      </c>
      <c r="H578" s="152" t="s">
        <v>1</v>
      </c>
      <c r="I578" s="154"/>
      <c r="L578" s="150"/>
      <c r="M578" s="155"/>
      <c r="T578" s="156"/>
      <c r="AT578" s="152" t="s">
        <v>231</v>
      </c>
      <c r="AU578" s="152" t="s">
        <v>80</v>
      </c>
      <c r="AV578" s="12" t="s">
        <v>80</v>
      </c>
      <c r="AW578" s="12" t="s">
        <v>30</v>
      </c>
      <c r="AX578" s="12" t="s">
        <v>73</v>
      </c>
      <c r="AY578" s="152" t="s">
        <v>221</v>
      </c>
    </row>
    <row r="579" spans="2:65" s="13" customFormat="1">
      <c r="B579" s="157"/>
      <c r="D579" s="151" t="s">
        <v>231</v>
      </c>
      <c r="E579" s="158" t="s">
        <v>1</v>
      </c>
      <c r="F579" s="159" t="s">
        <v>2061</v>
      </c>
      <c r="H579" s="160">
        <v>475</v>
      </c>
      <c r="I579" s="161"/>
      <c r="L579" s="157"/>
      <c r="M579" s="162"/>
      <c r="T579" s="163"/>
      <c r="AT579" s="158" t="s">
        <v>231</v>
      </c>
      <c r="AU579" s="158" t="s">
        <v>80</v>
      </c>
      <c r="AV579" s="13" t="s">
        <v>82</v>
      </c>
      <c r="AW579" s="13" t="s">
        <v>30</v>
      </c>
      <c r="AX579" s="13" t="s">
        <v>73</v>
      </c>
      <c r="AY579" s="158" t="s">
        <v>221</v>
      </c>
    </row>
    <row r="580" spans="2:65" s="14" customFormat="1">
      <c r="B580" s="164"/>
      <c r="D580" s="151" t="s">
        <v>231</v>
      </c>
      <c r="E580" s="165" t="s">
        <v>1</v>
      </c>
      <c r="F580" s="166" t="s">
        <v>236</v>
      </c>
      <c r="H580" s="167">
        <v>643</v>
      </c>
      <c r="I580" s="168"/>
      <c r="L580" s="164"/>
      <c r="M580" s="169"/>
      <c r="T580" s="170"/>
      <c r="AT580" s="165" t="s">
        <v>231</v>
      </c>
      <c r="AU580" s="165" t="s">
        <v>80</v>
      </c>
      <c r="AV580" s="14" t="s">
        <v>229</v>
      </c>
      <c r="AW580" s="14" t="s">
        <v>30</v>
      </c>
      <c r="AX580" s="14" t="s">
        <v>80</v>
      </c>
      <c r="AY580" s="165" t="s">
        <v>221</v>
      </c>
    </row>
    <row r="581" spans="2:65" s="11" customFormat="1" ht="25.9" customHeight="1">
      <c r="B581" s="124"/>
      <c r="D581" s="125" t="s">
        <v>72</v>
      </c>
      <c r="E581" s="126" t="s">
        <v>889</v>
      </c>
      <c r="F581" s="126" t="s">
        <v>2062</v>
      </c>
      <c r="I581" s="127"/>
      <c r="J581" s="128">
        <f>BK581</f>
        <v>0</v>
      </c>
      <c r="L581" s="124"/>
      <c r="M581" s="129"/>
      <c r="P581" s="130">
        <f>SUM(P582:P593)</f>
        <v>0</v>
      </c>
      <c r="R581" s="130">
        <f>SUM(R582:R593)</f>
        <v>0</v>
      </c>
      <c r="T581" s="131">
        <f>SUM(T582:T593)</f>
        <v>0</v>
      </c>
      <c r="AR581" s="125" t="s">
        <v>80</v>
      </c>
      <c r="AT581" s="132" t="s">
        <v>72</v>
      </c>
      <c r="AU581" s="132" t="s">
        <v>73</v>
      </c>
      <c r="AY581" s="125" t="s">
        <v>221</v>
      </c>
      <c r="BK581" s="133">
        <f>SUM(BK582:BK593)</f>
        <v>0</v>
      </c>
    </row>
    <row r="582" spans="2:65" s="1" customFormat="1" ht="16.5" customHeight="1">
      <c r="B582" s="136"/>
      <c r="C582" s="137" t="s">
        <v>897</v>
      </c>
      <c r="D582" s="137" t="s">
        <v>224</v>
      </c>
      <c r="E582" s="138" t="s">
        <v>2063</v>
      </c>
      <c r="F582" s="139" t="s">
        <v>2064</v>
      </c>
      <c r="G582" s="140" t="s">
        <v>2065</v>
      </c>
      <c r="H582" s="141">
        <v>2</v>
      </c>
      <c r="I582" s="142"/>
      <c r="J582" s="143">
        <f>ROUND(I582*H582,2)</f>
        <v>0</v>
      </c>
      <c r="K582" s="139" t="s">
        <v>1701</v>
      </c>
      <c r="L582" s="32"/>
      <c r="M582" s="144" t="s">
        <v>1</v>
      </c>
      <c r="N582" s="145" t="s">
        <v>38</v>
      </c>
      <c r="P582" s="146">
        <f>O582*H582</f>
        <v>0</v>
      </c>
      <c r="Q582" s="146">
        <v>0</v>
      </c>
      <c r="R582" s="146">
        <f>Q582*H582</f>
        <v>0</v>
      </c>
      <c r="S582" s="146">
        <v>0</v>
      </c>
      <c r="T582" s="147">
        <f>S582*H582</f>
        <v>0</v>
      </c>
      <c r="AR582" s="148" t="s">
        <v>229</v>
      </c>
      <c r="AT582" s="148" t="s">
        <v>224</v>
      </c>
      <c r="AU582" s="148" t="s">
        <v>80</v>
      </c>
      <c r="AY582" s="17" t="s">
        <v>221</v>
      </c>
      <c r="BE582" s="149">
        <f>IF(N582="základní",J582,0)</f>
        <v>0</v>
      </c>
      <c r="BF582" s="149">
        <f>IF(N582="snížená",J582,0)</f>
        <v>0</v>
      </c>
      <c r="BG582" s="149">
        <f>IF(N582="zákl. přenesená",J582,0)</f>
        <v>0</v>
      </c>
      <c r="BH582" s="149">
        <f>IF(N582="sníž. přenesená",J582,0)</f>
        <v>0</v>
      </c>
      <c r="BI582" s="149">
        <f>IF(N582="nulová",J582,0)</f>
        <v>0</v>
      </c>
      <c r="BJ582" s="17" t="s">
        <v>80</v>
      </c>
      <c r="BK582" s="149">
        <f>ROUND(I582*H582,2)</f>
        <v>0</v>
      </c>
      <c r="BL582" s="17" t="s">
        <v>229</v>
      </c>
      <c r="BM582" s="148" t="s">
        <v>2066</v>
      </c>
    </row>
    <row r="583" spans="2:65" s="12" customFormat="1">
      <c r="B583" s="150"/>
      <c r="D583" s="151" t="s">
        <v>231</v>
      </c>
      <c r="E583" s="152" t="s">
        <v>1</v>
      </c>
      <c r="F583" s="153" t="s">
        <v>2067</v>
      </c>
      <c r="H583" s="152" t="s">
        <v>1</v>
      </c>
      <c r="I583" s="154"/>
      <c r="L583" s="150"/>
      <c r="M583" s="155"/>
      <c r="T583" s="156"/>
      <c r="AT583" s="152" t="s">
        <v>231</v>
      </c>
      <c r="AU583" s="152" t="s">
        <v>80</v>
      </c>
      <c r="AV583" s="12" t="s">
        <v>80</v>
      </c>
      <c r="AW583" s="12" t="s">
        <v>30</v>
      </c>
      <c r="AX583" s="12" t="s">
        <v>73</v>
      </c>
      <c r="AY583" s="152" t="s">
        <v>221</v>
      </c>
    </row>
    <row r="584" spans="2:65" s="13" customFormat="1">
      <c r="B584" s="157"/>
      <c r="D584" s="151" t="s">
        <v>231</v>
      </c>
      <c r="E584" s="158" t="s">
        <v>1</v>
      </c>
      <c r="F584" s="159" t="s">
        <v>1873</v>
      </c>
      <c r="H584" s="160">
        <v>2</v>
      </c>
      <c r="I584" s="161"/>
      <c r="L584" s="157"/>
      <c r="M584" s="162"/>
      <c r="T584" s="163"/>
      <c r="AT584" s="158" t="s">
        <v>231</v>
      </c>
      <c r="AU584" s="158" t="s">
        <v>80</v>
      </c>
      <c r="AV584" s="13" t="s">
        <v>82</v>
      </c>
      <c r="AW584" s="13" t="s">
        <v>30</v>
      </c>
      <c r="AX584" s="13" t="s">
        <v>73</v>
      </c>
      <c r="AY584" s="158" t="s">
        <v>221</v>
      </c>
    </row>
    <row r="585" spans="2:65" s="14" customFormat="1">
      <c r="B585" s="164"/>
      <c r="D585" s="151" t="s">
        <v>231</v>
      </c>
      <c r="E585" s="165" t="s">
        <v>1</v>
      </c>
      <c r="F585" s="166" t="s">
        <v>236</v>
      </c>
      <c r="H585" s="167">
        <v>2</v>
      </c>
      <c r="I585" s="168"/>
      <c r="L585" s="164"/>
      <c r="M585" s="169"/>
      <c r="T585" s="170"/>
      <c r="AT585" s="165" t="s">
        <v>231</v>
      </c>
      <c r="AU585" s="165" t="s">
        <v>80</v>
      </c>
      <c r="AV585" s="14" t="s">
        <v>229</v>
      </c>
      <c r="AW585" s="14" t="s">
        <v>30</v>
      </c>
      <c r="AX585" s="14" t="s">
        <v>80</v>
      </c>
      <c r="AY585" s="165" t="s">
        <v>221</v>
      </c>
    </row>
    <row r="586" spans="2:65" s="1" customFormat="1" ht="16.5" customHeight="1">
      <c r="B586" s="136"/>
      <c r="C586" s="137" t="s">
        <v>901</v>
      </c>
      <c r="D586" s="137" t="s">
        <v>224</v>
      </c>
      <c r="E586" s="138" t="s">
        <v>2068</v>
      </c>
      <c r="F586" s="139" t="s">
        <v>2069</v>
      </c>
      <c r="G586" s="140" t="s">
        <v>2070</v>
      </c>
      <c r="H586" s="141">
        <v>40</v>
      </c>
      <c r="I586" s="142"/>
      <c r="J586" s="143">
        <f>ROUND(I586*H586,2)</f>
        <v>0</v>
      </c>
      <c r="K586" s="139" t="s">
        <v>1701</v>
      </c>
      <c r="L586" s="32"/>
      <c r="M586" s="144" t="s">
        <v>1</v>
      </c>
      <c r="N586" s="145" t="s">
        <v>38</v>
      </c>
      <c r="P586" s="146">
        <f>O586*H586</f>
        <v>0</v>
      </c>
      <c r="Q586" s="146">
        <v>0</v>
      </c>
      <c r="R586" s="146">
        <f>Q586*H586</f>
        <v>0</v>
      </c>
      <c r="S586" s="146">
        <v>0</v>
      </c>
      <c r="T586" s="147">
        <f>S586*H586</f>
        <v>0</v>
      </c>
      <c r="AR586" s="148" t="s">
        <v>229</v>
      </c>
      <c r="AT586" s="148" t="s">
        <v>224</v>
      </c>
      <c r="AU586" s="148" t="s">
        <v>80</v>
      </c>
      <c r="AY586" s="17" t="s">
        <v>221</v>
      </c>
      <c r="BE586" s="149">
        <f>IF(N586="základní",J586,0)</f>
        <v>0</v>
      </c>
      <c r="BF586" s="149">
        <f>IF(N586="snížená",J586,0)</f>
        <v>0</v>
      </c>
      <c r="BG586" s="149">
        <f>IF(N586="zákl. přenesená",J586,0)</f>
        <v>0</v>
      </c>
      <c r="BH586" s="149">
        <f>IF(N586="sníž. přenesená",J586,0)</f>
        <v>0</v>
      </c>
      <c r="BI586" s="149">
        <f>IF(N586="nulová",J586,0)</f>
        <v>0</v>
      </c>
      <c r="BJ586" s="17" t="s">
        <v>80</v>
      </c>
      <c r="BK586" s="149">
        <f>ROUND(I586*H586,2)</f>
        <v>0</v>
      </c>
      <c r="BL586" s="17" t="s">
        <v>229</v>
      </c>
      <c r="BM586" s="148" t="s">
        <v>2071</v>
      </c>
    </row>
    <row r="587" spans="2:65" s="12" customFormat="1">
      <c r="B587" s="150"/>
      <c r="D587" s="151" t="s">
        <v>231</v>
      </c>
      <c r="E587" s="152" t="s">
        <v>1</v>
      </c>
      <c r="F587" s="153" t="s">
        <v>2072</v>
      </c>
      <c r="H587" s="152" t="s">
        <v>1</v>
      </c>
      <c r="I587" s="154"/>
      <c r="L587" s="150"/>
      <c r="M587" s="155"/>
      <c r="T587" s="156"/>
      <c r="AT587" s="152" t="s">
        <v>231</v>
      </c>
      <c r="AU587" s="152" t="s">
        <v>80</v>
      </c>
      <c r="AV587" s="12" t="s">
        <v>80</v>
      </c>
      <c r="AW587" s="12" t="s">
        <v>30</v>
      </c>
      <c r="AX587" s="12" t="s">
        <v>73</v>
      </c>
      <c r="AY587" s="152" t="s">
        <v>221</v>
      </c>
    </row>
    <row r="588" spans="2:65" s="13" customFormat="1">
      <c r="B588" s="157"/>
      <c r="D588" s="151" t="s">
        <v>231</v>
      </c>
      <c r="E588" s="158" t="s">
        <v>1</v>
      </c>
      <c r="F588" s="159" t="s">
        <v>2073</v>
      </c>
      <c r="H588" s="160">
        <v>40</v>
      </c>
      <c r="I588" s="161"/>
      <c r="L588" s="157"/>
      <c r="M588" s="162"/>
      <c r="T588" s="163"/>
      <c r="AT588" s="158" t="s">
        <v>231</v>
      </c>
      <c r="AU588" s="158" t="s">
        <v>80</v>
      </c>
      <c r="AV588" s="13" t="s">
        <v>82</v>
      </c>
      <c r="AW588" s="13" t="s">
        <v>30</v>
      </c>
      <c r="AX588" s="13" t="s">
        <v>73</v>
      </c>
      <c r="AY588" s="158" t="s">
        <v>221</v>
      </c>
    </row>
    <row r="589" spans="2:65" s="14" customFormat="1">
      <c r="B589" s="164"/>
      <c r="D589" s="151" t="s">
        <v>231</v>
      </c>
      <c r="E589" s="165" t="s">
        <v>1</v>
      </c>
      <c r="F589" s="166" t="s">
        <v>236</v>
      </c>
      <c r="H589" s="167">
        <v>40</v>
      </c>
      <c r="I589" s="168"/>
      <c r="L589" s="164"/>
      <c r="M589" s="169"/>
      <c r="T589" s="170"/>
      <c r="AT589" s="165" t="s">
        <v>231</v>
      </c>
      <c r="AU589" s="165" t="s">
        <v>80</v>
      </c>
      <c r="AV589" s="14" t="s">
        <v>229</v>
      </c>
      <c r="AW589" s="14" t="s">
        <v>30</v>
      </c>
      <c r="AX589" s="14" t="s">
        <v>80</v>
      </c>
      <c r="AY589" s="165" t="s">
        <v>221</v>
      </c>
    </row>
    <row r="590" spans="2:65" s="1" customFormat="1" ht="16.5" customHeight="1">
      <c r="B590" s="136"/>
      <c r="C590" s="137" t="s">
        <v>905</v>
      </c>
      <c r="D590" s="137" t="s">
        <v>224</v>
      </c>
      <c r="E590" s="138" t="s">
        <v>2074</v>
      </c>
      <c r="F590" s="139" t="s">
        <v>2075</v>
      </c>
      <c r="G590" s="140" t="s">
        <v>2065</v>
      </c>
      <c r="H590" s="141">
        <v>2</v>
      </c>
      <c r="I590" s="142"/>
      <c r="J590" s="143">
        <f>ROUND(I590*H590,2)</f>
        <v>0</v>
      </c>
      <c r="K590" s="139" t="s">
        <v>1701</v>
      </c>
      <c r="L590" s="32"/>
      <c r="M590" s="144" t="s">
        <v>1</v>
      </c>
      <c r="N590" s="145" t="s">
        <v>38</v>
      </c>
      <c r="P590" s="146">
        <f>O590*H590</f>
        <v>0</v>
      </c>
      <c r="Q590" s="146">
        <v>0</v>
      </c>
      <c r="R590" s="146">
        <f>Q590*H590</f>
        <v>0</v>
      </c>
      <c r="S590" s="146">
        <v>0</v>
      </c>
      <c r="T590" s="147">
        <f>S590*H590</f>
        <v>0</v>
      </c>
      <c r="AR590" s="148" t="s">
        <v>229</v>
      </c>
      <c r="AT590" s="148" t="s">
        <v>224</v>
      </c>
      <c r="AU590" s="148" t="s">
        <v>80</v>
      </c>
      <c r="AY590" s="17" t="s">
        <v>221</v>
      </c>
      <c r="BE590" s="149">
        <f>IF(N590="základní",J590,0)</f>
        <v>0</v>
      </c>
      <c r="BF590" s="149">
        <f>IF(N590="snížená",J590,0)</f>
        <v>0</v>
      </c>
      <c r="BG590" s="149">
        <f>IF(N590="zákl. přenesená",J590,0)</f>
        <v>0</v>
      </c>
      <c r="BH590" s="149">
        <f>IF(N590="sníž. přenesená",J590,0)</f>
        <v>0</v>
      </c>
      <c r="BI590" s="149">
        <f>IF(N590="nulová",J590,0)</f>
        <v>0</v>
      </c>
      <c r="BJ590" s="17" t="s">
        <v>80</v>
      </c>
      <c r="BK590" s="149">
        <f>ROUND(I590*H590,2)</f>
        <v>0</v>
      </c>
      <c r="BL590" s="17" t="s">
        <v>229</v>
      </c>
      <c r="BM590" s="148" t="s">
        <v>2076</v>
      </c>
    </row>
    <row r="591" spans="2:65" s="12" customFormat="1">
      <c r="B591" s="150"/>
      <c r="D591" s="151" t="s">
        <v>231</v>
      </c>
      <c r="E591" s="152" t="s">
        <v>1</v>
      </c>
      <c r="F591" s="153" t="s">
        <v>2067</v>
      </c>
      <c r="H591" s="152" t="s">
        <v>1</v>
      </c>
      <c r="I591" s="154"/>
      <c r="L591" s="150"/>
      <c r="M591" s="155"/>
      <c r="T591" s="156"/>
      <c r="AT591" s="152" t="s">
        <v>231</v>
      </c>
      <c r="AU591" s="152" t="s">
        <v>80</v>
      </c>
      <c r="AV591" s="12" t="s">
        <v>80</v>
      </c>
      <c r="AW591" s="12" t="s">
        <v>30</v>
      </c>
      <c r="AX591" s="12" t="s">
        <v>73</v>
      </c>
      <c r="AY591" s="152" t="s">
        <v>221</v>
      </c>
    </row>
    <row r="592" spans="2:65" s="13" customFormat="1">
      <c r="B592" s="157"/>
      <c r="D592" s="151" t="s">
        <v>231</v>
      </c>
      <c r="E592" s="158" t="s">
        <v>1</v>
      </c>
      <c r="F592" s="159" t="s">
        <v>1873</v>
      </c>
      <c r="H592" s="160">
        <v>2</v>
      </c>
      <c r="I592" s="161"/>
      <c r="L592" s="157"/>
      <c r="M592" s="162"/>
      <c r="T592" s="163"/>
      <c r="AT592" s="158" t="s">
        <v>231</v>
      </c>
      <c r="AU592" s="158" t="s">
        <v>80</v>
      </c>
      <c r="AV592" s="13" t="s">
        <v>82</v>
      </c>
      <c r="AW592" s="13" t="s">
        <v>30</v>
      </c>
      <c r="AX592" s="13" t="s">
        <v>73</v>
      </c>
      <c r="AY592" s="158" t="s">
        <v>221</v>
      </c>
    </row>
    <row r="593" spans="2:65" s="14" customFormat="1">
      <c r="B593" s="164"/>
      <c r="D593" s="151" t="s">
        <v>231</v>
      </c>
      <c r="E593" s="165" t="s">
        <v>1</v>
      </c>
      <c r="F593" s="166" t="s">
        <v>236</v>
      </c>
      <c r="H593" s="167">
        <v>2</v>
      </c>
      <c r="I593" s="168"/>
      <c r="L593" s="164"/>
      <c r="M593" s="169"/>
      <c r="T593" s="170"/>
      <c r="AT593" s="165" t="s">
        <v>231</v>
      </c>
      <c r="AU593" s="165" t="s">
        <v>80</v>
      </c>
      <c r="AV593" s="14" t="s">
        <v>229</v>
      </c>
      <c r="AW593" s="14" t="s">
        <v>30</v>
      </c>
      <c r="AX593" s="14" t="s">
        <v>80</v>
      </c>
      <c r="AY593" s="165" t="s">
        <v>221</v>
      </c>
    </row>
    <row r="594" spans="2:65" s="11" customFormat="1" ht="25.9" customHeight="1">
      <c r="B594" s="124"/>
      <c r="D594" s="125" t="s">
        <v>72</v>
      </c>
      <c r="E594" s="126" t="s">
        <v>901</v>
      </c>
      <c r="F594" s="126" t="s">
        <v>1510</v>
      </c>
      <c r="I594" s="127"/>
      <c r="J594" s="128">
        <f>BK594</f>
        <v>0</v>
      </c>
      <c r="L594" s="124"/>
      <c r="M594" s="129"/>
      <c r="P594" s="130">
        <f>SUM(P595:P606)</f>
        <v>0</v>
      </c>
      <c r="R594" s="130">
        <f>SUM(R595:R606)</f>
        <v>6.4803210000000009</v>
      </c>
      <c r="T594" s="131">
        <f>SUM(T595:T606)</f>
        <v>0</v>
      </c>
      <c r="AR594" s="125" t="s">
        <v>80</v>
      </c>
      <c r="AT594" s="132" t="s">
        <v>72</v>
      </c>
      <c r="AU594" s="132" t="s">
        <v>73</v>
      </c>
      <c r="AY594" s="125" t="s">
        <v>221</v>
      </c>
      <c r="BK594" s="133">
        <f>SUM(BK595:BK606)</f>
        <v>0</v>
      </c>
    </row>
    <row r="595" spans="2:65" s="1" customFormat="1" ht="37.9" customHeight="1">
      <c r="B595" s="136"/>
      <c r="C595" s="137" t="s">
        <v>909</v>
      </c>
      <c r="D595" s="137" t="s">
        <v>224</v>
      </c>
      <c r="E595" s="138" t="s">
        <v>2077</v>
      </c>
      <c r="F595" s="139" t="s">
        <v>2078</v>
      </c>
      <c r="G595" s="140" t="s">
        <v>350</v>
      </c>
      <c r="H595" s="141">
        <v>192.9</v>
      </c>
      <c r="I595" s="142"/>
      <c r="J595" s="143">
        <f>ROUND(I595*H595,2)</f>
        <v>0</v>
      </c>
      <c r="K595" s="139" t="s">
        <v>1</v>
      </c>
      <c r="L595" s="32"/>
      <c r="M595" s="144" t="s">
        <v>1</v>
      </c>
      <c r="N595" s="145" t="s">
        <v>38</v>
      </c>
      <c r="P595" s="146">
        <f>O595*H595</f>
        <v>0</v>
      </c>
      <c r="Q595" s="146">
        <v>2.7490000000000001E-2</v>
      </c>
      <c r="R595" s="146">
        <f>Q595*H595</f>
        <v>5.3028210000000007</v>
      </c>
      <c r="S595" s="146">
        <v>0</v>
      </c>
      <c r="T595" s="147">
        <f>S595*H595</f>
        <v>0</v>
      </c>
      <c r="AR595" s="148" t="s">
        <v>229</v>
      </c>
      <c r="AT595" s="148" t="s">
        <v>224</v>
      </c>
      <c r="AU595" s="148" t="s">
        <v>80</v>
      </c>
      <c r="AY595" s="17" t="s">
        <v>221</v>
      </c>
      <c r="BE595" s="149">
        <f>IF(N595="základní",J595,0)</f>
        <v>0</v>
      </c>
      <c r="BF595" s="149">
        <f>IF(N595="snížená",J595,0)</f>
        <v>0</v>
      </c>
      <c r="BG595" s="149">
        <f>IF(N595="zákl. přenesená",J595,0)</f>
        <v>0</v>
      </c>
      <c r="BH595" s="149">
        <f>IF(N595="sníž. přenesená",J595,0)</f>
        <v>0</v>
      </c>
      <c r="BI595" s="149">
        <f>IF(N595="nulová",J595,0)</f>
        <v>0</v>
      </c>
      <c r="BJ595" s="17" t="s">
        <v>80</v>
      </c>
      <c r="BK595" s="149">
        <f>ROUND(I595*H595,2)</f>
        <v>0</v>
      </c>
      <c r="BL595" s="17" t="s">
        <v>229</v>
      </c>
      <c r="BM595" s="148" t="s">
        <v>2079</v>
      </c>
    </row>
    <row r="596" spans="2:65" s="1" customFormat="1">
      <c r="B596" s="32"/>
      <c r="D596" s="151" t="s">
        <v>272</v>
      </c>
      <c r="F596" s="181" t="s">
        <v>2080</v>
      </c>
      <c r="I596" s="182"/>
      <c r="L596" s="32"/>
      <c r="M596" s="183"/>
      <c r="T596" s="56"/>
      <c r="AT596" s="17" t="s">
        <v>272</v>
      </c>
      <c r="AU596" s="17" t="s">
        <v>80</v>
      </c>
    </row>
    <row r="597" spans="2:65" s="12" customFormat="1">
      <c r="B597" s="150"/>
      <c r="D597" s="151" t="s">
        <v>231</v>
      </c>
      <c r="E597" s="152" t="s">
        <v>1</v>
      </c>
      <c r="F597" s="153" t="s">
        <v>2081</v>
      </c>
      <c r="H597" s="152" t="s">
        <v>1</v>
      </c>
      <c r="I597" s="154"/>
      <c r="L597" s="150"/>
      <c r="M597" s="155"/>
      <c r="T597" s="156"/>
      <c r="AT597" s="152" t="s">
        <v>231</v>
      </c>
      <c r="AU597" s="152" t="s">
        <v>80</v>
      </c>
      <c r="AV597" s="12" t="s">
        <v>80</v>
      </c>
      <c r="AW597" s="12" t="s">
        <v>30</v>
      </c>
      <c r="AX597" s="12" t="s">
        <v>73</v>
      </c>
      <c r="AY597" s="152" t="s">
        <v>221</v>
      </c>
    </row>
    <row r="598" spans="2:65" s="13" customFormat="1">
      <c r="B598" s="157"/>
      <c r="D598" s="151" t="s">
        <v>231</v>
      </c>
      <c r="E598" s="158" t="s">
        <v>1</v>
      </c>
      <c r="F598" s="159" t="s">
        <v>2082</v>
      </c>
      <c r="H598" s="160">
        <v>50.4</v>
      </c>
      <c r="I598" s="161"/>
      <c r="L598" s="157"/>
      <c r="M598" s="162"/>
      <c r="T598" s="163"/>
      <c r="AT598" s="158" t="s">
        <v>231</v>
      </c>
      <c r="AU598" s="158" t="s">
        <v>80</v>
      </c>
      <c r="AV598" s="13" t="s">
        <v>82</v>
      </c>
      <c r="AW598" s="13" t="s">
        <v>30</v>
      </c>
      <c r="AX598" s="13" t="s">
        <v>73</v>
      </c>
      <c r="AY598" s="158" t="s">
        <v>221</v>
      </c>
    </row>
    <row r="599" spans="2:65" s="12" customFormat="1">
      <c r="B599" s="150"/>
      <c r="D599" s="151" t="s">
        <v>231</v>
      </c>
      <c r="E599" s="152" t="s">
        <v>1</v>
      </c>
      <c r="F599" s="153" t="s">
        <v>2083</v>
      </c>
      <c r="H599" s="152" t="s">
        <v>1</v>
      </c>
      <c r="I599" s="154"/>
      <c r="L599" s="150"/>
      <c r="M599" s="155"/>
      <c r="T599" s="156"/>
      <c r="AT599" s="152" t="s">
        <v>231</v>
      </c>
      <c r="AU599" s="152" t="s">
        <v>80</v>
      </c>
      <c r="AV599" s="12" t="s">
        <v>80</v>
      </c>
      <c r="AW599" s="12" t="s">
        <v>30</v>
      </c>
      <c r="AX599" s="12" t="s">
        <v>73</v>
      </c>
      <c r="AY599" s="152" t="s">
        <v>221</v>
      </c>
    </row>
    <row r="600" spans="2:65" s="13" customFormat="1">
      <c r="B600" s="157"/>
      <c r="D600" s="151" t="s">
        <v>231</v>
      </c>
      <c r="E600" s="158" t="s">
        <v>1</v>
      </c>
      <c r="F600" s="159" t="s">
        <v>2084</v>
      </c>
      <c r="H600" s="160">
        <v>142.5</v>
      </c>
      <c r="I600" s="161"/>
      <c r="L600" s="157"/>
      <c r="M600" s="162"/>
      <c r="T600" s="163"/>
      <c r="AT600" s="158" t="s">
        <v>231</v>
      </c>
      <c r="AU600" s="158" t="s">
        <v>80</v>
      </c>
      <c r="AV600" s="13" t="s">
        <v>82</v>
      </c>
      <c r="AW600" s="13" t="s">
        <v>30</v>
      </c>
      <c r="AX600" s="13" t="s">
        <v>73</v>
      </c>
      <c r="AY600" s="158" t="s">
        <v>221</v>
      </c>
    </row>
    <row r="601" spans="2:65" s="14" customFormat="1">
      <c r="B601" s="164"/>
      <c r="D601" s="151" t="s">
        <v>231</v>
      </c>
      <c r="E601" s="165" t="s">
        <v>1</v>
      </c>
      <c r="F601" s="166" t="s">
        <v>236</v>
      </c>
      <c r="H601" s="167">
        <v>192.9</v>
      </c>
      <c r="I601" s="168"/>
      <c r="L601" s="164"/>
      <c r="M601" s="169"/>
      <c r="T601" s="170"/>
      <c r="AT601" s="165" t="s">
        <v>231</v>
      </c>
      <c r="AU601" s="165" t="s">
        <v>80</v>
      </c>
      <c r="AV601" s="14" t="s">
        <v>229</v>
      </c>
      <c r="AW601" s="14" t="s">
        <v>30</v>
      </c>
      <c r="AX601" s="14" t="s">
        <v>80</v>
      </c>
      <c r="AY601" s="165" t="s">
        <v>221</v>
      </c>
    </row>
    <row r="602" spans="2:65" s="1" customFormat="1" ht="24.2" customHeight="1">
      <c r="B602" s="136"/>
      <c r="C602" s="137" t="s">
        <v>718</v>
      </c>
      <c r="D602" s="137" t="s">
        <v>224</v>
      </c>
      <c r="E602" s="138" t="s">
        <v>2085</v>
      </c>
      <c r="F602" s="139" t="s">
        <v>2086</v>
      </c>
      <c r="G602" s="140" t="s">
        <v>350</v>
      </c>
      <c r="H602" s="141">
        <v>15</v>
      </c>
      <c r="I602" s="142"/>
      <c r="J602" s="143">
        <f>ROUND(I602*H602,2)</f>
        <v>0</v>
      </c>
      <c r="K602" s="139" t="s">
        <v>1</v>
      </c>
      <c r="L602" s="32"/>
      <c r="M602" s="144" t="s">
        <v>1</v>
      </c>
      <c r="N602" s="145" t="s">
        <v>38</v>
      </c>
      <c r="P602" s="146">
        <f>O602*H602</f>
        <v>0</v>
      </c>
      <c r="Q602" s="146">
        <v>7.85E-2</v>
      </c>
      <c r="R602" s="146">
        <f>Q602*H602</f>
        <v>1.1775</v>
      </c>
      <c r="S602" s="146">
        <v>0</v>
      </c>
      <c r="T602" s="147">
        <f>S602*H602</f>
        <v>0</v>
      </c>
      <c r="AR602" s="148" t="s">
        <v>229</v>
      </c>
      <c r="AT602" s="148" t="s">
        <v>224</v>
      </c>
      <c r="AU602" s="148" t="s">
        <v>80</v>
      </c>
      <c r="AY602" s="17" t="s">
        <v>221</v>
      </c>
      <c r="BE602" s="149">
        <f>IF(N602="základní",J602,0)</f>
        <v>0</v>
      </c>
      <c r="BF602" s="149">
        <f>IF(N602="snížená",J602,0)</f>
        <v>0</v>
      </c>
      <c r="BG602" s="149">
        <f>IF(N602="zákl. přenesená",J602,0)</f>
        <v>0</v>
      </c>
      <c r="BH602" s="149">
        <f>IF(N602="sníž. přenesená",J602,0)</f>
        <v>0</v>
      </c>
      <c r="BI602" s="149">
        <f>IF(N602="nulová",J602,0)</f>
        <v>0</v>
      </c>
      <c r="BJ602" s="17" t="s">
        <v>80</v>
      </c>
      <c r="BK602" s="149">
        <f>ROUND(I602*H602,2)</f>
        <v>0</v>
      </c>
      <c r="BL602" s="17" t="s">
        <v>229</v>
      </c>
      <c r="BM602" s="148" t="s">
        <v>2087</v>
      </c>
    </row>
    <row r="603" spans="2:65" s="1" customFormat="1">
      <c r="B603" s="32"/>
      <c r="D603" s="151" t="s">
        <v>272</v>
      </c>
      <c r="F603" s="181" t="s">
        <v>2088</v>
      </c>
      <c r="I603" s="182"/>
      <c r="L603" s="32"/>
      <c r="M603" s="183"/>
      <c r="T603" s="56"/>
      <c r="AT603" s="17" t="s">
        <v>272</v>
      </c>
      <c r="AU603" s="17" t="s">
        <v>80</v>
      </c>
    </row>
    <row r="604" spans="2:65" s="12" customFormat="1">
      <c r="B604" s="150"/>
      <c r="D604" s="151" t="s">
        <v>231</v>
      </c>
      <c r="E604" s="152" t="s">
        <v>1</v>
      </c>
      <c r="F604" s="153" t="s">
        <v>2089</v>
      </c>
      <c r="H604" s="152" t="s">
        <v>1</v>
      </c>
      <c r="I604" s="154"/>
      <c r="L604" s="150"/>
      <c r="M604" s="155"/>
      <c r="T604" s="156"/>
      <c r="AT604" s="152" t="s">
        <v>231</v>
      </c>
      <c r="AU604" s="152" t="s">
        <v>80</v>
      </c>
      <c r="AV604" s="12" t="s">
        <v>80</v>
      </c>
      <c r="AW604" s="12" t="s">
        <v>30</v>
      </c>
      <c r="AX604" s="12" t="s">
        <v>73</v>
      </c>
      <c r="AY604" s="152" t="s">
        <v>221</v>
      </c>
    </row>
    <row r="605" spans="2:65" s="13" customFormat="1">
      <c r="B605" s="157"/>
      <c r="D605" s="151" t="s">
        <v>231</v>
      </c>
      <c r="E605" s="158" t="s">
        <v>1</v>
      </c>
      <c r="F605" s="159" t="s">
        <v>2090</v>
      </c>
      <c r="H605" s="160">
        <v>15</v>
      </c>
      <c r="I605" s="161"/>
      <c r="L605" s="157"/>
      <c r="M605" s="162"/>
      <c r="T605" s="163"/>
      <c r="AT605" s="158" t="s">
        <v>231</v>
      </c>
      <c r="AU605" s="158" t="s">
        <v>80</v>
      </c>
      <c r="AV605" s="13" t="s">
        <v>82</v>
      </c>
      <c r="AW605" s="13" t="s">
        <v>30</v>
      </c>
      <c r="AX605" s="13" t="s">
        <v>73</v>
      </c>
      <c r="AY605" s="158" t="s">
        <v>221</v>
      </c>
    </row>
    <row r="606" spans="2:65" s="14" customFormat="1">
      <c r="B606" s="164"/>
      <c r="D606" s="151" t="s">
        <v>231</v>
      </c>
      <c r="E606" s="165" t="s">
        <v>1</v>
      </c>
      <c r="F606" s="166" t="s">
        <v>236</v>
      </c>
      <c r="H606" s="167">
        <v>15</v>
      </c>
      <c r="I606" s="168"/>
      <c r="L606" s="164"/>
      <c r="M606" s="191"/>
      <c r="N606" s="192"/>
      <c r="O606" s="192"/>
      <c r="P606" s="192"/>
      <c r="Q606" s="192"/>
      <c r="R606" s="192"/>
      <c r="S606" s="192"/>
      <c r="T606" s="193"/>
      <c r="AT606" s="165" t="s">
        <v>231</v>
      </c>
      <c r="AU606" s="165" t="s">
        <v>80</v>
      </c>
      <c r="AV606" s="14" t="s">
        <v>229</v>
      </c>
      <c r="AW606" s="14" t="s">
        <v>30</v>
      </c>
      <c r="AX606" s="14" t="s">
        <v>80</v>
      </c>
      <c r="AY606" s="165" t="s">
        <v>221</v>
      </c>
    </row>
    <row r="607" spans="2:65" s="1" customFormat="1" ht="6.95" customHeight="1">
      <c r="B607" s="44"/>
      <c r="C607" s="45"/>
      <c r="D607" s="45"/>
      <c r="E607" s="45"/>
      <c r="F607" s="45"/>
      <c r="G607" s="45"/>
      <c r="H607" s="45"/>
      <c r="I607" s="45"/>
      <c r="J607" s="45"/>
      <c r="K607" s="45"/>
      <c r="L607" s="32"/>
    </row>
  </sheetData>
  <autoFilter ref="C121:K606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5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2091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2092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ROUND(J129,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ROUND((SUM(BE129:BE258)),  2)</f>
        <v>0</v>
      </c>
      <c r="I35" s="96">
        <v>0.21</v>
      </c>
      <c r="J35" s="86">
        <f>ROUND(((SUM(BE129:BE258))*I35),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ROUND((SUM(BF129:BF258)),  2)</f>
        <v>0</v>
      </c>
      <c r="I36" s="96">
        <v>0.12</v>
      </c>
      <c r="J36" s="86">
        <f>ROUND(((SUM(BF129:BF258))*I36),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ROUND((SUM(BG129:BG258)),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ROUND((SUM(BH129:BH258)),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ROUND((SUM(BI129:BI258)),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2091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D.1.01.4b_1 - Vytápění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J129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1647</v>
      </c>
      <c r="E99" s="110"/>
      <c r="F99" s="110"/>
      <c r="G99" s="110"/>
      <c r="H99" s="110"/>
      <c r="I99" s="110"/>
      <c r="J99" s="111">
        <f>J130</f>
        <v>0</v>
      </c>
      <c r="L99" s="108"/>
    </row>
    <row r="100" spans="2:47" s="8" customFormat="1" ht="24.95" customHeight="1">
      <c r="B100" s="108"/>
      <c r="D100" s="109" t="s">
        <v>2093</v>
      </c>
      <c r="E100" s="110"/>
      <c r="F100" s="110"/>
      <c r="G100" s="110"/>
      <c r="H100" s="110"/>
      <c r="I100" s="110"/>
      <c r="J100" s="111">
        <f>J134</f>
        <v>0</v>
      </c>
      <c r="L100" s="108"/>
    </row>
    <row r="101" spans="2:47" s="8" customFormat="1" ht="24.95" customHeight="1">
      <c r="B101" s="108"/>
      <c r="D101" s="109" t="s">
        <v>2094</v>
      </c>
      <c r="E101" s="110"/>
      <c r="F101" s="110"/>
      <c r="G101" s="110"/>
      <c r="H101" s="110"/>
      <c r="I101" s="110"/>
      <c r="J101" s="111">
        <f>J152</f>
        <v>0</v>
      </c>
      <c r="L101" s="108"/>
    </row>
    <row r="102" spans="2:47" s="8" customFormat="1" ht="24.95" customHeight="1">
      <c r="B102" s="108"/>
      <c r="D102" s="109" t="s">
        <v>2095</v>
      </c>
      <c r="E102" s="110"/>
      <c r="F102" s="110"/>
      <c r="G102" s="110"/>
      <c r="H102" s="110"/>
      <c r="I102" s="110"/>
      <c r="J102" s="111">
        <f>J158</f>
        <v>0</v>
      </c>
      <c r="L102" s="108"/>
    </row>
    <row r="103" spans="2:47" s="8" customFormat="1" ht="24.95" customHeight="1">
      <c r="B103" s="108"/>
      <c r="D103" s="109" t="s">
        <v>2096</v>
      </c>
      <c r="E103" s="110"/>
      <c r="F103" s="110"/>
      <c r="G103" s="110"/>
      <c r="H103" s="110"/>
      <c r="I103" s="110"/>
      <c r="J103" s="111">
        <f>J181</f>
        <v>0</v>
      </c>
      <c r="L103" s="108"/>
    </row>
    <row r="104" spans="2:47" s="8" customFormat="1" ht="24.95" customHeight="1">
      <c r="B104" s="108"/>
      <c r="D104" s="109" t="s">
        <v>2097</v>
      </c>
      <c r="E104" s="110"/>
      <c r="F104" s="110"/>
      <c r="G104" s="110"/>
      <c r="H104" s="110"/>
      <c r="I104" s="110"/>
      <c r="J104" s="111">
        <f>J228</f>
        <v>0</v>
      </c>
      <c r="L104" s="108"/>
    </row>
    <row r="105" spans="2:47" s="8" customFormat="1" ht="24.95" customHeight="1">
      <c r="B105" s="108"/>
      <c r="D105" s="109" t="s">
        <v>2098</v>
      </c>
      <c r="E105" s="110"/>
      <c r="F105" s="110"/>
      <c r="G105" s="110"/>
      <c r="H105" s="110"/>
      <c r="I105" s="110"/>
      <c r="J105" s="111">
        <f>J248</f>
        <v>0</v>
      </c>
      <c r="L105" s="108"/>
    </row>
    <row r="106" spans="2:47" s="8" customFormat="1" ht="24.95" customHeight="1">
      <c r="B106" s="108"/>
      <c r="D106" s="109" t="s">
        <v>2099</v>
      </c>
      <c r="E106" s="110"/>
      <c r="F106" s="110"/>
      <c r="G106" s="110"/>
      <c r="H106" s="110"/>
      <c r="I106" s="110"/>
      <c r="J106" s="111">
        <f>J251</f>
        <v>0</v>
      </c>
      <c r="L106" s="108"/>
    </row>
    <row r="107" spans="2:47" s="8" customFormat="1" ht="24.95" customHeight="1">
      <c r="B107" s="108"/>
      <c r="D107" s="109" t="s">
        <v>2100</v>
      </c>
      <c r="E107" s="110"/>
      <c r="F107" s="110"/>
      <c r="G107" s="110"/>
      <c r="H107" s="110"/>
      <c r="I107" s="110"/>
      <c r="J107" s="111">
        <f>J253</f>
        <v>0</v>
      </c>
      <c r="L107" s="108"/>
    </row>
    <row r="108" spans="2:47" s="1" customFormat="1" ht="21.75" customHeight="1">
      <c r="B108" s="32"/>
      <c r="L108" s="32"/>
    </row>
    <row r="109" spans="2:47" s="1" customFormat="1" ht="6.95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2"/>
    </row>
    <row r="113" spans="2:20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2"/>
    </row>
    <row r="114" spans="2:20" s="1" customFormat="1" ht="24.95" customHeight="1">
      <c r="B114" s="32"/>
      <c r="C114" s="21" t="s">
        <v>206</v>
      </c>
      <c r="L114" s="32"/>
    </row>
    <row r="115" spans="2:20" s="1" customFormat="1" ht="6.95" customHeight="1">
      <c r="B115" s="32"/>
      <c r="L115" s="32"/>
    </row>
    <row r="116" spans="2:20" s="1" customFormat="1" ht="12" customHeight="1">
      <c r="B116" s="32"/>
      <c r="C116" s="27" t="s">
        <v>16</v>
      </c>
      <c r="L116" s="32"/>
    </row>
    <row r="117" spans="2:20" s="1" customFormat="1" ht="26.25" customHeight="1">
      <c r="B117" s="32"/>
      <c r="E117" s="244" t="str">
        <f>E7</f>
        <v>REKONSTRUKCE KORONÁRNÍ JEDNOTKY IKK - Fakultní nemocnice Brno</v>
      </c>
      <c r="F117" s="245"/>
      <c r="G117" s="245"/>
      <c r="H117" s="245"/>
      <c r="L117" s="32"/>
    </row>
    <row r="118" spans="2:20" ht="12" customHeight="1">
      <c r="B118" s="20"/>
      <c r="C118" s="27" t="s">
        <v>176</v>
      </c>
      <c r="L118" s="20"/>
    </row>
    <row r="119" spans="2:20" s="1" customFormat="1" ht="16.5" customHeight="1">
      <c r="B119" s="32"/>
      <c r="E119" s="244" t="s">
        <v>2091</v>
      </c>
      <c r="F119" s="243"/>
      <c r="G119" s="243"/>
      <c r="H119" s="243"/>
      <c r="L119" s="32"/>
    </row>
    <row r="120" spans="2:20" s="1" customFormat="1" ht="12" customHeight="1">
      <c r="B120" s="32"/>
      <c r="C120" s="27" t="s">
        <v>178</v>
      </c>
      <c r="L120" s="32"/>
    </row>
    <row r="121" spans="2:20" s="1" customFormat="1" ht="16.5" customHeight="1">
      <c r="B121" s="32"/>
      <c r="E121" s="240" t="str">
        <f>E11</f>
        <v>D.1.01.4b_1 - Vytápění</v>
      </c>
      <c r="F121" s="243"/>
      <c r="G121" s="243"/>
      <c r="H121" s="243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20</v>
      </c>
      <c r="F123" s="25" t="str">
        <f>F14</f>
        <v xml:space="preserve"> </v>
      </c>
      <c r="I123" s="27" t="s">
        <v>22</v>
      </c>
      <c r="J123" s="52" t="str">
        <f>IF(J14="","",J14)</f>
        <v>15. 9. 2025</v>
      </c>
      <c r="L123" s="32"/>
    </row>
    <row r="124" spans="2:20" s="1" customFormat="1" ht="6.95" customHeight="1">
      <c r="B124" s="32"/>
      <c r="L124" s="32"/>
    </row>
    <row r="125" spans="2:20" s="1" customFormat="1" ht="15.2" customHeight="1">
      <c r="B125" s="32"/>
      <c r="C125" s="27" t="s">
        <v>24</v>
      </c>
      <c r="F125" s="25" t="str">
        <f>E17</f>
        <v xml:space="preserve"> </v>
      </c>
      <c r="I125" s="27" t="s">
        <v>29</v>
      </c>
      <c r="J125" s="30" t="str">
        <f>E23</f>
        <v xml:space="preserve"> </v>
      </c>
      <c r="L125" s="32"/>
    </row>
    <row r="126" spans="2:20" s="1" customFormat="1" ht="15.2" customHeight="1">
      <c r="B126" s="32"/>
      <c r="C126" s="27" t="s">
        <v>27</v>
      </c>
      <c r="F126" s="25" t="str">
        <f>IF(E20="","",E20)</f>
        <v>Vyplň údaj</v>
      </c>
      <c r="I126" s="27" t="s">
        <v>31</v>
      </c>
      <c r="J126" s="30" t="str">
        <f>E26</f>
        <v xml:space="preserve"> 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16"/>
      <c r="C128" s="117" t="s">
        <v>207</v>
      </c>
      <c r="D128" s="118" t="s">
        <v>58</v>
      </c>
      <c r="E128" s="118" t="s">
        <v>54</v>
      </c>
      <c r="F128" s="118" t="s">
        <v>55</v>
      </c>
      <c r="G128" s="118" t="s">
        <v>208</v>
      </c>
      <c r="H128" s="118" t="s">
        <v>209</v>
      </c>
      <c r="I128" s="118" t="s">
        <v>210</v>
      </c>
      <c r="J128" s="118" t="s">
        <v>183</v>
      </c>
      <c r="K128" s="119" t="s">
        <v>211</v>
      </c>
      <c r="L128" s="116"/>
      <c r="M128" s="59" t="s">
        <v>1</v>
      </c>
      <c r="N128" s="60" t="s">
        <v>37</v>
      </c>
      <c r="O128" s="60" t="s">
        <v>212</v>
      </c>
      <c r="P128" s="60" t="s">
        <v>213</v>
      </c>
      <c r="Q128" s="60" t="s">
        <v>214</v>
      </c>
      <c r="R128" s="60" t="s">
        <v>215</v>
      </c>
      <c r="S128" s="60" t="s">
        <v>216</v>
      </c>
      <c r="T128" s="61" t="s">
        <v>217</v>
      </c>
    </row>
    <row r="129" spans="2:65" s="1" customFormat="1" ht="22.9" customHeight="1">
      <c r="B129" s="32"/>
      <c r="C129" s="64" t="s">
        <v>218</v>
      </c>
      <c r="J129" s="120">
        <f>BK129</f>
        <v>0</v>
      </c>
      <c r="L129" s="32"/>
      <c r="M129" s="62"/>
      <c r="N129" s="53"/>
      <c r="O129" s="53"/>
      <c r="P129" s="121">
        <f>P130+P134+P152+P158+P181+P228+P248+P251+P253</f>
        <v>0</v>
      </c>
      <c r="Q129" s="53"/>
      <c r="R129" s="121">
        <f>R130+R134+R152+R158+R181+R228+R248+R251+R253</f>
        <v>0</v>
      </c>
      <c r="S129" s="53"/>
      <c r="T129" s="122">
        <f>T130+T134+T152+T158+T181+T228+T248+T251+T253</f>
        <v>0</v>
      </c>
      <c r="AT129" s="17" t="s">
        <v>72</v>
      </c>
      <c r="AU129" s="17" t="s">
        <v>185</v>
      </c>
      <c r="BK129" s="123">
        <f>BK130+BK134+BK152+BK158+BK181+BK228+BK248+BK251+BK253</f>
        <v>0</v>
      </c>
    </row>
    <row r="130" spans="2:65" s="11" customFormat="1" ht="25.9" customHeight="1">
      <c r="B130" s="124"/>
      <c r="D130" s="125" t="s">
        <v>72</v>
      </c>
      <c r="E130" s="126" t="s">
        <v>889</v>
      </c>
      <c r="F130" s="126" t="s">
        <v>2062</v>
      </c>
      <c r="I130" s="127"/>
      <c r="J130" s="128">
        <f>BK130</f>
        <v>0</v>
      </c>
      <c r="L130" s="124"/>
      <c r="M130" s="129"/>
      <c r="P130" s="130">
        <f>SUM(P131:P133)</f>
        <v>0</v>
      </c>
      <c r="R130" s="130">
        <f>SUM(R131:R133)</f>
        <v>0</v>
      </c>
      <c r="T130" s="131">
        <f>SUM(T131:T133)</f>
        <v>0</v>
      </c>
      <c r="AR130" s="125" t="s">
        <v>80</v>
      </c>
      <c r="AT130" s="132" t="s">
        <v>72</v>
      </c>
      <c r="AU130" s="132" t="s">
        <v>73</v>
      </c>
      <c r="AY130" s="125" t="s">
        <v>221</v>
      </c>
      <c r="BK130" s="133">
        <f>SUM(BK131:BK133)</f>
        <v>0</v>
      </c>
    </row>
    <row r="131" spans="2:65" s="1" customFormat="1" ht="16.5" customHeight="1">
      <c r="B131" s="136"/>
      <c r="C131" s="137" t="s">
        <v>80</v>
      </c>
      <c r="D131" s="137" t="s">
        <v>224</v>
      </c>
      <c r="E131" s="138" t="s">
        <v>2063</v>
      </c>
      <c r="F131" s="139" t="s">
        <v>2064</v>
      </c>
      <c r="G131" s="140" t="s">
        <v>2065</v>
      </c>
      <c r="H131" s="141">
        <v>1</v>
      </c>
      <c r="I131" s="142"/>
      <c r="J131" s="143">
        <f>ROUND(I131*H131,2)</f>
        <v>0</v>
      </c>
      <c r="K131" s="139" t="s">
        <v>2101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82</v>
      </c>
    </row>
    <row r="132" spans="2:65" s="1" customFormat="1" ht="16.5" customHeight="1">
      <c r="B132" s="136"/>
      <c r="C132" s="137" t="s">
        <v>82</v>
      </c>
      <c r="D132" s="137" t="s">
        <v>224</v>
      </c>
      <c r="E132" s="138" t="s">
        <v>2068</v>
      </c>
      <c r="F132" s="139" t="s">
        <v>2069</v>
      </c>
      <c r="G132" s="140" t="s">
        <v>2070</v>
      </c>
      <c r="H132" s="141">
        <v>5</v>
      </c>
      <c r="I132" s="142"/>
      <c r="J132" s="143">
        <f>ROUND(I132*H132,2)</f>
        <v>0</v>
      </c>
      <c r="K132" s="139" t="s">
        <v>2101</v>
      </c>
      <c r="L132" s="32"/>
      <c r="M132" s="144" t="s">
        <v>1</v>
      </c>
      <c r="N132" s="145" t="s">
        <v>38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229</v>
      </c>
      <c r="AT132" s="148" t="s">
        <v>224</v>
      </c>
      <c r="AU132" s="148" t="s">
        <v>80</v>
      </c>
      <c r="AY132" s="17" t="s">
        <v>221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80</v>
      </c>
      <c r="BK132" s="149">
        <f>ROUND(I132*H132,2)</f>
        <v>0</v>
      </c>
      <c r="BL132" s="17" t="s">
        <v>229</v>
      </c>
      <c r="BM132" s="148" t="s">
        <v>229</v>
      </c>
    </row>
    <row r="133" spans="2:65" s="1" customFormat="1" ht="16.5" customHeight="1">
      <c r="B133" s="136"/>
      <c r="C133" s="137" t="s">
        <v>222</v>
      </c>
      <c r="D133" s="137" t="s">
        <v>224</v>
      </c>
      <c r="E133" s="138" t="s">
        <v>2074</v>
      </c>
      <c r="F133" s="139" t="s">
        <v>2075</v>
      </c>
      <c r="G133" s="140" t="s">
        <v>2065</v>
      </c>
      <c r="H133" s="141">
        <v>1</v>
      </c>
      <c r="I133" s="142"/>
      <c r="J133" s="143">
        <f>ROUND(I133*H133,2)</f>
        <v>0</v>
      </c>
      <c r="K133" s="139" t="s">
        <v>2101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266</v>
      </c>
    </row>
    <row r="134" spans="2:65" s="11" customFormat="1" ht="25.9" customHeight="1">
      <c r="B134" s="124"/>
      <c r="D134" s="125" t="s">
        <v>72</v>
      </c>
      <c r="E134" s="126" t="s">
        <v>458</v>
      </c>
      <c r="F134" s="126" t="s">
        <v>459</v>
      </c>
      <c r="I134" s="127"/>
      <c r="J134" s="128">
        <f>BK134</f>
        <v>0</v>
      </c>
      <c r="L134" s="124"/>
      <c r="M134" s="129"/>
      <c r="P134" s="130">
        <f>SUM(P135:P151)</f>
        <v>0</v>
      </c>
      <c r="R134" s="130">
        <f>SUM(R135:R151)</f>
        <v>0</v>
      </c>
      <c r="T134" s="131">
        <f>SUM(T135:T151)</f>
        <v>0</v>
      </c>
      <c r="AR134" s="125" t="s">
        <v>82</v>
      </c>
      <c r="AT134" s="132" t="s">
        <v>72</v>
      </c>
      <c r="AU134" s="132" t="s">
        <v>73</v>
      </c>
      <c r="AY134" s="125" t="s">
        <v>221</v>
      </c>
      <c r="BK134" s="133">
        <f>SUM(BK135:BK151)</f>
        <v>0</v>
      </c>
    </row>
    <row r="135" spans="2:65" s="1" customFormat="1" ht="24.2" customHeight="1">
      <c r="B135" s="136"/>
      <c r="C135" s="137" t="s">
        <v>229</v>
      </c>
      <c r="D135" s="137" t="s">
        <v>224</v>
      </c>
      <c r="E135" s="138" t="s">
        <v>2102</v>
      </c>
      <c r="F135" s="139" t="s">
        <v>2103</v>
      </c>
      <c r="G135" s="140" t="s">
        <v>285</v>
      </c>
      <c r="H135" s="141">
        <v>20</v>
      </c>
      <c r="I135" s="142"/>
      <c r="J135" s="143">
        <f>ROUND(I135*H135,2)</f>
        <v>0</v>
      </c>
      <c r="K135" s="139" t="s">
        <v>2101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332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332</v>
      </c>
      <c r="BM135" s="148" t="s">
        <v>270</v>
      </c>
    </row>
    <row r="136" spans="2:65" s="1" customFormat="1">
      <c r="B136" s="32"/>
      <c r="D136" s="151" t="s">
        <v>272</v>
      </c>
      <c r="F136" s="181" t="s">
        <v>2104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" customFormat="1" ht="24.2" customHeight="1">
      <c r="B137" s="136"/>
      <c r="C137" s="137" t="s">
        <v>253</v>
      </c>
      <c r="D137" s="137" t="s">
        <v>224</v>
      </c>
      <c r="E137" s="138" t="s">
        <v>2105</v>
      </c>
      <c r="F137" s="139" t="s">
        <v>2106</v>
      </c>
      <c r="G137" s="140" t="s">
        <v>285</v>
      </c>
      <c r="H137" s="141">
        <v>10</v>
      </c>
      <c r="I137" s="142"/>
      <c r="J137" s="143">
        <f>ROUND(I137*H137,2)</f>
        <v>0</v>
      </c>
      <c r="K137" s="139" t="s">
        <v>2101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332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332</v>
      </c>
      <c r="BM137" s="148" t="s">
        <v>304</v>
      </c>
    </row>
    <row r="138" spans="2:65" s="1" customFormat="1">
      <c r="B138" s="32"/>
      <c r="D138" s="151" t="s">
        <v>272</v>
      </c>
      <c r="F138" s="181" t="s">
        <v>2107</v>
      </c>
      <c r="I138" s="182"/>
      <c r="L138" s="32"/>
      <c r="M138" s="183"/>
      <c r="T138" s="56"/>
      <c r="AT138" s="17" t="s">
        <v>272</v>
      </c>
      <c r="AU138" s="17" t="s">
        <v>80</v>
      </c>
    </row>
    <row r="139" spans="2:65" s="1" customFormat="1" ht="24.2" customHeight="1">
      <c r="B139" s="136"/>
      <c r="C139" s="137" t="s">
        <v>266</v>
      </c>
      <c r="D139" s="137" t="s">
        <v>224</v>
      </c>
      <c r="E139" s="138" t="s">
        <v>2108</v>
      </c>
      <c r="F139" s="139" t="s">
        <v>2109</v>
      </c>
      <c r="G139" s="140" t="s">
        <v>285</v>
      </c>
      <c r="H139" s="141">
        <v>10</v>
      </c>
      <c r="I139" s="142"/>
      <c r="J139" s="143">
        <f>ROUND(I139*H139,2)</f>
        <v>0</v>
      </c>
      <c r="K139" s="139" t="s">
        <v>2101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332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332</v>
      </c>
      <c r="BM139" s="148" t="s">
        <v>8</v>
      </c>
    </row>
    <row r="140" spans="2:65" s="1" customFormat="1">
      <c r="B140" s="32"/>
      <c r="D140" s="151" t="s">
        <v>272</v>
      </c>
      <c r="F140" s="181" t="s">
        <v>2110</v>
      </c>
      <c r="I140" s="182"/>
      <c r="L140" s="32"/>
      <c r="M140" s="183"/>
      <c r="T140" s="56"/>
      <c r="AT140" s="17" t="s">
        <v>272</v>
      </c>
      <c r="AU140" s="17" t="s">
        <v>80</v>
      </c>
    </row>
    <row r="141" spans="2:65" s="1" customFormat="1" ht="21.75" customHeight="1">
      <c r="B141" s="136"/>
      <c r="C141" s="137" t="s">
        <v>275</v>
      </c>
      <c r="D141" s="137" t="s">
        <v>224</v>
      </c>
      <c r="E141" s="138" t="s">
        <v>2111</v>
      </c>
      <c r="F141" s="139" t="s">
        <v>2112</v>
      </c>
      <c r="G141" s="140" t="s">
        <v>350</v>
      </c>
      <c r="H141" s="141">
        <v>95</v>
      </c>
      <c r="I141" s="142"/>
      <c r="J141" s="143">
        <f>ROUND(I141*H141,2)</f>
        <v>0</v>
      </c>
      <c r="K141" s="139" t="s">
        <v>2101</v>
      </c>
      <c r="L141" s="32"/>
      <c r="M141" s="144" t="s">
        <v>1</v>
      </c>
      <c r="N141" s="145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332</v>
      </c>
      <c r="AT141" s="148" t="s">
        <v>224</v>
      </c>
      <c r="AU141" s="148" t="s">
        <v>80</v>
      </c>
      <c r="AY141" s="17" t="s">
        <v>221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80</v>
      </c>
      <c r="BK141" s="149">
        <f>ROUND(I141*H141,2)</f>
        <v>0</v>
      </c>
      <c r="BL141" s="17" t="s">
        <v>332</v>
      </c>
      <c r="BM141" s="148" t="s">
        <v>322</v>
      </c>
    </row>
    <row r="142" spans="2:65" s="1" customFormat="1">
      <c r="B142" s="32"/>
      <c r="D142" s="151" t="s">
        <v>272</v>
      </c>
      <c r="F142" s="181" t="s">
        <v>2113</v>
      </c>
      <c r="I142" s="182"/>
      <c r="L142" s="32"/>
      <c r="M142" s="183"/>
      <c r="T142" s="56"/>
      <c r="AT142" s="17" t="s">
        <v>272</v>
      </c>
      <c r="AU142" s="17" t="s">
        <v>80</v>
      </c>
    </row>
    <row r="143" spans="2:65" s="1" customFormat="1" ht="16.5" customHeight="1">
      <c r="B143" s="136"/>
      <c r="C143" s="171" t="s">
        <v>270</v>
      </c>
      <c r="D143" s="171" t="s">
        <v>267</v>
      </c>
      <c r="E143" s="172" t="s">
        <v>2114</v>
      </c>
      <c r="F143" s="173" t="s">
        <v>2115</v>
      </c>
      <c r="G143" s="174" t="s">
        <v>350</v>
      </c>
      <c r="H143" s="175">
        <v>90</v>
      </c>
      <c r="I143" s="176"/>
      <c r="J143" s="177">
        <f>ROUND(I143*H143,2)</f>
        <v>0</v>
      </c>
      <c r="K143" s="173" t="s">
        <v>2101</v>
      </c>
      <c r="L143" s="178"/>
      <c r="M143" s="179" t="s">
        <v>1</v>
      </c>
      <c r="N143" s="180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460</v>
      </c>
      <c r="AT143" s="148" t="s">
        <v>267</v>
      </c>
      <c r="AU143" s="148" t="s">
        <v>80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332</v>
      </c>
      <c r="BM143" s="148" t="s">
        <v>332</v>
      </c>
    </row>
    <row r="144" spans="2:65" s="1" customFormat="1">
      <c r="B144" s="32"/>
      <c r="D144" s="151" t="s">
        <v>272</v>
      </c>
      <c r="F144" s="181" t="s">
        <v>2116</v>
      </c>
      <c r="I144" s="182"/>
      <c r="L144" s="32"/>
      <c r="M144" s="183"/>
      <c r="T144" s="56"/>
      <c r="AT144" s="17" t="s">
        <v>272</v>
      </c>
      <c r="AU144" s="17" t="s">
        <v>80</v>
      </c>
    </row>
    <row r="145" spans="2:65" s="1" customFormat="1" ht="16.5" customHeight="1">
      <c r="B145" s="136"/>
      <c r="C145" s="171" t="s">
        <v>294</v>
      </c>
      <c r="D145" s="171" t="s">
        <v>267</v>
      </c>
      <c r="E145" s="172" t="s">
        <v>2117</v>
      </c>
      <c r="F145" s="173" t="s">
        <v>2118</v>
      </c>
      <c r="G145" s="174" t="s">
        <v>350</v>
      </c>
      <c r="H145" s="175">
        <v>20</v>
      </c>
      <c r="I145" s="176"/>
      <c r="J145" s="177">
        <f>ROUND(I145*H145,2)</f>
        <v>0</v>
      </c>
      <c r="K145" s="173" t="s">
        <v>2101</v>
      </c>
      <c r="L145" s="178"/>
      <c r="M145" s="179" t="s">
        <v>1</v>
      </c>
      <c r="N145" s="180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460</v>
      </c>
      <c r="AT145" s="148" t="s">
        <v>267</v>
      </c>
      <c r="AU145" s="148" t="s">
        <v>80</v>
      </c>
      <c r="AY145" s="17" t="s">
        <v>221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80</v>
      </c>
      <c r="BK145" s="149">
        <f>ROUND(I145*H145,2)</f>
        <v>0</v>
      </c>
      <c r="BL145" s="17" t="s">
        <v>332</v>
      </c>
      <c r="BM145" s="148" t="s">
        <v>340</v>
      </c>
    </row>
    <row r="146" spans="2:65" s="1" customFormat="1">
      <c r="B146" s="32"/>
      <c r="D146" s="151" t="s">
        <v>272</v>
      </c>
      <c r="F146" s="181" t="s">
        <v>2119</v>
      </c>
      <c r="I146" s="182"/>
      <c r="L146" s="32"/>
      <c r="M146" s="183"/>
      <c r="T146" s="56"/>
      <c r="AT146" s="17" t="s">
        <v>272</v>
      </c>
      <c r="AU146" s="17" t="s">
        <v>80</v>
      </c>
    </row>
    <row r="147" spans="2:65" s="1" customFormat="1" ht="16.5" customHeight="1">
      <c r="B147" s="136"/>
      <c r="C147" s="171" t="s">
        <v>304</v>
      </c>
      <c r="D147" s="171" t="s">
        <v>267</v>
      </c>
      <c r="E147" s="172" t="s">
        <v>2120</v>
      </c>
      <c r="F147" s="173" t="s">
        <v>2121</v>
      </c>
      <c r="G147" s="174" t="s">
        <v>350</v>
      </c>
      <c r="H147" s="175">
        <v>15</v>
      </c>
      <c r="I147" s="176"/>
      <c r="J147" s="177">
        <f>ROUND(I147*H147,2)</f>
        <v>0</v>
      </c>
      <c r="K147" s="173" t="s">
        <v>2101</v>
      </c>
      <c r="L147" s="178"/>
      <c r="M147" s="179" t="s">
        <v>1</v>
      </c>
      <c r="N147" s="180" t="s">
        <v>38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460</v>
      </c>
      <c r="AT147" s="148" t="s">
        <v>267</v>
      </c>
      <c r="AU147" s="148" t="s">
        <v>80</v>
      </c>
      <c r="AY147" s="17" t="s">
        <v>221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80</v>
      </c>
      <c r="BK147" s="149">
        <f>ROUND(I147*H147,2)</f>
        <v>0</v>
      </c>
      <c r="BL147" s="17" t="s">
        <v>332</v>
      </c>
      <c r="BM147" s="148" t="s">
        <v>353</v>
      </c>
    </row>
    <row r="148" spans="2:65" s="1" customFormat="1">
      <c r="B148" s="32"/>
      <c r="D148" s="151" t="s">
        <v>272</v>
      </c>
      <c r="F148" s="181" t="s">
        <v>2122</v>
      </c>
      <c r="I148" s="182"/>
      <c r="L148" s="32"/>
      <c r="M148" s="183"/>
      <c r="T148" s="56"/>
      <c r="AT148" s="17" t="s">
        <v>272</v>
      </c>
      <c r="AU148" s="17" t="s">
        <v>80</v>
      </c>
    </row>
    <row r="149" spans="2:65" s="1" customFormat="1" ht="16.5" customHeight="1">
      <c r="B149" s="136"/>
      <c r="C149" s="171" t="s">
        <v>310</v>
      </c>
      <c r="D149" s="171" t="s">
        <v>267</v>
      </c>
      <c r="E149" s="172" t="s">
        <v>2123</v>
      </c>
      <c r="F149" s="173" t="s">
        <v>2124</v>
      </c>
      <c r="G149" s="174" t="s">
        <v>350</v>
      </c>
      <c r="H149" s="175">
        <v>60</v>
      </c>
      <c r="I149" s="176"/>
      <c r="J149" s="177">
        <f>ROUND(I149*H149,2)</f>
        <v>0</v>
      </c>
      <c r="K149" s="173" t="s">
        <v>2101</v>
      </c>
      <c r="L149" s="178"/>
      <c r="M149" s="179" t="s">
        <v>1</v>
      </c>
      <c r="N149" s="180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460</v>
      </c>
      <c r="AT149" s="148" t="s">
        <v>267</v>
      </c>
      <c r="AU149" s="148" t="s">
        <v>80</v>
      </c>
      <c r="AY149" s="17" t="s">
        <v>221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80</v>
      </c>
      <c r="BK149" s="149">
        <f>ROUND(I149*H149,2)</f>
        <v>0</v>
      </c>
      <c r="BL149" s="17" t="s">
        <v>332</v>
      </c>
      <c r="BM149" s="148" t="s">
        <v>369</v>
      </c>
    </row>
    <row r="150" spans="2:65" s="1" customFormat="1">
      <c r="B150" s="32"/>
      <c r="D150" s="151" t="s">
        <v>272</v>
      </c>
      <c r="F150" s="181" t="s">
        <v>2125</v>
      </c>
      <c r="I150" s="182"/>
      <c r="L150" s="32"/>
      <c r="M150" s="183"/>
      <c r="T150" s="56"/>
      <c r="AT150" s="17" t="s">
        <v>272</v>
      </c>
      <c r="AU150" s="17" t="s">
        <v>80</v>
      </c>
    </row>
    <row r="151" spans="2:65" s="1" customFormat="1" ht="24.2" customHeight="1">
      <c r="B151" s="136"/>
      <c r="C151" s="137" t="s">
        <v>8</v>
      </c>
      <c r="D151" s="137" t="s">
        <v>224</v>
      </c>
      <c r="E151" s="138" t="s">
        <v>2126</v>
      </c>
      <c r="F151" s="139" t="s">
        <v>2127</v>
      </c>
      <c r="G151" s="140" t="s">
        <v>256</v>
      </c>
      <c r="H151" s="141">
        <v>0.14499999999999999</v>
      </c>
      <c r="I151" s="142"/>
      <c r="J151" s="143">
        <f>ROUND(I151*H151,2)</f>
        <v>0</v>
      </c>
      <c r="K151" s="139" t="s">
        <v>2101</v>
      </c>
      <c r="L151" s="32"/>
      <c r="M151" s="144" t="s">
        <v>1</v>
      </c>
      <c r="N151" s="145" t="s">
        <v>38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332</v>
      </c>
      <c r="AT151" s="148" t="s">
        <v>224</v>
      </c>
      <c r="AU151" s="148" t="s">
        <v>80</v>
      </c>
      <c r="AY151" s="17" t="s">
        <v>221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80</v>
      </c>
      <c r="BK151" s="149">
        <f>ROUND(I151*H151,2)</f>
        <v>0</v>
      </c>
      <c r="BL151" s="17" t="s">
        <v>332</v>
      </c>
      <c r="BM151" s="148" t="s">
        <v>379</v>
      </c>
    </row>
    <row r="152" spans="2:65" s="11" customFormat="1" ht="25.9" customHeight="1">
      <c r="B152" s="124"/>
      <c r="D152" s="125" t="s">
        <v>72</v>
      </c>
      <c r="E152" s="126" t="s">
        <v>2128</v>
      </c>
      <c r="F152" s="126" t="s">
        <v>2129</v>
      </c>
      <c r="I152" s="127"/>
      <c r="J152" s="128">
        <f>BK152</f>
        <v>0</v>
      </c>
      <c r="L152" s="124"/>
      <c r="M152" s="129"/>
      <c r="P152" s="130">
        <f>SUM(P153:P157)</f>
        <v>0</v>
      </c>
      <c r="R152" s="130">
        <f>SUM(R153:R157)</f>
        <v>0</v>
      </c>
      <c r="T152" s="131">
        <f>SUM(T153:T157)</f>
        <v>0</v>
      </c>
      <c r="AR152" s="125" t="s">
        <v>82</v>
      </c>
      <c r="AT152" s="132" t="s">
        <v>72</v>
      </c>
      <c r="AU152" s="132" t="s">
        <v>73</v>
      </c>
      <c r="AY152" s="125" t="s">
        <v>221</v>
      </c>
      <c r="BK152" s="133">
        <f>SUM(BK153:BK157)</f>
        <v>0</v>
      </c>
    </row>
    <row r="153" spans="2:65" s="1" customFormat="1" ht="16.5" customHeight="1">
      <c r="B153" s="136"/>
      <c r="C153" s="137" t="s">
        <v>318</v>
      </c>
      <c r="D153" s="137" t="s">
        <v>224</v>
      </c>
      <c r="E153" s="138" t="s">
        <v>2130</v>
      </c>
      <c r="F153" s="139" t="s">
        <v>2131</v>
      </c>
      <c r="G153" s="140" t="s">
        <v>730</v>
      </c>
      <c r="H153" s="141">
        <v>4</v>
      </c>
      <c r="I153" s="142"/>
      <c r="J153" s="143">
        <f>ROUND(I153*H153,2)</f>
        <v>0</v>
      </c>
      <c r="K153" s="139" t="s">
        <v>2101</v>
      </c>
      <c r="L153" s="32"/>
      <c r="M153" s="144" t="s">
        <v>1</v>
      </c>
      <c r="N153" s="145" t="s">
        <v>38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332</v>
      </c>
      <c r="AT153" s="148" t="s">
        <v>224</v>
      </c>
      <c r="AU153" s="148" t="s">
        <v>80</v>
      </c>
      <c r="AY153" s="17" t="s">
        <v>221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80</v>
      </c>
      <c r="BK153" s="149">
        <f>ROUND(I153*H153,2)</f>
        <v>0</v>
      </c>
      <c r="BL153" s="17" t="s">
        <v>332</v>
      </c>
      <c r="BM153" s="148" t="s">
        <v>391</v>
      </c>
    </row>
    <row r="154" spans="2:65" s="1" customFormat="1">
      <c r="B154" s="32"/>
      <c r="D154" s="151" t="s">
        <v>272</v>
      </c>
      <c r="F154" s="181" t="s">
        <v>2132</v>
      </c>
      <c r="I154" s="182"/>
      <c r="L154" s="32"/>
      <c r="M154" s="183"/>
      <c r="T154" s="56"/>
      <c r="AT154" s="17" t="s">
        <v>272</v>
      </c>
      <c r="AU154" s="17" t="s">
        <v>80</v>
      </c>
    </row>
    <row r="155" spans="2:65" s="1" customFormat="1" ht="16.5" customHeight="1">
      <c r="B155" s="136"/>
      <c r="C155" s="137" t="s">
        <v>322</v>
      </c>
      <c r="D155" s="137" t="s">
        <v>224</v>
      </c>
      <c r="E155" s="138" t="s">
        <v>2133</v>
      </c>
      <c r="F155" s="139" t="s">
        <v>2134</v>
      </c>
      <c r="G155" s="140" t="s">
        <v>285</v>
      </c>
      <c r="H155" s="141">
        <v>1</v>
      </c>
      <c r="I155" s="142"/>
      <c r="J155" s="143">
        <f>ROUND(I155*H155,2)</f>
        <v>0</v>
      </c>
      <c r="K155" s="139" t="s">
        <v>2101</v>
      </c>
      <c r="L155" s="32"/>
      <c r="M155" s="144" t="s">
        <v>1</v>
      </c>
      <c r="N155" s="145" t="s">
        <v>38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332</v>
      </c>
      <c r="AT155" s="148" t="s">
        <v>224</v>
      </c>
      <c r="AU155" s="148" t="s">
        <v>80</v>
      </c>
      <c r="AY155" s="17" t="s">
        <v>221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80</v>
      </c>
      <c r="BK155" s="149">
        <f>ROUND(I155*H155,2)</f>
        <v>0</v>
      </c>
      <c r="BL155" s="17" t="s">
        <v>332</v>
      </c>
      <c r="BM155" s="148" t="s">
        <v>404</v>
      </c>
    </row>
    <row r="156" spans="2:65" s="1" customFormat="1" ht="37.9" customHeight="1">
      <c r="B156" s="136"/>
      <c r="C156" s="137" t="s">
        <v>328</v>
      </c>
      <c r="D156" s="137" t="s">
        <v>224</v>
      </c>
      <c r="E156" s="138" t="s">
        <v>2135</v>
      </c>
      <c r="F156" s="139" t="s">
        <v>2136</v>
      </c>
      <c r="G156" s="140" t="s">
        <v>2137</v>
      </c>
      <c r="H156" s="141">
        <v>4</v>
      </c>
      <c r="I156" s="142"/>
      <c r="J156" s="143">
        <f>ROUND(I156*H156,2)</f>
        <v>0</v>
      </c>
      <c r="K156" s="139" t="s">
        <v>2138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332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332</v>
      </c>
      <c r="BM156" s="148" t="s">
        <v>445</v>
      </c>
    </row>
    <row r="157" spans="2:65" s="1" customFormat="1" ht="16.5" customHeight="1">
      <c r="B157" s="136"/>
      <c r="C157" s="137" t="s">
        <v>332</v>
      </c>
      <c r="D157" s="137" t="s">
        <v>224</v>
      </c>
      <c r="E157" s="138" t="s">
        <v>2139</v>
      </c>
      <c r="F157" s="139" t="s">
        <v>2140</v>
      </c>
      <c r="G157" s="140" t="s">
        <v>256</v>
      </c>
      <c r="H157" s="141">
        <v>8.0000000000000002E-3</v>
      </c>
      <c r="I157" s="142"/>
      <c r="J157" s="143">
        <f>ROUND(I157*H157,2)</f>
        <v>0</v>
      </c>
      <c r="K157" s="139" t="s">
        <v>2101</v>
      </c>
      <c r="L157" s="32"/>
      <c r="M157" s="144" t="s">
        <v>1</v>
      </c>
      <c r="N157" s="145" t="s">
        <v>38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332</v>
      </c>
      <c r="AT157" s="148" t="s">
        <v>224</v>
      </c>
      <c r="AU157" s="148" t="s">
        <v>80</v>
      </c>
      <c r="AY157" s="17" t="s">
        <v>221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80</v>
      </c>
      <c r="BK157" s="149">
        <f>ROUND(I157*H157,2)</f>
        <v>0</v>
      </c>
      <c r="BL157" s="17" t="s">
        <v>332</v>
      </c>
      <c r="BM157" s="148" t="s">
        <v>460</v>
      </c>
    </row>
    <row r="158" spans="2:65" s="11" customFormat="1" ht="25.9" customHeight="1">
      <c r="B158" s="124"/>
      <c r="D158" s="125" t="s">
        <v>72</v>
      </c>
      <c r="E158" s="126" t="s">
        <v>2141</v>
      </c>
      <c r="F158" s="126" t="s">
        <v>2142</v>
      </c>
      <c r="I158" s="127"/>
      <c r="J158" s="128">
        <f>BK158</f>
        <v>0</v>
      </c>
      <c r="L158" s="124"/>
      <c r="M158" s="129"/>
      <c r="P158" s="130">
        <f>SUM(P159:P180)</f>
        <v>0</v>
      </c>
      <c r="R158" s="130">
        <f>SUM(R159:R180)</f>
        <v>0</v>
      </c>
      <c r="T158" s="131">
        <f>SUM(T159:T180)</f>
        <v>0</v>
      </c>
      <c r="AR158" s="125" t="s">
        <v>82</v>
      </c>
      <c r="AT158" s="132" t="s">
        <v>72</v>
      </c>
      <c r="AU158" s="132" t="s">
        <v>73</v>
      </c>
      <c r="AY158" s="125" t="s">
        <v>221</v>
      </c>
      <c r="BK158" s="133">
        <f>SUM(BK159:BK180)</f>
        <v>0</v>
      </c>
    </row>
    <row r="159" spans="2:65" s="1" customFormat="1" ht="21.75" customHeight="1">
      <c r="B159" s="136"/>
      <c r="C159" s="137" t="s">
        <v>336</v>
      </c>
      <c r="D159" s="137" t="s">
        <v>224</v>
      </c>
      <c r="E159" s="138" t="s">
        <v>2143</v>
      </c>
      <c r="F159" s="139" t="s">
        <v>2144</v>
      </c>
      <c r="G159" s="140" t="s">
        <v>350</v>
      </c>
      <c r="H159" s="141">
        <v>60</v>
      </c>
      <c r="I159" s="142"/>
      <c r="J159" s="143">
        <f>ROUND(I159*H159,2)</f>
        <v>0</v>
      </c>
      <c r="K159" s="139" t="s">
        <v>2101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332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332</v>
      </c>
      <c r="BM159" s="148" t="s">
        <v>470</v>
      </c>
    </row>
    <row r="160" spans="2:65" s="1" customFormat="1" ht="21.75" customHeight="1">
      <c r="B160" s="136"/>
      <c r="C160" s="137" t="s">
        <v>340</v>
      </c>
      <c r="D160" s="137" t="s">
        <v>224</v>
      </c>
      <c r="E160" s="138" t="s">
        <v>2145</v>
      </c>
      <c r="F160" s="139" t="s">
        <v>2146</v>
      </c>
      <c r="G160" s="140" t="s">
        <v>350</v>
      </c>
      <c r="H160" s="141">
        <v>90</v>
      </c>
      <c r="I160" s="142"/>
      <c r="J160" s="143">
        <f>ROUND(I160*H160,2)</f>
        <v>0</v>
      </c>
      <c r="K160" s="139" t="s">
        <v>2101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332</v>
      </c>
      <c r="AT160" s="148" t="s">
        <v>224</v>
      </c>
      <c r="AU160" s="148" t="s">
        <v>80</v>
      </c>
      <c r="AY160" s="17" t="s">
        <v>221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80</v>
      </c>
      <c r="BK160" s="149">
        <f>ROUND(I160*H160,2)</f>
        <v>0</v>
      </c>
      <c r="BL160" s="17" t="s">
        <v>332</v>
      </c>
      <c r="BM160" s="148" t="s">
        <v>512</v>
      </c>
    </row>
    <row r="161" spans="2:65" s="1" customFormat="1" ht="21.75" customHeight="1">
      <c r="B161" s="136"/>
      <c r="C161" s="137" t="s">
        <v>347</v>
      </c>
      <c r="D161" s="137" t="s">
        <v>224</v>
      </c>
      <c r="E161" s="138" t="s">
        <v>2147</v>
      </c>
      <c r="F161" s="139" t="s">
        <v>2148</v>
      </c>
      <c r="G161" s="140" t="s">
        <v>350</v>
      </c>
      <c r="H161" s="141">
        <v>60</v>
      </c>
      <c r="I161" s="142"/>
      <c r="J161" s="143">
        <f>ROUND(I161*H161,2)</f>
        <v>0</v>
      </c>
      <c r="K161" s="139" t="s">
        <v>2101</v>
      </c>
      <c r="L161" s="32"/>
      <c r="M161" s="144" t="s">
        <v>1</v>
      </c>
      <c r="N161" s="145" t="s">
        <v>38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332</v>
      </c>
      <c r="AT161" s="148" t="s">
        <v>224</v>
      </c>
      <c r="AU161" s="148" t="s">
        <v>80</v>
      </c>
      <c r="AY161" s="17" t="s">
        <v>221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80</v>
      </c>
      <c r="BK161" s="149">
        <f>ROUND(I161*H161,2)</f>
        <v>0</v>
      </c>
      <c r="BL161" s="17" t="s">
        <v>332</v>
      </c>
      <c r="BM161" s="148" t="s">
        <v>523</v>
      </c>
    </row>
    <row r="162" spans="2:65" s="1" customFormat="1">
      <c r="B162" s="32"/>
      <c r="D162" s="151" t="s">
        <v>272</v>
      </c>
      <c r="F162" s="181" t="s">
        <v>2149</v>
      </c>
      <c r="I162" s="182"/>
      <c r="L162" s="32"/>
      <c r="M162" s="183"/>
      <c r="T162" s="56"/>
      <c r="AT162" s="17" t="s">
        <v>272</v>
      </c>
      <c r="AU162" s="17" t="s">
        <v>80</v>
      </c>
    </row>
    <row r="163" spans="2:65" s="1" customFormat="1" ht="21.75" customHeight="1">
      <c r="B163" s="136"/>
      <c r="C163" s="137" t="s">
        <v>353</v>
      </c>
      <c r="D163" s="137" t="s">
        <v>224</v>
      </c>
      <c r="E163" s="138" t="s">
        <v>2150</v>
      </c>
      <c r="F163" s="139" t="s">
        <v>2151</v>
      </c>
      <c r="G163" s="140" t="s">
        <v>2137</v>
      </c>
      <c r="H163" s="141">
        <v>2</v>
      </c>
      <c r="I163" s="142"/>
      <c r="J163" s="143">
        <f>ROUND(I163*H163,2)</f>
        <v>0</v>
      </c>
      <c r="K163" s="139" t="s">
        <v>2101</v>
      </c>
      <c r="L163" s="32"/>
      <c r="M163" s="144" t="s">
        <v>1</v>
      </c>
      <c r="N163" s="145" t="s">
        <v>38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332</v>
      </c>
      <c r="AT163" s="148" t="s">
        <v>224</v>
      </c>
      <c r="AU163" s="148" t="s">
        <v>80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332</v>
      </c>
      <c r="BM163" s="148" t="s">
        <v>562</v>
      </c>
    </row>
    <row r="164" spans="2:65" s="1" customFormat="1" ht="16.5" customHeight="1">
      <c r="B164" s="136"/>
      <c r="C164" s="137" t="s">
        <v>7</v>
      </c>
      <c r="D164" s="137" t="s">
        <v>224</v>
      </c>
      <c r="E164" s="138" t="s">
        <v>2152</v>
      </c>
      <c r="F164" s="139" t="s">
        <v>2153</v>
      </c>
      <c r="G164" s="140" t="s">
        <v>285</v>
      </c>
      <c r="H164" s="141">
        <v>2</v>
      </c>
      <c r="I164" s="142"/>
      <c r="J164" s="143">
        <f>ROUND(I164*H164,2)</f>
        <v>0</v>
      </c>
      <c r="K164" s="139" t="s">
        <v>2101</v>
      </c>
      <c r="L164" s="32"/>
      <c r="M164" s="144" t="s">
        <v>1</v>
      </c>
      <c r="N164" s="145" t="s">
        <v>38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332</v>
      </c>
      <c r="AT164" s="148" t="s">
        <v>224</v>
      </c>
      <c r="AU164" s="148" t="s">
        <v>80</v>
      </c>
      <c r="AY164" s="17" t="s">
        <v>221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80</v>
      </c>
      <c r="BK164" s="149">
        <f>ROUND(I164*H164,2)</f>
        <v>0</v>
      </c>
      <c r="BL164" s="17" t="s">
        <v>332</v>
      </c>
      <c r="BM164" s="148" t="s">
        <v>573</v>
      </c>
    </row>
    <row r="165" spans="2:65" s="1" customFormat="1" ht="24.2" customHeight="1">
      <c r="B165" s="136"/>
      <c r="C165" s="137" t="s">
        <v>369</v>
      </c>
      <c r="D165" s="137" t="s">
        <v>224</v>
      </c>
      <c r="E165" s="138" t="s">
        <v>2154</v>
      </c>
      <c r="F165" s="139" t="s">
        <v>2155</v>
      </c>
      <c r="G165" s="140" t="s">
        <v>350</v>
      </c>
      <c r="H165" s="141">
        <v>120</v>
      </c>
      <c r="I165" s="142"/>
      <c r="J165" s="143">
        <f>ROUND(I165*H165,2)</f>
        <v>0</v>
      </c>
      <c r="K165" s="139" t="s">
        <v>2101</v>
      </c>
      <c r="L165" s="32"/>
      <c r="M165" s="144" t="s">
        <v>1</v>
      </c>
      <c r="N165" s="145" t="s">
        <v>38</v>
      </c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AR165" s="148" t="s">
        <v>332</v>
      </c>
      <c r="AT165" s="148" t="s">
        <v>224</v>
      </c>
      <c r="AU165" s="148" t="s">
        <v>80</v>
      </c>
      <c r="AY165" s="17" t="s">
        <v>221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80</v>
      </c>
      <c r="BK165" s="149">
        <f>ROUND(I165*H165,2)</f>
        <v>0</v>
      </c>
      <c r="BL165" s="17" t="s">
        <v>332</v>
      </c>
      <c r="BM165" s="148" t="s">
        <v>605</v>
      </c>
    </row>
    <row r="166" spans="2:65" s="1" customFormat="1" ht="24.2" customHeight="1">
      <c r="B166" s="136"/>
      <c r="C166" s="137" t="s">
        <v>375</v>
      </c>
      <c r="D166" s="137" t="s">
        <v>224</v>
      </c>
      <c r="E166" s="138" t="s">
        <v>2156</v>
      </c>
      <c r="F166" s="139" t="s">
        <v>2157</v>
      </c>
      <c r="G166" s="140" t="s">
        <v>350</v>
      </c>
      <c r="H166" s="141">
        <v>10</v>
      </c>
      <c r="I166" s="142"/>
      <c r="J166" s="143">
        <f>ROUND(I166*H166,2)</f>
        <v>0</v>
      </c>
      <c r="K166" s="139" t="s">
        <v>2101</v>
      </c>
      <c r="L166" s="32"/>
      <c r="M166" s="144" t="s">
        <v>1</v>
      </c>
      <c r="N166" s="145" t="s">
        <v>38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332</v>
      </c>
      <c r="AT166" s="148" t="s">
        <v>224</v>
      </c>
      <c r="AU166" s="148" t="s">
        <v>80</v>
      </c>
      <c r="AY166" s="17" t="s">
        <v>221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80</v>
      </c>
      <c r="BK166" s="149">
        <f>ROUND(I166*H166,2)</f>
        <v>0</v>
      </c>
      <c r="BL166" s="17" t="s">
        <v>332</v>
      </c>
      <c r="BM166" s="148" t="s">
        <v>632</v>
      </c>
    </row>
    <row r="167" spans="2:65" s="1" customFormat="1" ht="24.2" customHeight="1">
      <c r="B167" s="136"/>
      <c r="C167" s="137" t="s">
        <v>379</v>
      </c>
      <c r="D167" s="137" t="s">
        <v>224</v>
      </c>
      <c r="E167" s="138" t="s">
        <v>2158</v>
      </c>
      <c r="F167" s="139" t="s">
        <v>2159</v>
      </c>
      <c r="G167" s="140" t="s">
        <v>350</v>
      </c>
      <c r="H167" s="141">
        <v>20</v>
      </c>
      <c r="I167" s="142"/>
      <c r="J167" s="143">
        <f>ROUND(I167*H167,2)</f>
        <v>0</v>
      </c>
      <c r="K167" s="139" t="s">
        <v>2101</v>
      </c>
      <c r="L167" s="32"/>
      <c r="M167" s="144" t="s">
        <v>1</v>
      </c>
      <c r="N167" s="145" t="s">
        <v>38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332</v>
      </c>
      <c r="AT167" s="148" t="s">
        <v>224</v>
      </c>
      <c r="AU167" s="148" t="s">
        <v>80</v>
      </c>
      <c r="AY167" s="17" t="s">
        <v>221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80</v>
      </c>
      <c r="BK167" s="149">
        <f>ROUND(I167*H167,2)</f>
        <v>0</v>
      </c>
      <c r="BL167" s="17" t="s">
        <v>332</v>
      </c>
      <c r="BM167" s="148" t="s">
        <v>658</v>
      </c>
    </row>
    <row r="168" spans="2:65" s="1" customFormat="1" ht="24.2" customHeight="1">
      <c r="B168" s="136"/>
      <c r="C168" s="137" t="s">
        <v>384</v>
      </c>
      <c r="D168" s="137" t="s">
        <v>224</v>
      </c>
      <c r="E168" s="138" t="s">
        <v>2160</v>
      </c>
      <c r="F168" s="139" t="s">
        <v>2161</v>
      </c>
      <c r="G168" s="140" t="s">
        <v>350</v>
      </c>
      <c r="H168" s="141">
        <v>30</v>
      </c>
      <c r="I168" s="142"/>
      <c r="J168" s="143">
        <f>ROUND(I168*H168,2)</f>
        <v>0</v>
      </c>
      <c r="K168" s="139" t="s">
        <v>2101</v>
      </c>
      <c r="L168" s="32"/>
      <c r="M168" s="144" t="s">
        <v>1</v>
      </c>
      <c r="N168" s="145" t="s">
        <v>38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332</v>
      </c>
      <c r="AT168" s="148" t="s">
        <v>224</v>
      </c>
      <c r="AU168" s="148" t="s">
        <v>80</v>
      </c>
      <c r="AY168" s="17" t="s">
        <v>221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80</v>
      </c>
      <c r="BK168" s="149">
        <f>ROUND(I168*H168,2)</f>
        <v>0</v>
      </c>
      <c r="BL168" s="17" t="s">
        <v>332</v>
      </c>
      <c r="BM168" s="148" t="s">
        <v>680</v>
      </c>
    </row>
    <row r="169" spans="2:65" s="1" customFormat="1" ht="24.2" customHeight="1">
      <c r="B169" s="136"/>
      <c r="C169" s="137" t="s">
        <v>391</v>
      </c>
      <c r="D169" s="137" t="s">
        <v>224</v>
      </c>
      <c r="E169" s="138" t="s">
        <v>2162</v>
      </c>
      <c r="F169" s="139" t="s">
        <v>2163</v>
      </c>
      <c r="G169" s="140" t="s">
        <v>350</v>
      </c>
      <c r="H169" s="141">
        <v>60</v>
      </c>
      <c r="I169" s="142"/>
      <c r="J169" s="143">
        <f>ROUND(I169*H169,2)</f>
        <v>0</v>
      </c>
      <c r="K169" s="139" t="s">
        <v>2101</v>
      </c>
      <c r="L169" s="32"/>
      <c r="M169" s="144" t="s">
        <v>1</v>
      </c>
      <c r="N169" s="145" t="s">
        <v>38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332</v>
      </c>
      <c r="AT169" s="148" t="s">
        <v>224</v>
      </c>
      <c r="AU169" s="148" t="s">
        <v>80</v>
      </c>
      <c r="AY169" s="17" t="s">
        <v>221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80</v>
      </c>
      <c r="BK169" s="149">
        <f>ROUND(I169*H169,2)</f>
        <v>0</v>
      </c>
      <c r="BL169" s="17" t="s">
        <v>332</v>
      </c>
      <c r="BM169" s="148" t="s">
        <v>714</v>
      </c>
    </row>
    <row r="170" spans="2:65" s="1" customFormat="1" ht="24.2" customHeight="1">
      <c r="B170" s="136"/>
      <c r="C170" s="137" t="s">
        <v>398</v>
      </c>
      <c r="D170" s="137" t="s">
        <v>224</v>
      </c>
      <c r="E170" s="138" t="s">
        <v>2164</v>
      </c>
      <c r="F170" s="139" t="s">
        <v>2165</v>
      </c>
      <c r="G170" s="140" t="s">
        <v>350</v>
      </c>
      <c r="H170" s="141">
        <v>5</v>
      </c>
      <c r="I170" s="142"/>
      <c r="J170" s="143">
        <f>ROUND(I170*H170,2)</f>
        <v>0</v>
      </c>
      <c r="K170" s="139" t="s">
        <v>2101</v>
      </c>
      <c r="L170" s="32"/>
      <c r="M170" s="144" t="s">
        <v>1</v>
      </c>
      <c r="N170" s="145" t="s">
        <v>38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332</v>
      </c>
      <c r="AT170" s="148" t="s">
        <v>224</v>
      </c>
      <c r="AU170" s="148" t="s">
        <v>80</v>
      </c>
      <c r="AY170" s="17" t="s">
        <v>221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80</v>
      </c>
      <c r="BK170" s="149">
        <f>ROUND(I170*H170,2)</f>
        <v>0</v>
      </c>
      <c r="BL170" s="17" t="s">
        <v>332</v>
      </c>
      <c r="BM170" s="148" t="s">
        <v>727</v>
      </c>
    </row>
    <row r="171" spans="2:65" s="1" customFormat="1" ht="16.5" customHeight="1">
      <c r="B171" s="136"/>
      <c r="C171" s="137" t="s">
        <v>404</v>
      </c>
      <c r="D171" s="137" t="s">
        <v>224</v>
      </c>
      <c r="E171" s="138" t="s">
        <v>2166</v>
      </c>
      <c r="F171" s="139" t="s">
        <v>2167</v>
      </c>
      <c r="G171" s="140" t="s">
        <v>350</v>
      </c>
      <c r="H171" s="141">
        <v>240</v>
      </c>
      <c r="I171" s="142"/>
      <c r="J171" s="143">
        <f>ROUND(I171*H171,2)</f>
        <v>0</v>
      </c>
      <c r="K171" s="139" t="s">
        <v>2101</v>
      </c>
      <c r="L171" s="32"/>
      <c r="M171" s="144" t="s">
        <v>1</v>
      </c>
      <c r="N171" s="145" t="s">
        <v>38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332</v>
      </c>
      <c r="AT171" s="148" t="s">
        <v>224</v>
      </c>
      <c r="AU171" s="148" t="s">
        <v>80</v>
      </c>
      <c r="AY171" s="17" t="s">
        <v>221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80</v>
      </c>
      <c r="BK171" s="149">
        <f>ROUND(I171*H171,2)</f>
        <v>0</v>
      </c>
      <c r="BL171" s="17" t="s">
        <v>332</v>
      </c>
      <c r="BM171" s="148" t="s">
        <v>738</v>
      </c>
    </row>
    <row r="172" spans="2:65" s="1" customFormat="1">
      <c r="B172" s="32"/>
      <c r="D172" s="151" t="s">
        <v>272</v>
      </c>
      <c r="F172" s="181" t="s">
        <v>2168</v>
      </c>
      <c r="I172" s="182"/>
      <c r="L172" s="32"/>
      <c r="M172" s="183"/>
      <c r="T172" s="56"/>
      <c r="AT172" s="17" t="s">
        <v>272</v>
      </c>
      <c r="AU172" s="17" t="s">
        <v>80</v>
      </c>
    </row>
    <row r="173" spans="2:65" s="1" customFormat="1" ht="16.5" customHeight="1">
      <c r="B173" s="136"/>
      <c r="C173" s="137" t="s">
        <v>440</v>
      </c>
      <c r="D173" s="137" t="s">
        <v>224</v>
      </c>
      <c r="E173" s="138" t="s">
        <v>2169</v>
      </c>
      <c r="F173" s="139" t="s">
        <v>2170</v>
      </c>
      <c r="G173" s="140" t="s">
        <v>350</v>
      </c>
      <c r="H173" s="141">
        <v>65</v>
      </c>
      <c r="I173" s="142"/>
      <c r="J173" s="143">
        <f>ROUND(I173*H173,2)</f>
        <v>0</v>
      </c>
      <c r="K173" s="139" t="s">
        <v>2101</v>
      </c>
      <c r="L173" s="32"/>
      <c r="M173" s="144" t="s">
        <v>1</v>
      </c>
      <c r="N173" s="145" t="s">
        <v>38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332</v>
      </c>
      <c r="AT173" s="148" t="s">
        <v>224</v>
      </c>
      <c r="AU173" s="148" t="s">
        <v>80</v>
      </c>
      <c r="AY173" s="17" t="s">
        <v>221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80</v>
      </c>
      <c r="BK173" s="149">
        <f>ROUND(I173*H173,2)</f>
        <v>0</v>
      </c>
      <c r="BL173" s="17" t="s">
        <v>332</v>
      </c>
      <c r="BM173" s="148" t="s">
        <v>746</v>
      </c>
    </row>
    <row r="174" spans="2:65" s="1" customFormat="1">
      <c r="B174" s="32"/>
      <c r="D174" s="151" t="s">
        <v>272</v>
      </c>
      <c r="F174" s="181" t="s">
        <v>2171</v>
      </c>
      <c r="I174" s="182"/>
      <c r="L174" s="32"/>
      <c r="M174" s="183"/>
      <c r="T174" s="56"/>
      <c r="AT174" s="17" t="s">
        <v>272</v>
      </c>
      <c r="AU174" s="17" t="s">
        <v>80</v>
      </c>
    </row>
    <row r="175" spans="2:65" s="1" customFormat="1" ht="16.5" customHeight="1">
      <c r="B175" s="136"/>
      <c r="C175" s="137" t="s">
        <v>445</v>
      </c>
      <c r="D175" s="137" t="s">
        <v>224</v>
      </c>
      <c r="E175" s="138" t="s">
        <v>2172</v>
      </c>
      <c r="F175" s="139" t="s">
        <v>2173</v>
      </c>
      <c r="G175" s="140" t="s">
        <v>2174</v>
      </c>
      <c r="H175" s="141">
        <v>1000</v>
      </c>
      <c r="I175" s="142"/>
      <c r="J175" s="143">
        <f>ROUND(I175*H175,2)</f>
        <v>0</v>
      </c>
      <c r="K175" s="139" t="s">
        <v>2138</v>
      </c>
      <c r="L175" s="32"/>
      <c r="M175" s="144" t="s">
        <v>1</v>
      </c>
      <c r="N175" s="145" t="s">
        <v>38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332</v>
      </c>
      <c r="AT175" s="148" t="s">
        <v>224</v>
      </c>
      <c r="AU175" s="148" t="s">
        <v>80</v>
      </c>
      <c r="AY175" s="17" t="s">
        <v>221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80</v>
      </c>
      <c r="BK175" s="149">
        <f>ROUND(I175*H175,2)</f>
        <v>0</v>
      </c>
      <c r="BL175" s="17" t="s">
        <v>332</v>
      </c>
      <c r="BM175" s="148" t="s">
        <v>754</v>
      </c>
    </row>
    <row r="176" spans="2:65" s="1" customFormat="1">
      <c r="B176" s="32"/>
      <c r="D176" s="151" t="s">
        <v>272</v>
      </c>
      <c r="F176" s="181" t="s">
        <v>2175</v>
      </c>
      <c r="I176" s="182"/>
      <c r="L176" s="32"/>
      <c r="M176" s="183"/>
      <c r="T176" s="56"/>
      <c r="AT176" s="17" t="s">
        <v>272</v>
      </c>
      <c r="AU176" s="17" t="s">
        <v>80</v>
      </c>
    </row>
    <row r="177" spans="2:65" s="1" customFormat="1" ht="16.5" customHeight="1">
      <c r="B177" s="136"/>
      <c r="C177" s="137" t="s">
        <v>452</v>
      </c>
      <c r="D177" s="137" t="s">
        <v>224</v>
      </c>
      <c r="E177" s="138" t="s">
        <v>2176</v>
      </c>
      <c r="F177" s="139" t="s">
        <v>2177</v>
      </c>
      <c r="G177" s="140" t="s">
        <v>2174</v>
      </c>
      <c r="H177" s="141">
        <v>1000</v>
      </c>
      <c r="I177" s="142"/>
      <c r="J177" s="143">
        <f>ROUND(I177*H177,2)</f>
        <v>0</v>
      </c>
      <c r="K177" s="139" t="s">
        <v>2138</v>
      </c>
      <c r="L177" s="32"/>
      <c r="M177" s="144" t="s">
        <v>1</v>
      </c>
      <c r="N177" s="145" t="s">
        <v>38</v>
      </c>
      <c r="P177" s="146">
        <f>O177*H177</f>
        <v>0</v>
      </c>
      <c r="Q177" s="146">
        <v>0</v>
      </c>
      <c r="R177" s="146">
        <f>Q177*H177</f>
        <v>0</v>
      </c>
      <c r="S177" s="146">
        <v>0</v>
      </c>
      <c r="T177" s="147">
        <f>S177*H177</f>
        <v>0</v>
      </c>
      <c r="AR177" s="148" t="s">
        <v>332</v>
      </c>
      <c r="AT177" s="148" t="s">
        <v>224</v>
      </c>
      <c r="AU177" s="148" t="s">
        <v>80</v>
      </c>
      <c r="AY177" s="17" t="s">
        <v>221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7" t="s">
        <v>80</v>
      </c>
      <c r="BK177" s="149">
        <f>ROUND(I177*H177,2)</f>
        <v>0</v>
      </c>
      <c r="BL177" s="17" t="s">
        <v>332</v>
      </c>
      <c r="BM177" s="148" t="s">
        <v>358</v>
      </c>
    </row>
    <row r="178" spans="2:65" s="1" customFormat="1">
      <c r="B178" s="32"/>
      <c r="D178" s="151" t="s">
        <v>272</v>
      </c>
      <c r="F178" s="181" t="s">
        <v>2175</v>
      </c>
      <c r="I178" s="182"/>
      <c r="L178" s="32"/>
      <c r="M178" s="183"/>
      <c r="T178" s="56"/>
      <c r="AT178" s="17" t="s">
        <v>272</v>
      </c>
      <c r="AU178" s="17" t="s">
        <v>80</v>
      </c>
    </row>
    <row r="179" spans="2:65" s="1" customFormat="1" ht="21.75" customHeight="1">
      <c r="B179" s="136"/>
      <c r="C179" s="137" t="s">
        <v>460</v>
      </c>
      <c r="D179" s="137" t="s">
        <v>224</v>
      </c>
      <c r="E179" s="138" t="s">
        <v>2178</v>
      </c>
      <c r="F179" s="139" t="s">
        <v>2179</v>
      </c>
      <c r="G179" s="140" t="s">
        <v>730</v>
      </c>
      <c r="H179" s="141">
        <v>1</v>
      </c>
      <c r="I179" s="142"/>
      <c r="J179" s="143">
        <f>ROUND(I179*H179,2)</f>
        <v>0</v>
      </c>
      <c r="K179" s="139" t="s">
        <v>2138</v>
      </c>
      <c r="L179" s="32"/>
      <c r="M179" s="144" t="s">
        <v>1</v>
      </c>
      <c r="N179" s="145" t="s">
        <v>38</v>
      </c>
      <c r="P179" s="146">
        <f>O179*H179</f>
        <v>0</v>
      </c>
      <c r="Q179" s="146">
        <v>0</v>
      </c>
      <c r="R179" s="146">
        <f>Q179*H179</f>
        <v>0</v>
      </c>
      <c r="S179" s="146">
        <v>0</v>
      </c>
      <c r="T179" s="147">
        <f>S179*H179</f>
        <v>0</v>
      </c>
      <c r="AR179" s="148" t="s">
        <v>332</v>
      </c>
      <c r="AT179" s="148" t="s">
        <v>224</v>
      </c>
      <c r="AU179" s="148" t="s">
        <v>80</v>
      </c>
      <c r="AY179" s="17" t="s">
        <v>221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80</v>
      </c>
      <c r="BK179" s="149">
        <f>ROUND(I179*H179,2)</f>
        <v>0</v>
      </c>
      <c r="BL179" s="17" t="s">
        <v>332</v>
      </c>
      <c r="BM179" s="148" t="s">
        <v>767</v>
      </c>
    </row>
    <row r="180" spans="2:65" s="1" customFormat="1" ht="24.2" customHeight="1">
      <c r="B180" s="136"/>
      <c r="C180" s="137" t="s">
        <v>464</v>
      </c>
      <c r="D180" s="137" t="s">
        <v>224</v>
      </c>
      <c r="E180" s="138" t="s">
        <v>2180</v>
      </c>
      <c r="F180" s="139" t="s">
        <v>2181</v>
      </c>
      <c r="G180" s="140" t="s">
        <v>256</v>
      </c>
      <c r="H180" s="141">
        <v>2.6680000000000001</v>
      </c>
      <c r="I180" s="142"/>
      <c r="J180" s="143">
        <f>ROUND(I180*H180,2)</f>
        <v>0</v>
      </c>
      <c r="K180" s="139" t="s">
        <v>2101</v>
      </c>
      <c r="L180" s="32"/>
      <c r="M180" s="144" t="s">
        <v>1</v>
      </c>
      <c r="N180" s="145" t="s">
        <v>38</v>
      </c>
      <c r="P180" s="146">
        <f>O180*H180</f>
        <v>0</v>
      </c>
      <c r="Q180" s="146">
        <v>0</v>
      </c>
      <c r="R180" s="146">
        <f>Q180*H180</f>
        <v>0</v>
      </c>
      <c r="S180" s="146">
        <v>0</v>
      </c>
      <c r="T180" s="147">
        <f>S180*H180</f>
        <v>0</v>
      </c>
      <c r="AR180" s="148" t="s">
        <v>332</v>
      </c>
      <c r="AT180" s="148" t="s">
        <v>224</v>
      </c>
      <c r="AU180" s="148" t="s">
        <v>80</v>
      </c>
      <c r="AY180" s="17" t="s">
        <v>221</v>
      </c>
      <c r="BE180" s="149">
        <f>IF(N180="základní",J180,0)</f>
        <v>0</v>
      </c>
      <c r="BF180" s="149">
        <f>IF(N180="snížená",J180,0)</f>
        <v>0</v>
      </c>
      <c r="BG180" s="149">
        <f>IF(N180="zákl. přenesená",J180,0)</f>
        <v>0</v>
      </c>
      <c r="BH180" s="149">
        <f>IF(N180="sníž. přenesená",J180,0)</f>
        <v>0</v>
      </c>
      <c r="BI180" s="149">
        <f>IF(N180="nulová",J180,0)</f>
        <v>0</v>
      </c>
      <c r="BJ180" s="17" t="s">
        <v>80</v>
      </c>
      <c r="BK180" s="149">
        <f>ROUND(I180*H180,2)</f>
        <v>0</v>
      </c>
      <c r="BL180" s="17" t="s">
        <v>332</v>
      </c>
      <c r="BM180" s="148" t="s">
        <v>775</v>
      </c>
    </row>
    <row r="181" spans="2:65" s="11" customFormat="1" ht="25.9" customHeight="1">
      <c r="B181" s="124"/>
      <c r="D181" s="125" t="s">
        <v>72</v>
      </c>
      <c r="E181" s="126" t="s">
        <v>2182</v>
      </c>
      <c r="F181" s="126" t="s">
        <v>2183</v>
      </c>
      <c r="I181" s="127"/>
      <c r="J181" s="128">
        <f>BK181</f>
        <v>0</v>
      </c>
      <c r="L181" s="124"/>
      <c r="M181" s="129"/>
      <c r="P181" s="130">
        <f>SUM(P182:P227)</f>
        <v>0</v>
      </c>
      <c r="R181" s="130">
        <f>SUM(R182:R227)</f>
        <v>0</v>
      </c>
      <c r="T181" s="131">
        <f>SUM(T182:T227)</f>
        <v>0</v>
      </c>
      <c r="AR181" s="125" t="s">
        <v>82</v>
      </c>
      <c r="AT181" s="132" t="s">
        <v>72</v>
      </c>
      <c r="AU181" s="132" t="s">
        <v>73</v>
      </c>
      <c r="AY181" s="125" t="s">
        <v>221</v>
      </c>
      <c r="BK181" s="133">
        <f>SUM(BK182:BK227)</f>
        <v>0</v>
      </c>
    </row>
    <row r="182" spans="2:65" s="1" customFormat="1" ht="21.75" customHeight="1">
      <c r="B182" s="136"/>
      <c r="C182" s="137" t="s">
        <v>470</v>
      </c>
      <c r="D182" s="137" t="s">
        <v>224</v>
      </c>
      <c r="E182" s="138" t="s">
        <v>2184</v>
      </c>
      <c r="F182" s="139" t="s">
        <v>2185</v>
      </c>
      <c r="G182" s="140" t="s">
        <v>285</v>
      </c>
      <c r="H182" s="141">
        <v>2</v>
      </c>
      <c r="I182" s="142"/>
      <c r="J182" s="143">
        <f>ROUND(I182*H182,2)</f>
        <v>0</v>
      </c>
      <c r="K182" s="139" t="s">
        <v>2101</v>
      </c>
      <c r="L182" s="32"/>
      <c r="M182" s="144" t="s">
        <v>1</v>
      </c>
      <c r="N182" s="145" t="s">
        <v>38</v>
      </c>
      <c r="P182" s="146">
        <f>O182*H182</f>
        <v>0</v>
      </c>
      <c r="Q182" s="146">
        <v>0</v>
      </c>
      <c r="R182" s="146">
        <f>Q182*H182</f>
        <v>0</v>
      </c>
      <c r="S182" s="146">
        <v>0</v>
      </c>
      <c r="T182" s="147">
        <f>S182*H182</f>
        <v>0</v>
      </c>
      <c r="AR182" s="148" t="s">
        <v>332</v>
      </c>
      <c r="AT182" s="148" t="s">
        <v>224</v>
      </c>
      <c r="AU182" s="148" t="s">
        <v>80</v>
      </c>
      <c r="AY182" s="17" t="s">
        <v>221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7" t="s">
        <v>80</v>
      </c>
      <c r="BK182" s="149">
        <f>ROUND(I182*H182,2)</f>
        <v>0</v>
      </c>
      <c r="BL182" s="17" t="s">
        <v>332</v>
      </c>
      <c r="BM182" s="148" t="s">
        <v>783</v>
      </c>
    </row>
    <row r="183" spans="2:65" s="1" customFormat="1" ht="21.75" customHeight="1">
      <c r="B183" s="136"/>
      <c r="C183" s="137" t="s">
        <v>478</v>
      </c>
      <c r="D183" s="137" t="s">
        <v>224</v>
      </c>
      <c r="E183" s="138" t="s">
        <v>2186</v>
      </c>
      <c r="F183" s="139" t="s">
        <v>2187</v>
      </c>
      <c r="G183" s="140" t="s">
        <v>285</v>
      </c>
      <c r="H183" s="141">
        <v>1</v>
      </c>
      <c r="I183" s="142"/>
      <c r="J183" s="143">
        <f>ROUND(I183*H183,2)</f>
        <v>0</v>
      </c>
      <c r="K183" s="139" t="s">
        <v>2101</v>
      </c>
      <c r="L183" s="32"/>
      <c r="M183" s="144" t="s">
        <v>1</v>
      </c>
      <c r="N183" s="145" t="s">
        <v>38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332</v>
      </c>
      <c r="AT183" s="148" t="s">
        <v>224</v>
      </c>
      <c r="AU183" s="148" t="s">
        <v>80</v>
      </c>
      <c r="AY183" s="17" t="s">
        <v>221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80</v>
      </c>
      <c r="BK183" s="149">
        <f>ROUND(I183*H183,2)</f>
        <v>0</v>
      </c>
      <c r="BL183" s="17" t="s">
        <v>332</v>
      </c>
      <c r="BM183" s="148" t="s">
        <v>791</v>
      </c>
    </row>
    <row r="184" spans="2:65" s="1" customFormat="1" ht="16.5" customHeight="1">
      <c r="B184" s="136"/>
      <c r="C184" s="137" t="s">
        <v>512</v>
      </c>
      <c r="D184" s="137" t="s">
        <v>224</v>
      </c>
      <c r="E184" s="138" t="s">
        <v>2188</v>
      </c>
      <c r="F184" s="139" t="s">
        <v>2189</v>
      </c>
      <c r="G184" s="140" t="s">
        <v>285</v>
      </c>
      <c r="H184" s="141">
        <v>38</v>
      </c>
      <c r="I184" s="142"/>
      <c r="J184" s="143">
        <f>ROUND(I184*H184,2)</f>
        <v>0</v>
      </c>
      <c r="K184" s="139" t="s">
        <v>2101</v>
      </c>
      <c r="L184" s="32"/>
      <c r="M184" s="144" t="s">
        <v>1</v>
      </c>
      <c r="N184" s="145" t="s">
        <v>38</v>
      </c>
      <c r="P184" s="146">
        <f>O184*H184</f>
        <v>0</v>
      </c>
      <c r="Q184" s="146">
        <v>0</v>
      </c>
      <c r="R184" s="146">
        <f>Q184*H184</f>
        <v>0</v>
      </c>
      <c r="S184" s="146">
        <v>0</v>
      </c>
      <c r="T184" s="147">
        <f>S184*H184</f>
        <v>0</v>
      </c>
      <c r="AR184" s="148" t="s">
        <v>332</v>
      </c>
      <c r="AT184" s="148" t="s">
        <v>224</v>
      </c>
      <c r="AU184" s="148" t="s">
        <v>80</v>
      </c>
      <c r="AY184" s="17" t="s">
        <v>221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80</v>
      </c>
      <c r="BK184" s="149">
        <f>ROUND(I184*H184,2)</f>
        <v>0</v>
      </c>
      <c r="BL184" s="17" t="s">
        <v>332</v>
      </c>
      <c r="BM184" s="148" t="s">
        <v>799</v>
      </c>
    </row>
    <row r="185" spans="2:65" s="1" customFormat="1" ht="16.5" customHeight="1">
      <c r="B185" s="136"/>
      <c r="C185" s="137" t="s">
        <v>517</v>
      </c>
      <c r="D185" s="137" t="s">
        <v>224</v>
      </c>
      <c r="E185" s="138" t="s">
        <v>2190</v>
      </c>
      <c r="F185" s="139" t="s">
        <v>2191</v>
      </c>
      <c r="G185" s="140" t="s">
        <v>285</v>
      </c>
      <c r="H185" s="141">
        <v>19</v>
      </c>
      <c r="I185" s="142"/>
      <c r="J185" s="143">
        <f>ROUND(I185*H185,2)</f>
        <v>0</v>
      </c>
      <c r="K185" s="139" t="s">
        <v>2101</v>
      </c>
      <c r="L185" s="32"/>
      <c r="M185" s="144" t="s">
        <v>1</v>
      </c>
      <c r="N185" s="145" t="s">
        <v>38</v>
      </c>
      <c r="P185" s="146">
        <f>O185*H185</f>
        <v>0</v>
      </c>
      <c r="Q185" s="146">
        <v>0</v>
      </c>
      <c r="R185" s="146">
        <f>Q185*H185</f>
        <v>0</v>
      </c>
      <c r="S185" s="146">
        <v>0</v>
      </c>
      <c r="T185" s="147">
        <f>S185*H185</f>
        <v>0</v>
      </c>
      <c r="AR185" s="148" t="s">
        <v>332</v>
      </c>
      <c r="AT185" s="148" t="s">
        <v>224</v>
      </c>
      <c r="AU185" s="148" t="s">
        <v>80</v>
      </c>
      <c r="AY185" s="17" t="s">
        <v>221</v>
      </c>
      <c r="BE185" s="149">
        <f>IF(N185="základní",J185,0)</f>
        <v>0</v>
      </c>
      <c r="BF185" s="149">
        <f>IF(N185="snížená",J185,0)</f>
        <v>0</v>
      </c>
      <c r="BG185" s="149">
        <f>IF(N185="zákl. přenesená",J185,0)</f>
        <v>0</v>
      </c>
      <c r="BH185" s="149">
        <f>IF(N185="sníž. přenesená",J185,0)</f>
        <v>0</v>
      </c>
      <c r="BI185" s="149">
        <f>IF(N185="nulová",J185,0)</f>
        <v>0</v>
      </c>
      <c r="BJ185" s="17" t="s">
        <v>80</v>
      </c>
      <c r="BK185" s="149">
        <f>ROUND(I185*H185,2)</f>
        <v>0</v>
      </c>
      <c r="BL185" s="17" t="s">
        <v>332</v>
      </c>
      <c r="BM185" s="148" t="s">
        <v>807</v>
      </c>
    </row>
    <row r="186" spans="2:65" s="1" customFormat="1">
      <c r="B186" s="32"/>
      <c r="D186" s="151" t="s">
        <v>272</v>
      </c>
      <c r="F186" s="181" t="s">
        <v>2192</v>
      </c>
      <c r="I186" s="182"/>
      <c r="L186" s="32"/>
      <c r="M186" s="183"/>
      <c r="T186" s="56"/>
      <c r="AT186" s="17" t="s">
        <v>272</v>
      </c>
      <c r="AU186" s="17" t="s">
        <v>80</v>
      </c>
    </row>
    <row r="187" spans="2:65" s="1" customFormat="1" ht="16.5" customHeight="1">
      <c r="B187" s="136"/>
      <c r="C187" s="137" t="s">
        <v>523</v>
      </c>
      <c r="D187" s="137" t="s">
        <v>224</v>
      </c>
      <c r="E187" s="138" t="s">
        <v>2193</v>
      </c>
      <c r="F187" s="139" t="s">
        <v>2194</v>
      </c>
      <c r="G187" s="140" t="s">
        <v>285</v>
      </c>
      <c r="H187" s="141">
        <v>8</v>
      </c>
      <c r="I187" s="142"/>
      <c r="J187" s="143">
        <f>ROUND(I187*H187,2)</f>
        <v>0</v>
      </c>
      <c r="K187" s="139" t="s">
        <v>2101</v>
      </c>
      <c r="L187" s="32"/>
      <c r="M187" s="144" t="s">
        <v>1</v>
      </c>
      <c r="N187" s="145" t="s">
        <v>38</v>
      </c>
      <c r="P187" s="146">
        <f>O187*H187</f>
        <v>0</v>
      </c>
      <c r="Q187" s="146">
        <v>0</v>
      </c>
      <c r="R187" s="146">
        <f>Q187*H187</f>
        <v>0</v>
      </c>
      <c r="S187" s="146">
        <v>0</v>
      </c>
      <c r="T187" s="147">
        <f>S187*H187</f>
        <v>0</v>
      </c>
      <c r="AR187" s="148" t="s">
        <v>332</v>
      </c>
      <c r="AT187" s="148" t="s">
        <v>224</v>
      </c>
      <c r="AU187" s="148" t="s">
        <v>80</v>
      </c>
      <c r="AY187" s="17" t="s">
        <v>221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80</v>
      </c>
      <c r="BK187" s="149">
        <f>ROUND(I187*H187,2)</f>
        <v>0</v>
      </c>
      <c r="BL187" s="17" t="s">
        <v>332</v>
      </c>
      <c r="BM187" s="148" t="s">
        <v>815</v>
      </c>
    </row>
    <row r="188" spans="2:65" s="1" customFormat="1">
      <c r="B188" s="32"/>
      <c r="D188" s="151" t="s">
        <v>272</v>
      </c>
      <c r="F188" s="181" t="s">
        <v>2195</v>
      </c>
      <c r="I188" s="182"/>
      <c r="L188" s="32"/>
      <c r="M188" s="183"/>
      <c r="T188" s="56"/>
      <c r="AT188" s="17" t="s">
        <v>272</v>
      </c>
      <c r="AU188" s="17" t="s">
        <v>80</v>
      </c>
    </row>
    <row r="189" spans="2:65" s="1" customFormat="1" ht="16.5" customHeight="1">
      <c r="B189" s="136"/>
      <c r="C189" s="137" t="s">
        <v>539</v>
      </c>
      <c r="D189" s="137" t="s">
        <v>224</v>
      </c>
      <c r="E189" s="138" t="s">
        <v>2196</v>
      </c>
      <c r="F189" s="139" t="s">
        <v>2197</v>
      </c>
      <c r="G189" s="140" t="s">
        <v>285</v>
      </c>
      <c r="H189" s="141">
        <v>8</v>
      </c>
      <c r="I189" s="142"/>
      <c r="J189" s="143">
        <f>ROUND(I189*H189,2)</f>
        <v>0</v>
      </c>
      <c r="K189" s="139" t="s">
        <v>2101</v>
      </c>
      <c r="L189" s="32"/>
      <c r="M189" s="144" t="s">
        <v>1</v>
      </c>
      <c r="N189" s="145" t="s">
        <v>38</v>
      </c>
      <c r="P189" s="146">
        <f>O189*H189</f>
        <v>0</v>
      </c>
      <c r="Q189" s="146">
        <v>0</v>
      </c>
      <c r="R189" s="146">
        <f>Q189*H189</f>
        <v>0</v>
      </c>
      <c r="S189" s="146">
        <v>0</v>
      </c>
      <c r="T189" s="147">
        <f>S189*H189</f>
        <v>0</v>
      </c>
      <c r="AR189" s="148" t="s">
        <v>332</v>
      </c>
      <c r="AT189" s="148" t="s">
        <v>224</v>
      </c>
      <c r="AU189" s="148" t="s">
        <v>80</v>
      </c>
      <c r="AY189" s="17" t="s">
        <v>221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80</v>
      </c>
      <c r="BK189" s="149">
        <f>ROUND(I189*H189,2)</f>
        <v>0</v>
      </c>
      <c r="BL189" s="17" t="s">
        <v>332</v>
      </c>
      <c r="BM189" s="148" t="s">
        <v>823</v>
      </c>
    </row>
    <row r="190" spans="2:65" s="1" customFormat="1">
      <c r="B190" s="32"/>
      <c r="D190" s="151" t="s">
        <v>272</v>
      </c>
      <c r="F190" s="181" t="s">
        <v>2198</v>
      </c>
      <c r="I190" s="182"/>
      <c r="L190" s="32"/>
      <c r="M190" s="183"/>
      <c r="T190" s="56"/>
      <c r="AT190" s="17" t="s">
        <v>272</v>
      </c>
      <c r="AU190" s="17" t="s">
        <v>80</v>
      </c>
    </row>
    <row r="191" spans="2:65" s="1" customFormat="1" ht="16.5" customHeight="1">
      <c r="B191" s="136"/>
      <c r="C191" s="137" t="s">
        <v>562</v>
      </c>
      <c r="D191" s="137" t="s">
        <v>224</v>
      </c>
      <c r="E191" s="138" t="s">
        <v>2199</v>
      </c>
      <c r="F191" s="139" t="s">
        <v>2200</v>
      </c>
      <c r="G191" s="140" t="s">
        <v>285</v>
      </c>
      <c r="H191" s="141">
        <v>16</v>
      </c>
      <c r="I191" s="142"/>
      <c r="J191" s="143">
        <f>ROUND(I191*H191,2)</f>
        <v>0</v>
      </c>
      <c r="K191" s="139" t="s">
        <v>2101</v>
      </c>
      <c r="L191" s="32"/>
      <c r="M191" s="144" t="s">
        <v>1</v>
      </c>
      <c r="N191" s="145" t="s">
        <v>38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332</v>
      </c>
      <c r="AT191" s="148" t="s">
        <v>224</v>
      </c>
      <c r="AU191" s="148" t="s">
        <v>80</v>
      </c>
      <c r="AY191" s="17" t="s">
        <v>221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80</v>
      </c>
      <c r="BK191" s="149">
        <f>ROUND(I191*H191,2)</f>
        <v>0</v>
      </c>
      <c r="BL191" s="17" t="s">
        <v>332</v>
      </c>
      <c r="BM191" s="148" t="s">
        <v>831</v>
      </c>
    </row>
    <row r="192" spans="2:65" s="1" customFormat="1">
      <c r="B192" s="32"/>
      <c r="D192" s="151" t="s">
        <v>272</v>
      </c>
      <c r="F192" s="181" t="s">
        <v>2201</v>
      </c>
      <c r="I192" s="182"/>
      <c r="L192" s="32"/>
      <c r="M192" s="183"/>
      <c r="T192" s="56"/>
      <c r="AT192" s="17" t="s">
        <v>272</v>
      </c>
      <c r="AU192" s="17" t="s">
        <v>80</v>
      </c>
    </row>
    <row r="193" spans="2:65" s="1" customFormat="1" ht="16.5" customHeight="1">
      <c r="B193" s="136"/>
      <c r="C193" s="137" t="s">
        <v>568</v>
      </c>
      <c r="D193" s="137" t="s">
        <v>224</v>
      </c>
      <c r="E193" s="138" t="s">
        <v>2202</v>
      </c>
      <c r="F193" s="139" t="s">
        <v>2203</v>
      </c>
      <c r="G193" s="140" t="s">
        <v>285</v>
      </c>
      <c r="H193" s="141">
        <v>3</v>
      </c>
      <c r="I193" s="142"/>
      <c r="J193" s="143">
        <f>ROUND(I193*H193,2)</f>
        <v>0</v>
      </c>
      <c r="K193" s="139" t="s">
        <v>2101</v>
      </c>
      <c r="L193" s="32"/>
      <c r="M193" s="144" t="s">
        <v>1</v>
      </c>
      <c r="N193" s="145" t="s">
        <v>38</v>
      </c>
      <c r="P193" s="146">
        <f>O193*H193</f>
        <v>0</v>
      </c>
      <c r="Q193" s="146">
        <v>0</v>
      </c>
      <c r="R193" s="146">
        <f>Q193*H193</f>
        <v>0</v>
      </c>
      <c r="S193" s="146">
        <v>0</v>
      </c>
      <c r="T193" s="147">
        <f>S193*H193</f>
        <v>0</v>
      </c>
      <c r="AR193" s="148" t="s">
        <v>332</v>
      </c>
      <c r="AT193" s="148" t="s">
        <v>224</v>
      </c>
      <c r="AU193" s="148" t="s">
        <v>80</v>
      </c>
      <c r="AY193" s="17" t="s">
        <v>221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7" t="s">
        <v>80</v>
      </c>
      <c r="BK193" s="149">
        <f>ROUND(I193*H193,2)</f>
        <v>0</v>
      </c>
      <c r="BL193" s="17" t="s">
        <v>332</v>
      </c>
      <c r="BM193" s="148" t="s">
        <v>839</v>
      </c>
    </row>
    <row r="194" spans="2:65" s="1" customFormat="1">
      <c r="B194" s="32"/>
      <c r="D194" s="151" t="s">
        <v>272</v>
      </c>
      <c r="F194" s="181" t="s">
        <v>2204</v>
      </c>
      <c r="I194" s="182"/>
      <c r="L194" s="32"/>
      <c r="M194" s="183"/>
      <c r="T194" s="56"/>
      <c r="AT194" s="17" t="s">
        <v>272</v>
      </c>
      <c r="AU194" s="17" t="s">
        <v>80</v>
      </c>
    </row>
    <row r="195" spans="2:65" s="1" customFormat="1" ht="16.5" customHeight="1">
      <c r="B195" s="136"/>
      <c r="C195" s="137" t="s">
        <v>573</v>
      </c>
      <c r="D195" s="137" t="s">
        <v>224</v>
      </c>
      <c r="E195" s="138" t="s">
        <v>2205</v>
      </c>
      <c r="F195" s="139" t="s">
        <v>2206</v>
      </c>
      <c r="G195" s="140" t="s">
        <v>285</v>
      </c>
      <c r="H195" s="141">
        <v>1</v>
      </c>
      <c r="I195" s="142"/>
      <c r="J195" s="143">
        <f>ROUND(I195*H195,2)</f>
        <v>0</v>
      </c>
      <c r="K195" s="139" t="s">
        <v>2101</v>
      </c>
      <c r="L195" s="32"/>
      <c r="M195" s="144" t="s">
        <v>1</v>
      </c>
      <c r="N195" s="145" t="s">
        <v>38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332</v>
      </c>
      <c r="AT195" s="148" t="s">
        <v>224</v>
      </c>
      <c r="AU195" s="148" t="s">
        <v>80</v>
      </c>
      <c r="AY195" s="17" t="s">
        <v>221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80</v>
      </c>
      <c r="BK195" s="149">
        <f>ROUND(I195*H195,2)</f>
        <v>0</v>
      </c>
      <c r="BL195" s="17" t="s">
        <v>332</v>
      </c>
      <c r="BM195" s="148" t="s">
        <v>847</v>
      </c>
    </row>
    <row r="196" spans="2:65" s="1" customFormat="1">
      <c r="B196" s="32"/>
      <c r="D196" s="151" t="s">
        <v>272</v>
      </c>
      <c r="F196" s="181" t="s">
        <v>2207</v>
      </c>
      <c r="I196" s="182"/>
      <c r="L196" s="32"/>
      <c r="M196" s="183"/>
      <c r="T196" s="56"/>
      <c r="AT196" s="17" t="s">
        <v>272</v>
      </c>
      <c r="AU196" s="17" t="s">
        <v>80</v>
      </c>
    </row>
    <row r="197" spans="2:65" s="1" customFormat="1" ht="16.5" customHeight="1">
      <c r="B197" s="136"/>
      <c r="C197" s="137" t="s">
        <v>593</v>
      </c>
      <c r="D197" s="137" t="s">
        <v>224</v>
      </c>
      <c r="E197" s="138" t="s">
        <v>2208</v>
      </c>
      <c r="F197" s="139" t="s">
        <v>2209</v>
      </c>
      <c r="G197" s="140" t="s">
        <v>285</v>
      </c>
      <c r="H197" s="141">
        <v>5</v>
      </c>
      <c r="I197" s="142"/>
      <c r="J197" s="143">
        <f>ROUND(I197*H197,2)</f>
        <v>0</v>
      </c>
      <c r="K197" s="139" t="s">
        <v>2101</v>
      </c>
      <c r="L197" s="32"/>
      <c r="M197" s="144" t="s">
        <v>1</v>
      </c>
      <c r="N197" s="145" t="s">
        <v>38</v>
      </c>
      <c r="P197" s="146">
        <f>O197*H197</f>
        <v>0</v>
      </c>
      <c r="Q197" s="146">
        <v>0</v>
      </c>
      <c r="R197" s="146">
        <f>Q197*H197</f>
        <v>0</v>
      </c>
      <c r="S197" s="146">
        <v>0</v>
      </c>
      <c r="T197" s="147">
        <f>S197*H197</f>
        <v>0</v>
      </c>
      <c r="AR197" s="148" t="s">
        <v>332</v>
      </c>
      <c r="AT197" s="148" t="s">
        <v>224</v>
      </c>
      <c r="AU197" s="148" t="s">
        <v>80</v>
      </c>
      <c r="AY197" s="17" t="s">
        <v>221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80</v>
      </c>
      <c r="BK197" s="149">
        <f>ROUND(I197*H197,2)</f>
        <v>0</v>
      </c>
      <c r="BL197" s="17" t="s">
        <v>332</v>
      </c>
      <c r="BM197" s="148" t="s">
        <v>855</v>
      </c>
    </row>
    <row r="198" spans="2:65" s="1" customFormat="1">
      <c r="B198" s="32"/>
      <c r="D198" s="151" t="s">
        <v>272</v>
      </c>
      <c r="F198" s="181" t="s">
        <v>2210</v>
      </c>
      <c r="I198" s="182"/>
      <c r="L198" s="32"/>
      <c r="M198" s="183"/>
      <c r="T198" s="56"/>
      <c r="AT198" s="17" t="s">
        <v>272</v>
      </c>
      <c r="AU198" s="17" t="s">
        <v>80</v>
      </c>
    </row>
    <row r="199" spans="2:65" s="1" customFormat="1" ht="16.5" customHeight="1">
      <c r="B199" s="136"/>
      <c r="C199" s="137" t="s">
        <v>605</v>
      </c>
      <c r="D199" s="137" t="s">
        <v>224</v>
      </c>
      <c r="E199" s="138" t="s">
        <v>2211</v>
      </c>
      <c r="F199" s="139" t="s">
        <v>2212</v>
      </c>
      <c r="G199" s="140" t="s">
        <v>285</v>
      </c>
      <c r="H199" s="141">
        <v>8</v>
      </c>
      <c r="I199" s="142"/>
      <c r="J199" s="143">
        <f>ROUND(I199*H199,2)</f>
        <v>0</v>
      </c>
      <c r="K199" s="139" t="s">
        <v>2101</v>
      </c>
      <c r="L199" s="32"/>
      <c r="M199" s="144" t="s">
        <v>1</v>
      </c>
      <c r="N199" s="145" t="s">
        <v>38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AR199" s="148" t="s">
        <v>332</v>
      </c>
      <c r="AT199" s="148" t="s">
        <v>224</v>
      </c>
      <c r="AU199" s="148" t="s">
        <v>80</v>
      </c>
      <c r="AY199" s="17" t="s">
        <v>221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80</v>
      </c>
      <c r="BK199" s="149">
        <f>ROUND(I199*H199,2)</f>
        <v>0</v>
      </c>
      <c r="BL199" s="17" t="s">
        <v>332</v>
      </c>
      <c r="BM199" s="148" t="s">
        <v>863</v>
      </c>
    </row>
    <row r="200" spans="2:65" s="1" customFormat="1" ht="24.2" customHeight="1">
      <c r="B200" s="136"/>
      <c r="C200" s="137" t="s">
        <v>613</v>
      </c>
      <c r="D200" s="137" t="s">
        <v>224</v>
      </c>
      <c r="E200" s="138" t="s">
        <v>2213</v>
      </c>
      <c r="F200" s="139" t="s">
        <v>2214</v>
      </c>
      <c r="G200" s="140" t="s">
        <v>285</v>
      </c>
      <c r="H200" s="141">
        <v>21</v>
      </c>
      <c r="I200" s="142"/>
      <c r="J200" s="143">
        <f>ROUND(I200*H200,2)</f>
        <v>0</v>
      </c>
      <c r="K200" s="139" t="s">
        <v>2101</v>
      </c>
      <c r="L200" s="32"/>
      <c r="M200" s="144" t="s">
        <v>1</v>
      </c>
      <c r="N200" s="145" t="s">
        <v>38</v>
      </c>
      <c r="P200" s="146">
        <f>O200*H200</f>
        <v>0</v>
      </c>
      <c r="Q200" s="146">
        <v>0</v>
      </c>
      <c r="R200" s="146">
        <f>Q200*H200</f>
        <v>0</v>
      </c>
      <c r="S200" s="146">
        <v>0</v>
      </c>
      <c r="T200" s="147">
        <f>S200*H200</f>
        <v>0</v>
      </c>
      <c r="AR200" s="148" t="s">
        <v>332</v>
      </c>
      <c r="AT200" s="148" t="s">
        <v>224</v>
      </c>
      <c r="AU200" s="148" t="s">
        <v>80</v>
      </c>
      <c r="AY200" s="17" t="s">
        <v>221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80</v>
      </c>
      <c r="BK200" s="149">
        <f>ROUND(I200*H200,2)</f>
        <v>0</v>
      </c>
      <c r="BL200" s="17" t="s">
        <v>332</v>
      </c>
      <c r="BM200" s="148" t="s">
        <v>873</v>
      </c>
    </row>
    <row r="201" spans="2:65" s="1" customFormat="1">
      <c r="B201" s="32"/>
      <c r="D201" s="151" t="s">
        <v>272</v>
      </c>
      <c r="F201" s="181" t="s">
        <v>2215</v>
      </c>
      <c r="I201" s="182"/>
      <c r="L201" s="32"/>
      <c r="M201" s="183"/>
      <c r="T201" s="56"/>
      <c r="AT201" s="17" t="s">
        <v>272</v>
      </c>
      <c r="AU201" s="17" t="s">
        <v>80</v>
      </c>
    </row>
    <row r="202" spans="2:65" s="1" customFormat="1" ht="24.2" customHeight="1">
      <c r="B202" s="136"/>
      <c r="C202" s="137" t="s">
        <v>632</v>
      </c>
      <c r="D202" s="137" t="s">
        <v>224</v>
      </c>
      <c r="E202" s="138" t="s">
        <v>2216</v>
      </c>
      <c r="F202" s="139" t="s">
        <v>2217</v>
      </c>
      <c r="G202" s="140" t="s">
        <v>285</v>
      </c>
      <c r="H202" s="141">
        <v>22</v>
      </c>
      <c r="I202" s="142"/>
      <c r="J202" s="143">
        <f>ROUND(I202*H202,2)</f>
        <v>0</v>
      </c>
      <c r="K202" s="139" t="s">
        <v>2138</v>
      </c>
      <c r="L202" s="32"/>
      <c r="M202" s="144" t="s">
        <v>1</v>
      </c>
      <c r="N202" s="145" t="s">
        <v>38</v>
      </c>
      <c r="P202" s="146">
        <f>O202*H202</f>
        <v>0</v>
      </c>
      <c r="Q202" s="146">
        <v>0</v>
      </c>
      <c r="R202" s="146">
        <f>Q202*H202</f>
        <v>0</v>
      </c>
      <c r="S202" s="146">
        <v>0</v>
      </c>
      <c r="T202" s="147">
        <f>S202*H202</f>
        <v>0</v>
      </c>
      <c r="AR202" s="148" t="s">
        <v>332</v>
      </c>
      <c r="AT202" s="148" t="s">
        <v>224</v>
      </c>
      <c r="AU202" s="148" t="s">
        <v>80</v>
      </c>
      <c r="AY202" s="17" t="s">
        <v>221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80</v>
      </c>
      <c r="BK202" s="149">
        <f>ROUND(I202*H202,2)</f>
        <v>0</v>
      </c>
      <c r="BL202" s="17" t="s">
        <v>332</v>
      </c>
      <c r="BM202" s="148" t="s">
        <v>881</v>
      </c>
    </row>
    <row r="203" spans="2:65" s="1" customFormat="1">
      <c r="B203" s="32"/>
      <c r="D203" s="151" t="s">
        <v>272</v>
      </c>
      <c r="F203" s="181" t="s">
        <v>2218</v>
      </c>
      <c r="I203" s="182"/>
      <c r="L203" s="32"/>
      <c r="M203" s="183"/>
      <c r="T203" s="56"/>
      <c r="AT203" s="17" t="s">
        <v>272</v>
      </c>
      <c r="AU203" s="17" t="s">
        <v>80</v>
      </c>
    </row>
    <row r="204" spans="2:65" s="1" customFormat="1" ht="21.75" customHeight="1">
      <c r="B204" s="136"/>
      <c r="C204" s="137" t="s">
        <v>643</v>
      </c>
      <c r="D204" s="137" t="s">
        <v>224</v>
      </c>
      <c r="E204" s="138" t="s">
        <v>2219</v>
      </c>
      <c r="F204" s="139" t="s">
        <v>2220</v>
      </c>
      <c r="G204" s="140" t="s">
        <v>285</v>
      </c>
      <c r="H204" s="141">
        <v>8</v>
      </c>
      <c r="I204" s="142"/>
      <c r="J204" s="143">
        <f>ROUND(I204*H204,2)</f>
        <v>0</v>
      </c>
      <c r="K204" s="139" t="s">
        <v>2138</v>
      </c>
      <c r="L204" s="32"/>
      <c r="M204" s="144" t="s">
        <v>1</v>
      </c>
      <c r="N204" s="145" t="s">
        <v>38</v>
      </c>
      <c r="P204" s="146">
        <f>O204*H204</f>
        <v>0</v>
      </c>
      <c r="Q204" s="146">
        <v>0</v>
      </c>
      <c r="R204" s="146">
        <f>Q204*H204</f>
        <v>0</v>
      </c>
      <c r="S204" s="146">
        <v>0</v>
      </c>
      <c r="T204" s="147">
        <f>S204*H204</f>
        <v>0</v>
      </c>
      <c r="AR204" s="148" t="s">
        <v>332</v>
      </c>
      <c r="AT204" s="148" t="s">
        <v>224</v>
      </c>
      <c r="AU204" s="148" t="s">
        <v>80</v>
      </c>
      <c r="AY204" s="17" t="s">
        <v>221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80</v>
      </c>
      <c r="BK204" s="149">
        <f>ROUND(I204*H204,2)</f>
        <v>0</v>
      </c>
      <c r="BL204" s="17" t="s">
        <v>332</v>
      </c>
      <c r="BM204" s="148" t="s">
        <v>889</v>
      </c>
    </row>
    <row r="205" spans="2:65" s="1" customFormat="1" ht="24.2" customHeight="1">
      <c r="B205" s="136"/>
      <c r="C205" s="137" t="s">
        <v>658</v>
      </c>
      <c r="D205" s="137" t="s">
        <v>224</v>
      </c>
      <c r="E205" s="138" t="s">
        <v>2221</v>
      </c>
      <c r="F205" s="139" t="s">
        <v>2222</v>
      </c>
      <c r="G205" s="140" t="s">
        <v>2137</v>
      </c>
      <c r="H205" s="141">
        <v>1</v>
      </c>
      <c r="I205" s="142"/>
      <c r="J205" s="143">
        <f>ROUND(I205*H205,2)</f>
        <v>0</v>
      </c>
      <c r="K205" s="139" t="s">
        <v>2138</v>
      </c>
      <c r="L205" s="32"/>
      <c r="M205" s="144" t="s">
        <v>1</v>
      </c>
      <c r="N205" s="145" t="s">
        <v>38</v>
      </c>
      <c r="P205" s="146">
        <f>O205*H205</f>
        <v>0</v>
      </c>
      <c r="Q205" s="146">
        <v>0</v>
      </c>
      <c r="R205" s="146">
        <f>Q205*H205</f>
        <v>0</v>
      </c>
      <c r="S205" s="146">
        <v>0</v>
      </c>
      <c r="T205" s="147">
        <f>S205*H205</f>
        <v>0</v>
      </c>
      <c r="AR205" s="148" t="s">
        <v>332</v>
      </c>
      <c r="AT205" s="148" t="s">
        <v>224</v>
      </c>
      <c r="AU205" s="148" t="s">
        <v>80</v>
      </c>
      <c r="AY205" s="17" t="s">
        <v>221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80</v>
      </c>
      <c r="BK205" s="149">
        <f>ROUND(I205*H205,2)</f>
        <v>0</v>
      </c>
      <c r="BL205" s="17" t="s">
        <v>332</v>
      </c>
      <c r="BM205" s="148" t="s">
        <v>897</v>
      </c>
    </row>
    <row r="206" spans="2:65" s="1" customFormat="1">
      <c r="B206" s="32"/>
      <c r="D206" s="151" t="s">
        <v>272</v>
      </c>
      <c r="F206" s="181" t="s">
        <v>2223</v>
      </c>
      <c r="I206" s="182"/>
      <c r="L206" s="32"/>
      <c r="M206" s="183"/>
      <c r="T206" s="56"/>
      <c r="AT206" s="17" t="s">
        <v>272</v>
      </c>
      <c r="AU206" s="17" t="s">
        <v>80</v>
      </c>
    </row>
    <row r="207" spans="2:65" s="1" customFormat="1" ht="16.5" customHeight="1">
      <c r="B207" s="136"/>
      <c r="C207" s="137" t="s">
        <v>663</v>
      </c>
      <c r="D207" s="137" t="s">
        <v>224</v>
      </c>
      <c r="E207" s="138" t="s">
        <v>2224</v>
      </c>
      <c r="F207" s="139" t="s">
        <v>2225</v>
      </c>
      <c r="G207" s="140" t="s">
        <v>2137</v>
      </c>
      <c r="H207" s="141">
        <v>1</v>
      </c>
      <c r="I207" s="142"/>
      <c r="J207" s="143">
        <f>ROUND(I207*H207,2)</f>
        <v>0</v>
      </c>
      <c r="K207" s="139" t="s">
        <v>2138</v>
      </c>
      <c r="L207" s="32"/>
      <c r="M207" s="144" t="s">
        <v>1</v>
      </c>
      <c r="N207" s="145" t="s">
        <v>38</v>
      </c>
      <c r="P207" s="146">
        <f>O207*H207</f>
        <v>0</v>
      </c>
      <c r="Q207" s="146">
        <v>0</v>
      </c>
      <c r="R207" s="146">
        <f>Q207*H207</f>
        <v>0</v>
      </c>
      <c r="S207" s="146">
        <v>0</v>
      </c>
      <c r="T207" s="147">
        <f>S207*H207</f>
        <v>0</v>
      </c>
      <c r="AR207" s="148" t="s">
        <v>332</v>
      </c>
      <c r="AT207" s="148" t="s">
        <v>224</v>
      </c>
      <c r="AU207" s="148" t="s">
        <v>80</v>
      </c>
      <c r="AY207" s="17" t="s">
        <v>221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80</v>
      </c>
      <c r="BK207" s="149">
        <f>ROUND(I207*H207,2)</f>
        <v>0</v>
      </c>
      <c r="BL207" s="17" t="s">
        <v>332</v>
      </c>
      <c r="BM207" s="148" t="s">
        <v>905</v>
      </c>
    </row>
    <row r="208" spans="2:65" s="1" customFormat="1">
      <c r="B208" s="32"/>
      <c r="D208" s="151" t="s">
        <v>272</v>
      </c>
      <c r="F208" s="181" t="s">
        <v>2223</v>
      </c>
      <c r="I208" s="182"/>
      <c r="L208" s="32"/>
      <c r="M208" s="183"/>
      <c r="T208" s="56"/>
      <c r="AT208" s="17" t="s">
        <v>272</v>
      </c>
      <c r="AU208" s="17" t="s">
        <v>80</v>
      </c>
    </row>
    <row r="209" spans="2:65" s="1" customFormat="1" ht="24.2" customHeight="1">
      <c r="B209" s="136"/>
      <c r="C209" s="137" t="s">
        <v>680</v>
      </c>
      <c r="D209" s="137" t="s">
        <v>224</v>
      </c>
      <c r="E209" s="138" t="s">
        <v>2226</v>
      </c>
      <c r="F209" s="139" t="s">
        <v>2227</v>
      </c>
      <c r="G209" s="140" t="s">
        <v>2137</v>
      </c>
      <c r="H209" s="141">
        <v>1</v>
      </c>
      <c r="I209" s="142"/>
      <c r="J209" s="143">
        <f>ROUND(I209*H209,2)</f>
        <v>0</v>
      </c>
      <c r="K209" s="139" t="s">
        <v>2138</v>
      </c>
      <c r="L209" s="32"/>
      <c r="M209" s="144" t="s">
        <v>1</v>
      </c>
      <c r="N209" s="145" t="s">
        <v>38</v>
      </c>
      <c r="P209" s="146">
        <f>O209*H209</f>
        <v>0</v>
      </c>
      <c r="Q209" s="146">
        <v>0</v>
      </c>
      <c r="R209" s="146">
        <f>Q209*H209</f>
        <v>0</v>
      </c>
      <c r="S209" s="146">
        <v>0</v>
      </c>
      <c r="T209" s="147">
        <f>S209*H209</f>
        <v>0</v>
      </c>
      <c r="AR209" s="148" t="s">
        <v>332</v>
      </c>
      <c r="AT209" s="148" t="s">
        <v>224</v>
      </c>
      <c r="AU209" s="148" t="s">
        <v>80</v>
      </c>
      <c r="AY209" s="17" t="s">
        <v>221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7" t="s">
        <v>80</v>
      </c>
      <c r="BK209" s="149">
        <f>ROUND(I209*H209,2)</f>
        <v>0</v>
      </c>
      <c r="BL209" s="17" t="s">
        <v>332</v>
      </c>
      <c r="BM209" s="148" t="s">
        <v>718</v>
      </c>
    </row>
    <row r="210" spans="2:65" s="1" customFormat="1" ht="16.5" customHeight="1">
      <c r="B210" s="136"/>
      <c r="C210" s="137" t="s">
        <v>684</v>
      </c>
      <c r="D210" s="137" t="s">
        <v>224</v>
      </c>
      <c r="E210" s="138" t="s">
        <v>2228</v>
      </c>
      <c r="F210" s="139" t="s">
        <v>2229</v>
      </c>
      <c r="G210" s="140" t="s">
        <v>2137</v>
      </c>
      <c r="H210" s="141">
        <v>4</v>
      </c>
      <c r="I210" s="142"/>
      <c r="J210" s="143">
        <f>ROUND(I210*H210,2)</f>
        <v>0</v>
      </c>
      <c r="K210" s="139" t="s">
        <v>2138</v>
      </c>
      <c r="L210" s="32"/>
      <c r="M210" s="144" t="s">
        <v>1</v>
      </c>
      <c r="N210" s="145" t="s">
        <v>38</v>
      </c>
      <c r="P210" s="146">
        <f>O210*H210</f>
        <v>0</v>
      </c>
      <c r="Q210" s="146">
        <v>0</v>
      </c>
      <c r="R210" s="146">
        <f>Q210*H210</f>
        <v>0</v>
      </c>
      <c r="S210" s="146">
        <v>0</v>
      </c>
      <c r="T210" s="147">
        <f>S210*H210</f>
        <v>0</v>
      </c>
      <c r="AR210" s="148" t="s">
        <v>332</v>
      </c>
      <c r="AT210" s="148" t="s">
        <v>224</v>
      </c>
      <c r="AU210" s="148" t="s">
        <v>80</v>
      </c>
      <c r="AY210" s="17" t="s">
        <v>221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80</v>
      </c>
      <c r="BK210" s="149">
        <f>ROUND(I210*H210,2)</f>
        <v>0</v>
      </c>
      <c r="BL210" s="17" t="s">
        <v>332</v>
      </c>
      <c r="BM210" s="148" t="s">
        <v>920</v>
      </c>
    </row>
    <row r="211" spans="2:65" s="1" customFormat="1" ht="16.5" customHeight="1">
      <c r="B211" s="136"/>
      <c r="C211" s="171" t="s">
        <v>714</v>
      </c>
      <c r="D211" s="171" t="s">
        <v>267</v>
      </c>
      <c r="E211" s="172" t="s">
        <v>2230</v>
      </c>
      <c r="F211" s="173" t="s">
        <v>2231</v>
      </c>
      <c r="G211" s="174" t="s">
        <v>285</v>
      </c>
      <c r="H211" s="175">
        <v>8</v>
      </c>
      <c r="I211" s="176"/>
      <c r="J211" s="177">
        <f>ROUND(I211*H211,2)</f>
        <v>0</v>
      </c>
      <c r="K211" s="173" t="s">
        <v>2101</v>
      </c>
      <c r="L211" s="178"/>
      <c r="M211" s="179" t="s">
        <v>1</v>
      </c>
      <c r="N211" s="180" t="s">
        <v>38</v>
      </c>
      <c r="P211" s="146">
        <f>O211*H211</f>
        <v>0</v>
      </c>
      <c r="Q211" s="146">
        <v>0</v>
      </c>
      <c r="R211" s="146">
        <f>Q211*H211</f>
        <v>0</v>
      </c>
      <c r="S211" s="146">
        <v>0</v>
      </c>
      <c r="T211" s="147">
        <f>S211*H211</f>
        <v>0</v>
      </c>
      <c r="AR211" s="148" t="s">
        <v>460</v>
      </c>
      <c r="AT211" s="148" t="s">
        <v>267</v>
      </c>
      <c r="AU211" s="148" t="s">
        <v>80</v>
      </c>
      <c r="AY211" s="17" t="s">
        <v>221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80</v>
      </c>
      <c r="BK211" s="149">
        <f>ROUND(I211*H211,2)</f>
        <v>0</v>
      </c>
      <c r="BL211" s="17" t="s">
        <v>332</v>
      </c>
      <c r="BM211" s="148" t="s">
        <v>928</v>
      </c>
    </row>
    <row r="212" spans="2:65" s="1" customFormat="1" ht="16.5" customHeight="1">
      <c r="B212" s="136"/>
      <c r="C212" s="171" t="s">
        <v>721</v>
      </c>
      <c r="D212" s="171" t="s">
        <v>267</v>
      </c>
      <c r="E212" s="172" t="s">
        <v>2232</v>
      </c>
      <c r="F212" s="173" t="s">
        <v>2233</v>
      </c>
      <c r="G212" s="174" t="s">
        <v>285</v>
      </c>
      <c r="H212" s="175">
        <v>8</v>
      </c>
      <c r="I212" s="176"/>
      <c r="J212" s="177">
        <f>ROUND(I212*H212,2)</f>
        <v>0</v>
      </c>
      <c r="K212" s="173" t="s">
        <v>2101</v>
      </c>
      <c r="L212" s="178"/>
      <c r="M212" s="179" t="s">
        <v>1</v>
      </c>
      <c r="N212" s="180" t="s">
        <v>38</v>
      </c>
      <c r="P212" s="146">
        <f>O212*H212</f>
        <v>0</v>
      </c>
      <c r="Q212" s="146">
        <v>0</v>
      </c>
      <c r="R212" s="146">
        <f>Q212*H212</f>
        <v>0</v>
      </c>
      <c r="S212" s="146">
        <v>0</v>
      </c>
      <c r="T212" s="147">
        <f>S212*H212</f>
        <v>0</v>
      </c>
      <c r="AR212" s="148" t="s">
        <v>460</v>
      </c>
      <c r="AT212" s="148" t="s">
        <v>267</v>
      </c>
      <c r="AU212" s="148" t="s">
        <v>80</v>
      </c>
      <c r="AY212" s="17" t="s">
        <v>221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7" t="s">
        <v>80</v>
      </c>
      <c r="BK212" s="149">
        <f>ROUND(I212*H212,2)</f>
        <v>0</v>
      </c>
      <c r="BL212" s="17" t="s">
        <v>332</v>
      </c>
      <c r="BM212" s="148" t="s">
        <v>936</v>
      </c>
    </row>
    <row r="213" spans="2:65" s="1" customFormat="1" ht="16.5" customHeight="1">
      <c r="B213" s="136"/>
      <c r="C213" s="171" t="s">
        <v>727</v>
      </c>
      <c r="D213" s="171" t="s">
        <v>267</v>
      </c>
      <c r="E213" s="172" t="s">
        <v>2234</v>
      </c>
      <c r="F213" s="173" t="s">
        <v>2235</v>
      </c>
      <c r="G213" s="174" t="s">
        <v>285</v>
      </c>
      <c r="H213" s="175">
        <v>8</v>
      </c>
      <c r="I213" s="176"/>
      <c r="J213" s="177">
        <f>ROUND(I213*H213,2)</f>
        <v>0</v>
      </c>
      <c r="K213" s="173" t="s">
        <v>2101</v>
      </c>
      <c r="L213" s="178"/>
      <c r="M213" s="179" t="s">
        <v>1</v>
      </c>
      <c r="N213" s="180" t="s">
        <v>38</v>
      </c>
      <c r="P213" s="146">
        <f>O213*H213</f>
        <v>0</v>
      </c>
      <c r="Q213" s="146">
        <v>0</v>
      </c>
      <c r="R213" s="146">
        <f>Q213*H213</f>
        <v>0</v>
      </c>
      <c r="S213" s="146">
        <v>0</v>
      </c>
      <c r="T213" s="147">
        <f>S213*H213</f>
        <v>0</v>
      </c>
      <c r="AR213" s="148" t="s">
        <v>460</v>
      </c>
      <c r="AT213" s="148" t="s">
        <v>267</v>
      </c>
      <c r="AU213" s="148" t="s">
        <v>80</v>
      </c>
      <c r="AY213" s="17" t="s">
        <v>221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7" t="s">
        <v>80</v>
      </c>
      <c r="BK213" s="149">
        <f>ROUND(I213*H213,2)</f>
        <v>0</v>
      </c>
      <c r="BL213" s="17" t="s">
        <v>332</v>
      </c>
      <c r="BM213" s="148" t="s">
        <v>944</v>
      </c>
    </row>
    <row r="214" spans="2:65" s="1" customFormat="1" ht="16.5" customHeight="1">
      <c r="B214" s="136"/>
      <c r="C214" s="171" t="s">
        <v>732</v>
      </c>
      <c r="D214" s="171" t="s">
        <v>267</v>
      </c>
      <c r="E214" s="172" t="s">
        <v>2236</v>
      </c>
      <c r="F214" s="173" t="s">
        <v>2237</v>
      </c>
      <c r="G214" s="174" t="s">
        <v>285</v>
      </c>
      <c r="H214" s="175">
        <v>2</v>
      </c>
      <c r="I214" s="176"/>
      <c r="J214" s="177">
        <f>ROUND(I214*H214,2)</f>
        <v>0</v>
      </c>
      <c r="K214" s="173" t="s">
        <v>2101</v>
      </c>
      <c r="L214" s="178"/>
      <c r="M214" s="179" t="s">
        <v>1</v>
      </c>
      <c r="N214" s="180" t="s">
        <v>38</v>
      </c>
      <c r="P214" s="146">
        <f>O214*H214</f>
        <v>0</v>
      </c>
      <c r="Q214" s="146">
        <v>0</v>
      </c>
      <c r="R214" s="146">
        <f>Q214*H214</f>
        <v>0</v>
      </c>
      <c r="S214" s="146">
        <v>0</v>
      </c>
      <c r="T214" s="147">
        <f>S214*H214</f>
        <v>0</v>
      </c>
      <c r="AR214" s="148" t="s">
        <v>460</v>
      </c>
      <c r="AT214" s="148" t="s">
        <v>267</v>
      </c>
      <c r="AU214" s="148" t="s">
        <v>80</v>
      </c>
      <c r="AY214" s="17" t="s">
        <v>221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7" t="s">
        <v>80</v>
      </c>
      <c r="BK214" s="149">
        <f>ROUND(I214*H214,2)</f>
        <v>0</v>
      </c>
      <c r="BL214" s="17" t="s">
        <v>332</v>
      </c>
      <c r="BM214" s="148" t="s">
        <v>952</v>
      </c>
    </row>
    <row r="215" spans="2:65" s="1" customFormat="1" ht="16.5" customHeight="1">
      <c r="B215" s="136"/>
      <c r="C215" s="171" t="s">
        <v>738</v>
      </c>
      <c r="D215" s="171" t="s">
        <v>267</v>
      </c>
      <c r="E215" s="172" t="s">
        <v>2238</v>
      </c>
      <c r="F215" s="173" t="s">
        <v>2239</v>
      </c>
      <c r="G215" s="174" t="s">
        <v>285</v>
      </c>
      <c r="H215" s="175">
        <v>1</v>
      </c>
      <c r="I215" s="176"/>
      <c r="J215" s="177">
        <f>ROUND(I215*H215,2)</f>
        <v>0</v>
      </c>
      <c r="K215" s="173" t="s">
        <v>2101</v>
      </c>
      <c r="L215" s="178"/>
      <c r="M215" s="179" t="s">
        <v>1</v>
      </c>
      <c r="N215" s="180" t="s">
        <v>38</v>
      </c>
      <c r="P215" s="146">
        <f>O215*H215</f>
        <v>0</v>
      </c>
      <c r="Q215" s="146">
        <v>0</v>
      </c>
      <c r="R215" s="146">
        <f>Q215*H215</f>
        <v>0</v>
      </c>
      <c r="S215" s="146">
        <v>0</v>
      </c>
      <c r="T215" s="147">
        <f>S215*H215</f>
        <v>0</v>
      </c>
      <c r="AR215" s="148" t="s">
        <v>460</v>
      </c>
      <c r="AT215" s="148" t="s">
        <v>267</v>
      </c>
      <c r="AU215" s="148" t="s">
        <v>80</v>
      </c>
      <c r="AY215" s="17" t="s">
        <v>221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80</v>
      </c>
      <c r="BK215" s="149">
        <f>ROUND(I215*H215,2)</f>
        <v>0</v>
      </c>
      <c r="BL215" s="17" t="s">
        <v>332</v>
      </c>
      <c r="BM215" s="148" t="s">
        <v>960</v>
      </c>
    </row>
    <row r="216" spans="2:65" s="1" customFormat="1" ht="16.5" customHeight="1">
      <c r="B216" s="136"/>
      <c r="C216" s="171" t="s">
        <v>742</v>
      </c>
      <c r="D216" s="171" t="s">
        <v>267</v>
      </c>
      <c r="E216" s="172" t="s">
        <v>2240</v>
      </c>
      <c r="F216" s="173" t="s">
        <v>2241</v>
      </c>
      <c r="G216" s="174" t="s">
        <v>285</v>
      </c>
      <c r="H216" s="175">
        <v>4</v>
      </c>
      <c r="I216" s="176"/>
      <c r="J216" s="177">
        <f>ROUND(I216*H216,2)</f>
        <v>0</v>
      </c>
      <c r="K216" s="173" t="s">
        <v>2101</v>
      </c>
      <c r="L216" s="178"/>
      <c r="M216" s="179" t="s">
        <v>1</v>
      </c>
      <c r="N216" s="180" t="s">
        <v>38</v>
      </c>
      <c r="P216" s="146">
        <f>O216*H216</f>
        <v>0</v>
      </c>
      <c r="Q216" s="146">
        <v>0</v>
      </c>
      <c r="R216" s="146">
        <f>Q216*H216</f>
        <v>0</v>
      </c>
      <c r="S216" s="146">
        <v>0</v>
      </c>
      <c r="T216" s="147">
        <f>S216*H216</f>
        <v>0</v>
      </c>
      <c r="AR216" s="148" t="s">
        <v>460</v>
      </c>
      <c r="AT216" s="148" t="s">
        <v>267</v>
      </c>
      <c r="AU216" s="148" t="s">
        <v>80</v>
      </c>
      <c r="AY216" s="17" t="s">
        <v>221</v>
      </c>
      <c r="BE216" s="149">
        <f>IF(N216="základní",J216,0)</f>
        <v>0</v>
      </c>
      <c r="BF216" s="149">
        <f>IF(N216="snížená",J216,0)</f>
        <v>0</v>
      </c>
      <c r="BG216" s="149">
        <f>IF(N216="zákl. přenesená",J216,0)</f>
        <v>0</v>
      </c>
      <c r="BH216" s="149">
        <f>IF(N216="sníž. přenesená",J216,0)</f>
        <v>0</v>
      </c>
      <c r="BI216" s="149">
        <f>IF(N216="nulová",J216,0)</f>
        <v>0</v>
      </c>
      <c r="BJ216" s="17" t="s">
        <v>80</v>
      </c>
      <c r="BK216" s="149">
        <f>ROUND(I216*H216,2)</f>
        <v>0</v>
      </c>
      <c r="BL216" s="17" t="s">
        <v>332</v>
      </c>
      <c r="BM216" s="148" t="s">
        <v>968</v>
      </c>
    </row>
    <row r="217" spans="2:65" s="1" customFormat="1" ht="16.5" customHeight="1">
      <c r="B217" s="136"/>
      <c r="C217" s="171" t="s">
        <v>746</v>
      </c>
      <c r="D217" s="171" t="s">
        <v>267</v>
      </c>
      <c r="E217" s="172" t="s">
        <v>2242</v>
      </c>
      <c r="F217" s="173" t="s">
        <v>2243</v>
      </c>
      <c r="G217" s="174" t="s">
        <v>285</v>
      </c>
      <c r="H217" s="175">
        <v>11</v>
      </c>
      <c r="I217" s="176"/>
      <c r="J217" s="177">
        <f>ROUND(I217*H217,2)</f>
        <v>0</v>
      </c>
      <c r="K217" s="173" t="s">
        <v>2101</v>
      </c>
      <c r="L217" s="178"/>
      <c r="M217" s="179" t="s">
        <v>1</v>
      </c>
      <c r="N217" s="180" t="s">
        <v>38</v>
      </c>
      <c r="P217" s="146">
        <f>O217*H217</f>
        <v>0</v>
      </c>
      <c r="Q217" s="146">
        <v>0</v>
      </c>
      <c r="R217" s="146">
        <f>Q217*H217</f>
        <v>0</v>
      </c>
      <c r="S217" s="146">
        <v>0</v>
      </c>
      <c r="T217" s="147">
        <f>S217*H217</f>
        <v>0</v>
      </c>
      <c r="AR217" s="148" t="s">
        <v>460</v>
      </c>
      <c r="AT217" s="148" t="s">
        <v>267</v>
      </c>
      <c r="AU217" s="148" t="s">
        <v>80</v>
      </c>
      <c r="AY217" s="17" t="s">
        <v>221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80</v>
      </c>
      <c r="BK217" s="149">
        <f>ROUND(I217*H217,2)</f>
        <v>0</v>
      </c>
      <c r="BL217" s="17" t="s">
        <v>332</v>
      </c>
      <c r="BM217" s="148" t="s">
        <v>976</v>
      </c>
    </row>
    <row r="218" spans="2:65" s="1" customFormat="1" ht="16.5" customHeight="1">
      <c r="B218" s="136"/>
      <c r="C218" s="171" t="s">
        <v>750</v>
      </c>
      <c r="D218" s="171" t="s">
        <v>267</v>
      </c>
      <c r="E218" s="172" t="s">
        <v>2244</v>
      </c>
      <c r="F218" s="173" t="s">
        <v>2245</v>
      </c>
      <c r="G218" s="174" t="s">
        <v>285</v>
      </c>
      <c r="H218" s="175">
        <v>4</v>
      </c>
      <c r="I218" s="176"/>
      <c r="J218" s="177">
        <f>ROUND(I218*H218,2)</f>
        <v>0</v>
      </c>
      <c r="K218" s="173" t="s">
        <v>2101</v>
      </c>
      <c r="L218" s="178"/>
      <c r="M218" s="179" t="s">
        <v>1</v>
      </c>
      <c r="N218" s="180" t="s">
        <v>38</v>
      </c>
      <c r="P218" s="146">
        <f>O218*H218</f>
        <v>0</v>
      </c>
      <c r="Q218" s="146">
        <v>0</v>
      </c>
      <c r="R218" s="146">
        <f>Q218*H218</f>
        <v>0</v>
      </c>
      <c r="S218" s="146">
        <v>0</v>
      </c>
      <c r="T218" s="147">
        <f>S218*H218</f>
        <v>0</v>
      </c>
      <c r="AR218" s="148" t="s">
        <v>460</v>
      </c>
      <c r="AT218" s="148" t="s">
        <v>267</v>
      </c>
      <c r="AU218" s="148" t="s">
        <v>80</v>
      </c>
      <c r="AY218" s="17" t="s">
        <v>221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7" t="s">
        <v>80</v>
      </c>
      <c r="BK218" s="149">
        <f>ROUND(I218*H218,2)</f>
        <v>0</v>
      </c>
      <c r="BL218" s="17" t="s">
        <v>332</v>
      </c>
      <c r="BM218" s="148" t="s">
        <v>985</v>
      </c>
    </row>
    <row r="219" spans="2:65" s="1" customFormat="1" ht="16.5" customHeight="1">
      <c r="B219" s="136"/>
      <c r="C219" s="171" t="s">
        <v>754</v>
      </c>
      <c r="D219" s="171" t="s">
        <v>267</v>
      </c>
      <c r="E219" s="172" t="s">
        <v>2246</v>
      </c>
      <c r="F219" s="173" t="s">
        <v>2247</v>
      </c>
      <c r="G219" s="174" t="s">
        <v>285</v>
      </c>
      <c r="H219" s="175">
        <v>4</v>
      </c>
      <c r="I219" s="176"/>
      <c r="J219" s="177">
        <f>ROUND(I219*H219,2)</f>
        <v>0</v>
      </c>
      <c r="K219" s="173" t="s">
        <v>2101</v>
      </c>
      <c r="L219" s="178"/>
      <c r="M219" s="179" t="s">
        <v>1</v>
      </c>
      <c r="N219" s="180" t="s">
        <v>38</v>
      </c>
      <c r="P219" s="146">
        <f>O219*H219</f>
        <v>0</v>
      </c>
      <c r="Q219" s="146">
        <v>0</v>
      </c>
      <c r="R219" s="146">
        <f>Q219*H219</f>
        <v>0</v>
      </c>
      <c r="S219" s="146">
        <v>0</v>
      </c>
      <c r="T219" s="147">
        <f>S219*H219</f>
        <v>0</v>
      </c>
      <c r="AR219" s="148" t="s">
        <v>460</v>
      </c>
      <c r="AT219" s="148" t="s">
        <v>267</v>
      </c>
      <c r="AU219" s="148" t="s">
        <v>80</v>
      </c>
      <c r="AY219" s="17" t="s">
        <v>221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80</v>
      </c>
      <c r="BK219" s="149">
        <f>ROUND(I219*H219,2)</f>
        <v>0</v>
      </c>
      <c r="BL219" s="17" t="s">
        <v>332</v>
      </c>
      <c r="BM219" s="148" t="s">
        <v>993</v>
      </c>
    </row>
    <row r="220" spans="2:65" s="1" customFormat="1" ht="16.5" customHeight="1">
      <c r="B220" s="136"/>
      <c r="C220" s="171" t="s">
        <v>292</v>
      </c>
      <c r="D220" s="171" t="s">
        <v>267</v>
      </c>
      <c r="E220" s="172" t="s">
        <v>2248</v>
      </c>
      <c r="F220" s="173" t="s">
        <v>2249</v>
      </c>
      <c r="G220" s="174" t="s">
        <v>285</v>
      </c>
      <c r="H220" s="175">
        <v>1</v>
      </c>
      <c r="I220" s="176"/>
      <c r="J220" s="177">
        <f>ROUND(I220*H220,2)</f>
        <v>0</v>
      </c>
      <c r="K220" s="173" t="s">
        <v>2101</v>
      </c>
      <c r="L220" s="178"/>
      <c r="M220" s="179" t="s">
        <v>1</v>
      </c>
      <c r="N220" s="180" t="s">
        <v>38</v>
      </c>
      <c r="P220" s="146">
        <f>O220*H220</f>
        <v>0</v>
      </c>
      <c r="Q220" s="146">
        <v>0</v>
      </c>
      <c r="R220" s="146">
        <f>Q220*H220</f>
        <v>0</v>
      </c>
      <c r="S220" s="146">
        <v>0</v>
      </c>
      <c r="T220" s="147">
        <f>S220*H220</f>
        <v>0</v>
      </c>
      <c r="AR220" s="148" t="s">
        <v>460</v>
      </c>
      <c r="AT220" s="148" t="s">
        <v>267</v>
      </c>
      <c r="AU220" s="148" t="s">
        <v>80</v>
      </c>
      <c r="AY220" s="17" t="s">
        <v>221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7" t="s">
        <v>80</v>
      </c>
      <c r="BK220" s="149">
        <f>ROUND(I220*H220,2)</f>
        <v>0</v>
      </c>
      <c r="BL220" s="17" t="s">
        <v>332</v>
      </c>
      <c r="BM220" s="148" t="s">
        <v>1001</v>
      </c>
    </row>
    <row r="221" spans="2:65" s="1" customFormat="1" ht="21.75" customHeight="1">
      <c r="B221" s="136"/>
      <c r="C221" s="171" t="s">
        <v>358</v>
      </c>
      <c r="D221" s="171" t="s">
        <v>267</v>
      </c>
      <c r="E221" s="172" t="s">
        <v>2250</v>
      </c>
      <c r="F221" s="173" t="s">
        <v>2251</v>
      </c>
      <c r="G221" s="174" t="s">
        <v>285</v>
      </c>
      <c r="H221" s="175">
        <v>3</v>
      </c>
      <c r="I221" s="176"/>
      <c r="J221" s="177">
        <f>ROUND(I221*H221,2)</f>
        <v>0</v>
      </c>
      <c r="K221" s="173" t="s">
        <v>2101</v>
      </c>
      <c r="L221" s="178"/>
      <c r="M221" s="179" t="s">
        <v>1</v>
      </c>
      <c r="N221" s="180" t="s">
        <v>38</v>
      </c>
      <c r="P221" s="146">
        <f>O221*H221</f>
        <v>0</v>
      </c>
      <c r="Q221" s="146">
        <v>0</v>
      </c>
      <c r="R221" s="146">
        <f>Q221*H221</f>
        <v>0</v>
      </c>
      <c r="S221" s="146">
        <v>0</v>
      </c>
      <c r="T221" s="147">
        <f>S221*H221</f>
        <v>0</v>
      </c>
      <c r="AR221" s="148" t="s">
        <v>460</v>
      </c>
      <c r="AT221" s="148" t="s">
        <v>267</v>
      </c>
      <c r="AU221" s="148" t="s">
        <v>80</v>
      </c>
      <c r="AY221" s="17" t="s">
        <v>221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7" t="s">
        <v>80</v>
      </c>
      <c r="BK221" s="149">
        <f>ROUND(I221*H221,2)</f>
        <v>0</v>
      </c>
      <c r="BL221" s="17" t="s">
        <v>332</v>
      </c>
      <c r="BM221" s="148" t="s">
        <v>1012</v>
      </c>
    </row>
    <row r="222" spans="2:65" s="1" customFormat="1">
      <c r="B222" s="32"/>
      <c r="D222" s="151" t="s">
        <v>272</v>
      </c>
      <c r="F222" s="181" t="s">
        <v>2252</v>
      </c>
      <c r="I222" s="182"/>
      <c r="L222" s="32"/>
      <c r="M222" s="183"/>
      <c r="T222" s="56"/>
      <c r="AT222" s="17" t="s">
        <v>272</v>
      </c>
      <c r="AU222" s="17" t="s">
        <v>80</v>
      </c>
    </row>
    <row r="223" spans="2:65" s="1" customFormat="1" ht="16.5" customHeight="1">
      <c r="B223" s="136"/>
      <c r="C223" s="171" t="s">
        <v>367</v>
      </c>
      <c r="D223" s="171" t="s">
        <v>267</v>
      </c>
      <c r="E223" s="172" t="s">
        <v>2253</v>
      </c>
      <c r="F223" s="173" t="s">
        <v>2254</v>
      </c>
      <c r="G223" s="174" t="s">
        <v>285</v>
      </c>
      <c r="H223" s="175">
        <v>19</v>
      </c>
      <c r="I223" s="176"/>
      <c r="J223" s="177">
        <f>ROUND(I223*H223,2)</f>
        <v>0</v>
      </c>
      <c r="K223" s="173" t="s">
        <v>2101</v>
      </c>
      <c r="L223" s="178"/>
      <c r="M223" s="179" t="s">
        <v>1</v>
      </c>
      <c r="N223" s="180" t="s">
        <v>38</v>
      </c>
      <c r="P223" s="146">
        <f>O223*H223</f>
        <v>0</v>
      </c>
      <c r="Q223" s="146">
        <v>0</v>
      </c>
      <c r="R223" s="146">
        <f>Q223*H223</f>
        <v>0</v>
      </c>
      <c r="S223" s="146">
        <v>0</v>
      </c>
      <c r="T223" s="147">
        <f>S223*H223</f>
        <v>0</v>
      </c>
      <c r="AR223" s="148" t="s">
        <v>460</v>
      </c>
      <c r="AT223" s="148" t="s">
        <v>267</v>
      </c>
      <c r="AU223" s="148" t="s">
        <v>80</v>
      </c>
      <c r="AY223" s="17" t="s">
        <v>221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80</v>
      </c>
      <c r="BK223" s="149">
        <f>ROUND(I223*H223,2)</f>
        <v>0</v>
      </c>
      <c r="BL223" s="17" t="s">
        <v>332</v>
      </c>
      <c r="BM223" s="148" t="s">
        <v>1020</v>
      </c>
    </row>
    <row r="224" spans="2:65" s="1" customFormat="1">
      <c r="B224" s="32"/>
      <c r="D224" s="151" t="s">
        <v>272</v>
      </c>
      <c r="F224" s="181" t="s">
        <v>2255</v>
      </c>
      <c r="I224" s="182"/>
      <c r="L224" s="32"/>
      <c r="M224" s="183"/>
      <c r="T224" s="56"/>
      <c r="AT224" s="17" t="s">
        <v>272</v>
      </c>
      <c r="AU224" s="17" t="s">
        <v>80</v>
      </c>
    </row>
    <row r="225" spans="2:65" s="1" customFormat="1" ht="16.5" customHeight="1">
      <c r="B225" s="136"/>
      <c r="C225" s="171" t="s">
        <v>767</v>
      </c>
      <c r="D225" s="171" t="s">
        <v>267</v>
      </c>
      <c r="E225" s="172" t="s">
        <v>2256</v>
      </c>
      <c r="F225" s="173" t="s">
        <v>2257</v>
      </c>
      <c r="G225" s="174" t="s">
        <v>285</v>
      </c>
      <c r="H225" s="175">
        <v>3</v>
      </c>
      <c r="I225" s="176"/>
      <c r="J225" s="177">
        <f>ROUND(I225*H225,2)</f>
        <v>0</v>
      </c>
      <c r="K225" s="173" t="s">
        <v>2101</v>
      </c>
      <c r="L225" s="178"/>
      <c r="M225" s="179" t="s">
        <v>1</v>
      </c>
      <c r="N225" s="180" t="s">
        <v>38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460</v>
      </c>
      <c r="AT225" s="148" t="s">
        <v>267</v>
      </c>
      <c r="AU225" s="148" t="s">
        <v>80</v>
      </c>
      <c r="AY225" s="17" t="s">
        <v>221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80</v>
      </c>
      <c r="BK225" s="149">
        <f>ROUND(I225*H225,2)</f>
        <v>0</v>
      </c>
      <c r="BL225" s="17" t="s">
        <v>332</v>
      </c>
      <c r="BM225" s="148" t="s">
        <v>1030</v>
      </c>
    </row>
    <row r="226" spans="2:65" s="1" customFormat="1">
      <c r="B226" s="32"/>
      <c r="D226" s="151" t="s">
        <v>272</v>
      </c>
      <c r="F226" s="181" t="s">
        <v>2258</v>
      </c>
      <c r="I226" s="182"/>
      <c r="L226" s="32"/>
      <c r="M226" s="183"/>
      <c r="T226" s="56"/>
      <c r="AT226" s="17" t="s">
        <v>272</v>
      </c>
      <c r="AU226" s="17" t="s">
        <v>80</v>
      </c>
    </row>
    <row r="227" spans="2:65" s="1" customFormat="1" ht="21.75" customHeight="1">
      <c r="B227" s="136"/>
      <c r="C227" s="137" t="s">
        <v>771</v>
      </c>
      <c r="D227" s="137" t="s">
        <v>224</v>
      </c>
      <c r="E227" s="138" t="s">
        <v>2259</v>
      </c>
      <c r="F227" s="139" t="s">
        <v>2260</v>
      </c>
      <c r="G227" s="140" t="s">
        <v>256</v>
      </c>
      <c r="H227" s="141">
        <v>7.9000000000000001E-2</v>
      </c>
      <c r="I227" s="142"/>
      <c r="J227" s="143">
        <f>ROUND(I227*H227,2)</f>
        <v>0</v>
      </c>
      <c r="K227" s="139" t="s">
        <v>2101</v>
      </c>
      <c r="L227" s="32"/>
      <c r="M227" s="144" t="s">
        <v>1</v>
      </c>
      <c r="N227" s="145" t="s">
        <v>38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332</v>
      </c>
      <c r="AT227" s="148" t="s">
        <v>224</v>
      </c>
      <c r="AU227" s="148" t="s">
        <v>80</v>
      </c>
      <c r="AY227" s="17" t="s">
        <v>221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7" t="s">
        <v>80</v>
      </c>
      <c r="BK227" s="149">
        <f>ROUND(I227*H227,2)</f>
        <v>0</v>
      </c>
      <c r="BL227" s="17" t="s">
        <v>332</v>
      </c>
      <c r="BM227" s="148" t="s">
        <v>1038</v>
      </c>
    </row>
    <row r="228" spans="2:65" s="11" customFormat="1" ht="25.9" customHeight="1">
      <c r="B228" s="124"/>
      <c r="D228" s="125" t="s">
        <v>72</v>
      </c>
      <c r="E228" s="126" t="s">
        <v>2261</v>
      </c>
      <c r="F228" s="126" t="s">
        <v>2262</v>
      </c>
      <c r="I228" s="127"/>
      <c r="J228" s="128">
        <f>BK228</f>
        <v>0</v>
      </c>
      <c r="L228" s="124"/>
      <c r="M228" s="129"/>
      <c r="P228" s="130">
        <f>SUM(P229:P247)</f>
        <v>0</v>
      </c>
      <c r="R228" s="130">
        <f>SUM(R229:R247)</f>
        <v>0</v>
      </c>
      <c r="T228" s="131">
        <f>SUM(T229:T247)</f>
        <v>0</v>
      </c>
      <c r="AR228" s="125" t="s">
        <v>82</v>
      </c>
      <c r="AT228" s="132" t="s">
        <v>72</v>
      </c>
      <c r="AU228" s="132" t="s">
        <v>73</v>
      </c>
      <c r="AY228" s="125" t="s">
        <v>221</v>
      </c>
      <c r="BK228" s="133">
        <f>SUM(BK229:BK247)</f>
        <v>0</v>
      </c>
    </row>
    <row r="229" spans="2:65" s="1" customFormat="1" ht="16.5" customHeight="1">
      <c r="B229" s="136"/>
      <c r="C229" s="137" t="s">
        <v>775</v>
      </c>
      <c r="D229" s="137" t="s">
        <v>224</v>
      </c>
      <c r="E229" s="138" t="s">
        <v>2263</v>
      </c>
      <c r="F229" s="139" t="s">
        <v>2264</v>
      </c>
      <c r="G229" s="140" t="s">
        <v>285</v>
      </c>
      <c r="H229" s="141">
        <v>22</v>
      </c>
      <c r="I229" s="142"/>
      <c r="J229" s="143">
        <f>ROUND(I229*H229,2)</f>
        <v>0</v>
      </c>
      <c r="K229" s="139" t="s">
        <v>2101</v>
      </c>
      <c r="L229" s="32"/>
      <c r="M229" s="144" t="s">
        <v>1</v>
      </c>
      <c r="N229" s="145" t="s">
        <v>38</v>
      </c>
      <c r="P229" s="146">
        <f>O229*H229</f>
        <v>0</v>
      </c>
      <c r="Q229" s="146">
        <v>0</v>
      </c>
      <c r="R229" s="146">
        <f>Q229*H229</f>
        <v>0</v>
      </c>
      <c r="S229" s="146">
        <v>0</v>
      </c>
      <c r="T229" s="147">
        <f>S229*H229</f>
        <v>0</v>
      </c>
      <c r="AR229" s="148" t="s">
        <v>332</v>
      </c>
      <c r="AT229" s="148" t="s">
        <v>224</v>
      </c>
      <c r="AU229" s="148" t="s">
        <v>80</v>
      </c>
      <c r="AY229" s="17" t="s">
        <v>221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7" t="s">
        <v>80</v>
      </c>
      <c r="BK229" s="149">
        <f>ROUND(I229*H229,2)</f>
        <v>0</v>
      </c>
      <c r="BL229" s="17" t="s">
        <v>332</v>
      </c>
      <c r="BM229" s="148" t="s">
        <v>1050</v>
      </c>
    </row>
    <row r="230" spans="2:65" s="1" customFormat="1">
      <c r="B230" s="32"/>
      <c r="D230" s="151" t="s">
        <v>272</v>
      </c>
      <c r="F230" s="181" t="s">
        <v>2265</v>
      </c>
      <c r="I230" s="182"/>
      <c r="L230" s="32"/>
      <c r="M230" s="183"/>
      <c r="T230" s="56"/>
      <c r="AT230" s="17" t="s">
        <v>272</v>
      </c>
      <c r="AU230" s="17" t="s">
        <v>80</v>
      </c>
    </row>
    <row r="231" spans="2:65" s="1" customFormat="1" ht="16.5" customHeight="1">
      <c r="B231" s="136"/>
      <c r="C231" s="137" t="s">
        <v>779</v>
      </c>
      <c r="D231" s="137" t="s">
        <v>224</v>
      </c>
      <c r="E231" s="138" t="s">
        <v>2266</v>
      </c>
      <c r="F231" s="139" t="s">
        <v>2267</v>
      </c>
      <c r="G231" s="140" t="s">
        <v>285</v>
      </c>
      <c r="H231" s="141">
        <v>17</v>
      </c>
      <c r="I231" s="142"/>
      <c r="J231" s="143">
        <f>ROUND(I231*H231,2)</f>
        <v>0</v>
      </c>
      <c r="K231" s="139" t="s">
        <v>2101</v>
      </c>
      <c r="L231" s="32"/>
      <c r="M231" s="144" t="s">
        <v>1</v>
      </c>
      <c r="N231" s="145" t="s">
        <v>38</v>
      </c>
      <c r="P231" s="146">
        <f>O231*H231</f>
        <v>0</v>
      </c>
      <c r="Q231" s="146">
        <v>0</v>
      </c>
      <c r="R231" s="146">
        <f>Q231*H231</f>
        <v>0</v>
      </c>
      <c r="S231" s="146">
        <v>0</v>
      </c>
      <c r="T231" s="147">
        <f>S231*H231</f>
        <v>0</v>
      </c>
      <c r="AR231" s="148" t="s">
        <v>332</v>
      </c>
      <c r="AT231" s="148" t="s">
        <v>224</v>
      </c>
      <c r="AU231" s="148" t="s">
        <v>80</v>
      </c>
      <c r="AY231" s="17" t="s">
        <v>221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7" t="s">
        <v>80</v>
      </c>
      <c r="BK231" s="149">
        <f>ROUND(I231*H231,2)</f>
        <v>0</v>
      </c>
      <c r="BL231" s="17" t="s">
        <v>332</v>
      </c>
      <c r="BM231" s="148" t="s">
        <v>1075</v>
      </c>
    </row>
    <row r="232" spans="2:65" s="1" customFormat="1">
      <c r="B232" s="32"/>
      <c r="D232" s="151" t="s">
        <v>272</v>
      </c>
      <c r="F232" s="181" t="s">
        <v>2268</v>
      </c>
      <c r="I232" s="182"/>
      <c r="L232" s="32"/>
      <c r="M232" s="183"/>
      <c r="T232" s="56"/>
      <c r="AT232" s="17" t="s">
        <v>272</v>
      </c>
      <c r="AU232" s="17" t="s">
        <v>80</v>
      </c>
    </row>
    <row r="233" spans="2:65" s="1" customFormat="1" ht="16.5" customHeight="1">
      <c r="B233" s="136"/>
      <c r="C233" s="137" t="s">
        <v>783</v>
      </c>
      <c r="D233" s="137" t="s">
        <v>224</v>
      </c>
      <c r="E233" s="138" t="s">
        <v>2269</v>
      </c>
      <c r="F233" s="139" t="s">
        <v>2270</v>
      </c>
      <c r="G233" s="140" t="s">
        <v>285</v>
      </c>
      <c r="H233" s="141">
        <v>2</v>
      </c>
      <c r="I233" s="142"/>
      <c r="J233" s="143">
        <f>ROUND(I233*H233,2)</f>
        <v>0</v>
      </c>
      <c r="K233" s="139" t="s">
        <v>2101</v>
      </c>
      <c r="L233" s="32"/>
      <c r="M233" s="144" t="s">
        <v>1</v>
      </c>
      <c r="N233" s="145" t="s">
        <v>38</v>
      </c>
      <c r="P233" s="146">
        <f>O233*H233</f>
        <v>0</v>
      </c>
      <c r="Q233" s="146">
        <v>0</v>
      </c>
      <c r="R233" s="146">
        <f>Q233*H233</f>
        <v>0</v>
      </c>
      <c r="S233" s="146">
        <v>0</v>
      </c>
      <c r="T233" s="147">
        <f>S233*H233</f>
        <v>0</v>
      </c>
      <c r="AR233" s="148" t="s">
        <v>332</v>
      </c>
      <c r="AT233" s="148" t="s">
        <v>224</v>
      </c>
      <c r="AU233" s="148" t="s">
        <v>80</v>
      </c>
      <c r="AY233" s="17" t="s">
        <v>221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7" t="s">
        <v>80</v>
      </c>
      <c r="BK233" s="149">
        <f>ROUND(I233*H233,2)</f>
        <v>0</v>
      </c>
      <c r="BL233" s="17" t="s">
        <v>332</v>
      </c>
      <c r="BM233" s="148" t="s">
        <v>1087</v>
      </c>
    </row>
    <row r="234" spans="2:65" s="1" customFormat="1">
      <c r="B234" s="32"/>
      <c r="D234" s="151" t="s">
        <v>272</v>
      </c>
      <c r="F234" s="181" t="s">
        <v>2271</v>
      </c>
      <c r="I234" s="182"/>
      <c r="L234" s="32"/>
      <c r="M234" s="183"/>
      <c r="T234" s="56"/>
      <c r="AT234" s="17" t="s">
        <v>272</v>
      </c>
      <c r="AU234" s="17" t="s">
        <v>80</v>
      </c>
    </row>
    <row r="235" spans="2:65" s="1" customFormat="1" ht="21.75" customHeight="1">
      <c r="B235" s="136"/>
      <c r="C235" s="137" t="s">
        <v>787</v>
      </c>
      <c r="D235" s="137" t="s">
        <v>224</v>
      </c>
      <c r="E235" s="138" t="s">
        <v>2272</v>
      </c>
      <c r="F235" s="139" t="s">
        <v>2273</v>
      </c>
      <c r="G235" s="140" t="s">
        <v>285</v>
      </c>
      <c r="H235" s="141">
        <v>17</v>
      </c>
      <c r="I235" s="142"/>
      <c r="J235" s="143">
        <f>ROUND(I235*H235,2)</f>
        <v>0</v>
      </c>
      <c r="K235" s="139" t="s">
        <v>2101</v>
      </c>
      <c r="L235" s="32"/>
      <c r="M235" s="144" t="s">
        <v>1</v>
      </c>
      <c r="N235" s="145" t="s">
        <v>38</v>
      </c>
      <c r="P235" s="146">
        <f>O235*H235</f>
        <v>0</v>
      </c>
      <c r="Q235" s="146">
        <v>0</v>
      </c>
      <c r="R235" s="146">
        <f>Q235*H235</f>
        <v>0</v>
      </c>
      <c r="S235" s="146">
        <v>0</v>
      </c>
      <c r="T235" s="147">
        <f>S235*H235</f>
        <v>0</v>
      </c>
      <c r="AR235" s="148" t="s">
        <v>332</v>
      </c>
      <c r="AT235" s="148" t="s">
        <v>224</v>
      </c>
      <c r="AU235" s="148" t="s">
        <v>80</v>
      </c>
      <c r="AY235" s="17" t="s">
        <v>221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7" t="s">
        <v>80</v>
      </c>
      <c r="BK235" s="149">
        <f>ROUND(I235*H235,2)</f>
        <v>0</v>
      </c>
      <c r="BL235" s="17" t="s">
        <v>332</v>
      </c>
      <c r="BM235" s="148" t="s">
        <v>1108</v>
      </c>
    </row>
    <row r="236" spans="2:65" s="1" customFormat="1">
      <c r="B236" s="32"/>
      <c r="D236" s="151" t="s">
        <v>272</v>
      </c>
      <c r="F236" s="181" t="s">
        <v>2268</v>
      </c>
      <c r="I236" s="182"/>
      <c r="L236" s="32"/>
      <c r="M236" s="183"/>
      <c r="T236" s="56"/>
      <c r="AT236" s="17" t="s">
        <v>272</v>
      </c>
      <c r="AU236" s="17" t="s">
        <v>80</v>
      </c>
    </row>
    <row r="237" spans="2:65" s="1" customFormat="1" ht="21.75" customHeight="1">
      <c r="B237" s="136"/>
      <c r="C237" s="137" t="s">
        <v>791</v>
      </c>
      <c r="D237" s="137" t="s">
        <v>224</v>
      </c>
      <c r="E237" s="138" t="s">
        <v>2274</v>
      </c>
      <c r="F237" s="139" t="s">
        <v>2275</v>
      </c>
      <c r="G237" s="140" t="s">
        <v>285</v>
      </c>
      <c r="H237" s="141">
        <v>2</v>
      </c>
      <c r="I237" s="142"/>
      <c r="J237" s="143">
        <f>ROUND(I237*H237,2)</f>
        <v>0</v>
      </c>
      <c r="K237" s="139" t="s">
        <v>2101</v>
      </c>
      <c r="L237" s="32"/>
      <c r="M237" s="144" t="s">
        <v>1</v>
      </c>
      <c r="N237" s="145" t="s">
        <v>38</v>
      </c>
      <c r="P237" s="146">
        <f>O237*H237</f>
        <v>0</v>
      </c>
      <c r="Q237" s="146">
        <v>0</v>
      </c>
      <c r="R237" s="146">
        <f>Q237*H237</f>
        <v>0</v>
      </c>
      <c r="S237" s="146">
        <v>0</v>
      </c>
      <c r="T237" s="147">
        <f>S237*H237</f>
        <v>0</v>
      </c>
      <c r="AR237" s="148" t="s">
        <v>332</v>
      </c>
      <c r="AT237" s="148" t="s">
        <v>224</v>
      </c>
      <c r="AU237" s="148" t="s">
        <v>80</v>
      </c>
      <c r="AY237" s="17" t="s">
        <v>221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7" t="s">
        <v>80</v>
      </c>
      <c r="BK237" s="149">
        <f>ROUND(I237*H237,2)</f>
        <v>0</v>
      </c>
      <c r="BL237" s="17" t="s">
        <v>332</v>
      </c>
      <c r="BM237" s="148" t="s">
        <v>1120</v>
      </c>
    </row>
    <row r="238" spans="2:65" s="1" customFormat="1">
      <c r="B238" s="32"/>
      <c r="D238" s="151" t="s">
        <v>272</v>
      </c>
      <c r="F238" s="181" t="s">
        <v>2271</v>
      </c>
      <c r="I238" s="182"/>
      <c r="L238" s="32"/>
      <c r="M238" s="183"/>
      <c r="T238" s="56"/>
      <c r="AT238" s="17" t="s">
        <v>272</v>
      </c>
      <c r="AU238" s="17" t="s">
        <v>80</v>
      </c>
    </row>
    <row r="239" spans="2:65" s="1" customFormat="1" ht="16.5" customHeight="1">
      <c r="B239" s="136"/>
      <c r="C239" s="137" t="s">
        <v>795</v>
      </c>
      <c r="D239" s="137" t="s">
        <v>224</v>
      </c>
      <c r="E239" s="138" t="s">
        <v>2276</v>
      </c>
      <c r="F239" s="139" t="s">
        <v>2277</v>
      </c>
      <c r="G239" s="140" t="s">
        <v>285</v>
      </c>
      <c r="H239" s="141">
        <v>3</v>
      </c>
      <c r="I239" s="142"/>
      <c r="J239" s="143">
        <f>ROUND(I239*H239,2)</f>
        <v>0</v>
      </c>
      <c r="K239" s="139" t="s">
        <v>2101</v>
      </c>
      <c r="L239" s="32"/>
      <c r="M239" s="144" t="s">
        <v>1</v>
      </c>
      <c r="N239" s="145" t="s">
        <v>38</v>
      </c>
      <c r="P239" s="146">
        <f>O239*H239</f>
        <v>0</v>
      </c>
      <c r="Q239" s="146">
        <v>0</v>
      </c>
      <c r="R239" s="146">
        <f>Q239*H239</f>
        <v>0</v>
      </c>
      <c r="S239" s="146">
        <v>0</v>
      </c>
      <c r="T239" s="147">
        <f>S239*H239</f>
        <v>0</v>
      </c>
      <c r="AR239" s="148" t="s">
        <v>332</v>
      </c>
      <c r="AT239" s="148" t="s">
        <v>224</v>
      </c>
      <c r="AU239" s="148" t="s">
        <v>80</v>
      </c>
      <c r="AY239" s="17" t="s">
        <v>221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7" t="s">
        <v>80</v>
      </c>
      <c r="BK239" s="149">
        <f>ROUND(I239*H239,2)</f>
        <v>0</v>
      </c>
      <c r="BL239" s="17" t="s">
        <v>332</v>
      </c>
      <c r="BM239" s="148" t="s">
        <v>1130</v>
      </c>
    </row>
    <row r="240" spans="2:65" s="1" customFormat="1">
      <c r="B240" s="32"/>
      <c r="D240" s="151" t="s">
        <v>272</v>
      </c>
      <c r="F240" s="181" t="s">
        <v>2252</v>
      </c>
      <c r="I240" s="182"/>
      <c r="L240" s="32"/>
      <c r="M240" s="183"/>
      <c r="T240" s="56"/>
      <c r="AT240" s="17" t="s">
        <v>272</v>
      </c>
      <c r="AU240" s="17" t="s">
        <v>80</v>
      </c>
    </row>
    <row r="241" spans="2:65" s="1" customFormat="1" ht="21.75" customHeight="1">
      <c r="B241" s="136"/>
      <c r="C241" s="137" t="s">
        <v>799</v>
      </c>
      <c r="D241" s="137" t="s">
        <v>224</v>
      </c>
      <c r="E241" s="138" t="s">
        <v>2278</v>
      </c>
      <c r="F241" s="139" t="s">
        <v>2279</v>
      </c>
      <c r="G241" s="140" t="s">
        <v>285</v>
      </c>
      <c r="H241" s="141">
        <v>13</v>
      </c>
      <c r="I241" s="142"/>
      <c r="J241" s="143">
        <f>ROUND(I241*H241,2)</f>
        <v>0</v>
      </c>
      <c r="K241" s="139" t="s">
        <v>2101</v>
      </c>
      <c r="L241" s="32"/>
      <c r="M241" s="144" t="s">
        <v>1</v>
      </c>
      <c r="N241" s="145" t="s">
        <v>38</v>
      </c>
      <c r="P241" s="146">
        <f>O241*H241</f>
        <v>0</v>
      </c>
      <c r="Q241" s="146">
        <v>0</v>
      </c>
      <c r="R241" s="146">
        <f>Q241*H241</f>
        <v>0</v>
      </c>
      <c r="S241" s="146">
        <v>0</v>
      </c>
      <c r="T241" s="147">
        <f>S241*H241</f>
        <v>0</v>
      </c>
      <c r="AR241" s="148" t="s">
        <v>332</v>
      </c>
      <c r="AT241" s="148" t="s">
        <v>224</v>
      </c>
      <c r="AU241" s="148" t="s">
        <v>80</v>
      </c>
      <c r="AY241" s="17" t="s">
        <v>221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7" t="s">
        <v>80</v>
      </c>
      <c r="BK241" s="149">
        <f>ROUND(I241*H241,2)</f>
        <v>0</v>
      </c>
      <c r="BL241" s="17" t="s">
        <v>332</v>
      </c>
      <c r="BM241" s="148" t="s">
        <v>1148</v>
      </c>
    </row>
    <row r="242" spans="2:65" s="1" customFormat="1" ht="16.5" customHeight="1">
      <c r="B242" s="136"/>
      <c r="C242" s="137" t="s">
        <v>803</v>
      </c>
      <c r="D242" s="137" t="s">
        <v>224</v>
      </c>
      <c r="E242" s="138" t="s">
        <v>2280</v>
      </c>
      <c r="F242" s="139" t="s">
        <v>2281</v>
      </c>
      <c r="G242" s="140" t="s">
        <v>2137</v>
      </c>
      <c r="H242" s="141">
        <v>20</v>
      </c>
      <c r="I242" s="142"/>
      <c r="J242" s="143">
        <f>ROUND(I242*H242,2)</f>
        <v>0</v>
      </c>
      <c r="K242" s="139" t="s">
        <v>2138</v>
      </c>
      <c r="L242" s="32"/>
      <c r="M242" s="144" t="s">
        <v>1</v>
      </c>
      <c r="N242" s="145" t="s">
        <v>38</v>
      </c>
      <c r="P242" s="146">
        <f>O242*H242</f>
        <v>0</v>
      </c>
      <c r="Q242" s="146">
        <v>0</v>
      </c>
      <c r="R242" s="146">
        <f>Q242*H242</f>
        <v>0</v>
      </c>
      <c r="S242" s="146">
        <v>0</v>
      </c>
      <c r="T242" s="147">
        <f>S242*H242</f>
        <v>0</v>
      </c>
      <c r="AR242" s="148" t="s">
        <v>332</v>
      </c>
      <c r="AT242" s="148" t="s">
        <v>224</v>
      </c>
      <c r="AU242" s="148" t="s">
        <v>80</v>
      </c>
      <c r="AY242" s="17" t="s">
        <v>221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7" t="s">
        <v>80</v>
      </c>
      <c r="BK242" s="149">
        <f>ROUND(I242*H242,2)</f>
        <v>0</v>
      </c>
      <c r="BL242" s="17" t="s">
        <v>332</v>
      </c>
      <c r="BM242" s="148" t="s">
        <v>1177</v>
      </c>
    </row>
    <row r="243" spans="2:65" s="1" customFormat="1" ht="24.2" customHeight="1">
      <c r="B243" s="136"/>
      <c r="C243" s="137" t="s">
        <v>807</v>
      </c>
      <c r="D243" s="137" t="s">
        <v>224</v>
      </c>
      <c r="E243" s="138" t="s">
        <v>2282</v>
      </c>
      <c r="F243" s="139" t="s">
        <v>2283</v>
      </c>
      <c r="G243" s="140" t="s">
        <v>2137</v>
      </c>
      <c r="H243" s="141">
        <v>17</v>
      </c>
      <c r="I243" s="142"/>
      <c r="J243" s="143">
        <f>ROUND(I243*H243,2)</f>
        <v>0</v>
      </c>
      <c r="K243" s="139" t="s">
        <v>2138</v>
      </c>
      <c r="L243" s="32"/>
      <c r="M243" s="144" t="s">
        <v>1</v>
      </c>
      <c r="N243" s="145" t="s">
        <v>38</v>
      </c>
      <c r="P243" s="146">
        <f>O243*H243</f>
        <v>0</v>
      </c>
      <c r="Q243" s="146">
        <v>0</v>
      </c>
      <c r="R243" s="146">
        <f>Q243*H243</f>
        <v>0</v>
      </c>
      <c r="S243" s="146">
        <v>0</v>
      </c>
      <c r="T243" s="147">
        <f>S243*H243</f>
        <v>0</v>
      </c>
      <c r="AR243" s="148" t="s">
        <v>332</v>
      </c>
      <c r="AT243" s="148" t="s">
        <v>224</v>
      </c>
      <c r="AU243" s="148" t="s">
        <v>80</v>
      </c>
      <c r="AY243" s="17" t="s">
        <v>221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7" t="s">
        <v>80</v>
      </c>
      <c r="BK243" s="149">
        <f>ROUND(I243*H243,2)</f>
        <v>0</v>
      </c>
      <c r="BL243" s="17" t="s">
        <v>332</v>
      </c>
      <c r="BM243" s="148" t="s">
        <v>1186</v>
      </c>
    </row>
    <row r="244" spans="2:65" s="1" customFormat="1" ht="24.2" customHeight="1">
      <c r="B244" s="136"/>
      <c r="C244" s="137" t="s">
        <v>811</v>
      </c>
      <c r="D244" s="137" t="s">
        <v>224</v>
      </c>
      <c r="E244" s="138" t="s">
        <v>2284</v>
      </c>
      <c r="F244" s="139" t="s">
        <v>2285</v>
      </c>
      <c r="G244" s="140" t="s">
        <v>2137</v>
      </c>
      <c r="H244" s="141">
        <v>2</v>
      </c>
      <c r="I244" s="142"/>
      <c r="J244" s="143">
        <f>ROUND(I244*H244,2)</f>
        <v>0</v>
      </c>
      <c r="K244" s="139" t="s">
        <v>2138</v>
      </c>
      <c r="L244" s="32"/>
      <c r="M244" s="144" t="s">
        <v>1</v>
      </c>
      <c r="N244" s="145" t="s">
        <v>38</v>
      </c>
      <c r="P244" s="146">
        <f>O244*H244</f>
        <v>0</v>
      </c>
      <c r="Q244" s="146">
        <v>0</v>
      </c>
      <c r="R244" s="146">
        <f>Q244*H244</f>
        <v>0</v>
      </c>
      <c r="S244" s="146">
        <v>0</v>
      </c>
      <c r="T244" s="147">
        <f>S244*H244</f>
        <v>0</v>
      </c>
      <c r="AR244" s="148" t="s">
        <v>332</v>
      </c>
      <c r="AT244" s="148" t="s">
        <v>224</v>
      </c>
      <c r="AU244" s="148" t="s">
        <v>80</v>
      </c>
      <c r="AY244" s="17" t="s">
        <v>221</v>
      </c>
      <c r="BE244" s="149">
        <f>IF(N244="základní",J244,0)</f>
        <v>0</v>
      </c>
      <c r="BF244" s="149">
        <f>IF(N244="snížená",J244,0)</f>
        <v>0</v>
      </c>
      <c r="BG244" s="149">
        <f>IF(N244="zákl. přenesená",J244,0)</f>
        <v>0</v>
      </c>
      <c r="BH244" s="149">
        <f>IF(N244="sníž. přenesená",J244,0)</f>
        <v>0</v>
      </c>
      <c r="BI244" s="149">
        <f>IF(N244="nulová",J244,0)</f>
        <v>0</v>
      </c>
      <c r="BJ244" s="17" t="s">
        <v>80</v>
      </c>
      <c r="BK244" s="149">
        <f>ROUND(I244*H244,2)</f>
        <v>0</v>
      </c>
      <c r="BL244" s="17" t="s">
        <v>332</v>
      </c>
      <c r="BM244" s="148" t="s">
        <v>1199</v>
      </c>
    </row>
    <row r="245" spans="2:65" s="1" customFormat="1" ht="21.75" customHeight="1">
      <c r="B245" s="136"/>
      <c r="C245" s="171" t="s">
        <v>815</v>
      </c>
      <c r="D245" s="171" t="s">
        <v>267</v>
      </c>
      <c r="E245" s="172" t="s">
        <v>2286</v>
      </c>
      <c r="F245" s="173" t="s">
        <v>2287</v>
      </c>
      <c r="G245" s="174" t="s">
        <v>285</v>
      </c>
      <c r="H245" s="175">
        <v>2</v>
      </c>
      <c r="I245" s="176"/>
      <c r="J245" s="177">
        <f>ROUND(I245*H245,2)</f>
        <v>0</v>
      </c>
      <c r="K245" s="173" t="s">
        <v>2101</v>
      </c>
      <c r="L245" s="178"/>
      <c r="M245" s="179" t="s">
        <v>1</v>
      </c>
      <c r="N245" s="180" t="s">
        <v>38</v>
      </c>
      <c r="P245" s="146">
        <f>O245*H245</f>
        <v>0</v>
      </c>
      <c r="Q245" s="146">
        <v>0</v>
      </c>
      <c r="R245" s="146">
        <f>Q245*H245</f>
        <v>0</v>
      </c>
      <c r="S245" s="146">
        <v>0</v>
      </c>
      <c r="T245" s="147">
        <f>S245*H245</f>
        <v>0</v>
      </c>
      <c r="AR245" s="148" t="s">
        <v>460</v>
      </c>
      <c r="AT245" s="148" t="s">
        <v>267</v>
      </c>
      <c r="AU245" s="148" t="s">
        <v>80</v>
      </c>
      <c r="AY245" s="17" t="s">
        <v>221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7" t="s">
        <v>80</v>
      </c>
      <c r="BK245" s="149">
        <f>ROUND(I245*H245,2)</f>
        <v>0</v>
      </c>
      <c r="BL245" s="17" t="s">
        <v>332</v>
      </c>
      <c r="BM245" s="148" t="s">
        <v>1219</v>
      </c>
    </row>
    <row r="246" spans="2:65" s="1" customFormat="1" ht="24.2" customHeight="1">
      <c r="B246" s="136"/>
      <c r="C246" s="171" t="s">
        <v>819</v>
      </c>
      <c r="D246" s="171" t="s">
        <v>267</v>
      </c>
      <c r="E246" s="172" t="s">
        <v>2288</v>
      </c>
      <c r="F246" s="173" t="s">
        <v>2289</v>
      </c>
      <c r="G246" s="174" t="s">
        <v>285</v>
      </c>
      <c r="H246" s="175">
        <v>1</v>
      </c>
      <c r="I246" s="176"/>
      <c r="J246" s="177">
        <f>ROUND(I246*H246,2)</f>
        <v>0</v>
      </c>
      <c r="K246" s="173" t="s">
        <v>2101</v>
      </c>
      <c r="L246" s="178"/>
      <c r="M246" s="179" t="s">
        <v>1</v>
      </c>
      <c r="N246" s="180" t="s">
        <v>38</v>
      </c>
      <c r="P246" s="146">
        <f>O246*H246</f>
        <v>0</v>
      </c>
      <c r="Q246" s="146">
        <v>0</v>
      </c>
      <c r="R246" s="146">
        <f>Q246*H246</f>
        <v>0</v>
      </c>
      <c r="S246" s="146">
        <v>0</v>
      </c>
      <c r="T246" s="147">
        <f>S246*H246</f>
        <v>0</v>
      </c>
      <c r="AR246" s="148" t="s">
        <v>460</v>
      </c>
      <c r="AT246" s="148" t="s">
        <v>267</v>
      </c>
      <c r="AU246" s="148" t="s">
        <v>80</v>
      </c>
      <c r="AY246" s="17" t="s">
        <v>221</v>
      </c>
      <c r="BE246" s="149">
        <f>IF(N246="základní",J246,0)</f>
        <v>0</v>
      </c>
      <c r="BF246" s="149">
        <f>IF(N246="snížená",J246,0)</f>
        <v>0</v>
      </c>
      <c r="BG246" s="149">
        <f>IF(N246="zákl. přenesená",J246,0)</f>
        <v>0</v>
      </c>
      <c r="BH246" s="149">
        <f>IF(N246="sníž. přenesená",J246,0)</f>
        <v>0</v>
      </c>
      <c r="BI246" s="149">
        <f>IF(N246="nulová",J246,0)</f>
        <v>0</v>
      </c>
      <c r="BJ246" s="17" t="s">
        <v>80</v>
      </c>
      <c r="BK246" s="149">
        <f>ROUND(I246*H246,2)</f>
        <v>0</v>
      </c>
      <c r="BL246" s="17" t="s">
        <v>332</v>
      </c>
      <c r="BM246" s="148" t="s">
        <v>1231</v>
      </c>
    </row>
    <row r="247" spans="2:65" s="1" customFormat="1" ht="24.2" customHeight="1">
      <c r="B247" s="136"/>
      <c r="C247" s="137" t="s">
        <v>823</v>
      </c>
      <c r="D247" s="137" t="s">
        <v>224</v>
      </c>
      <c r="E247" s="138" t="s">
        <v>2290</v>
      </c>
      <c r="F247" s="139" t="s">
        <v>2291</v>
      </c>
      <c r="G247" s="140" t="s">
        <v>256</v>
      </c>
      <c r="H247" s="141">
        <v>0.42399999999999999</v>
      </c>
      <c r="I247" s="142"/>
      <c r="J247" s="143">
        <f>ROUND(I247*H247,2)</f>
        <v>0</v>
      </c>
      <c r="K247" s="139" t="s">
        <v>2101</v>
      </c>
      <c r="L247" s="32"/>
      <c r="M247" s="144" t="s">
        <v>1</v>
      </c>
      <c r="N247" s="145" t="s">
        <v>38</v>
      </c>
      <c r="P247" s="146">
        <f>O247*H247</f>
        <v>0</v>
      </c>
      <c r="Q247" s="146">
        <v>0</v>
      </c>
      <c r="R247" s="146">
        <f>Q247*H247</f>
        <v>0</v>
      </c>
      <c r="S247" s="146">
        <v>0</v>
      </c>
      <c r="T247" s="147">
        <f>S247*H247</f>
        <v>0</v>
      </c>
      <c r="AR247" s="148" t="s">
        <v>332</v>
      </c>
      <c r="AT247" s="148" t="s">
        <v>224</v>
      </c>
      <c r="AU247" s="148" t="s">
        <v>80</v>
      </c>
      <c r="AY247" s="17" t="s">
        <v>221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7" t="s">
        <v>80</v>
      </c>
      <c r="BK247" s="149">
        <f>ROUND(I247*H247,2)</f>
        <v>0</v>
      </c>
      <c r="BL247" s="17" t="s">
        <v>332</v>
      </c>
      <c r="BM247" s="148" t="s">
        <v>1261</v>
      </c>
    </row>
    <row r="248" spans="2:65" s="11" customFormat="1" ht="25.9" customHeight="1">
      <c r="B248" s="124"/>
      <c r="D248" s="125" t="s">
        <v>72</v>
      </c>
      <c r="E248" s="126" t="s">
        <v>871</v>
      </c>
      <c r="F248" s="126" t="s">
        <v>872</v>
      </c>
      <c r="I248" s="127"/>
      <c r="J248" s="128">
        <f>BK248</f>
        <v>0</v>
      </c>
      <c r="L248" s="124"/>
      <c r="M248" s="129"/>
      <c r="P248" s="130">
        <f>SUM(P249:P250)</f>
        <v>0</v>
      </c>
      <c r="R248" s="130">
        <f>SUM(R249:R250)</f>
        <v>0</v>
      </c>
      <c r="T248" s="131">
        <f>SUM(T249:T250)</f>
        <v>0</v>
      </c>
      <c r="AR248" s="125" t="s">
        <v>82</v>
      </c>
      <c r="AT248" s="132" t="s">
        <v>72</v>
      </c>
      <c r="AU248" s="132" t="s">
        <v>73</v>
      </c>
      <c r="AY248" s="125" t="s">
        <v>221</v>
      </c>
      <c r="BK248" s="133">
        <f>SUM(BK249:BK250)</f>
        <v>0</v>
      </c>
    </row>
    <row r="249" spans="2:65" s="1" customFormat="1" ht="21.75" customHeight="1">
      <c r="B249" s="136"/>
      <c r="C249" s="137" t="s">
        <v>827</v>
      </c>
      <c r="D249" s="137" t="s">
        <v>224</v>
      </c>
      <c r="E249" s="138" t="s">
        <v>2292</v>
      </c>
      <c r="F249" s="139" t="s">
        <v>2293</v>
      </c>
      <c r="G249" s="140" t="s">
        <v>1004</v>
      </c>
      <c r="H249" s="141">
        <v>50</v>
      </c>
      <c r="I249" s="142"/>
      <c r="J249" s="143">
        <f>ROUND(I249*H249,2)</f>
        <v>0</v>
      </c>
      <c r="K249" s="139" t="s">
        <v>2101</v>
      </c>
      <c r="L249" s="32"/>
      <c r="M249" s="144" t="s">
        <v>1</v>
      </c>
      <c r="N249" s="145" t="s">
        <v>38</v>
      </c>
      <c r="P249" s="146">
        <f>O249*H249</f>
        <v>0</v>
      </c>
      <c r="Q249" s="146">
        <v>0</v>
      </c>
      <c r="R249" s="146">
        <f>Q249*H249</f>
        <v>0</v>
      </c>
      <c r="S249" s="146">
        <v>0</v>
      </c>
      <c r="T249" s="147">
        <f>S249*H249</f>
        <v>0</v>
      </c>
      <c r="AR249" s="148" t="s">
        <v>332</v>
      </c>
      <c r="AT249" s="148" t="s">
        <v>224</v>
      </c>
      <c r="AU249" s="148" t="s">
        <v>80</v>
      </c>
      <c r="AY249" s="17" t="s">
        <v>221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7" t="s">
        <v>80</v>
      </c>
      <c r="BK249" s="149">
        <f>ROUND(I249*H249,2)</f>
        <v>0</v>
      </c>
      <c r="BL249" s="17" t="s">
        <v>332</v>
      </c>
      <c r="BM249" s="148" t="s">
        <v>1292</v>
      </c>
    </row>
    <row r="250" spans="2:65" s="1" customFormat="1" ht="21.75" customHeight="1">
      <c r="B250" s="136"/>
      <c r="C250" s="137" t="s">
        <v>831</v>
      </c>
      <c r="D250" s="137" t="s">
        <v>224</v>
      </c>
      <c r="E250" s="138" t="s">
        <v>2294</v>
      </c>
      <c r="F250" s="139" t="s">
        <v>2295</v>
      </c>
      <c r="G250" s="140" t="s">
        <v>256</v>
      </c>
      <c r="H250" s="141">
        <v>3.0000000000000001E-3</v>
      </c>
      <c r="I250" s="142"/>
      <c r="J250" s="143">
        <f>ROUND(I250*H250,2)</f>
        <v>0</v>
      </c>
      <c r="K250" s="139" t="s">
        <v>2101</v>
      </c>
      <c r="L250" s="32"/>
      <c r="M250" s="144" t="s">
        <v>1</v>
      </c>
      <c r="N250" s="145" t="s">
        <v>38</v>
      </c>
      <c r="P250" s="146">
        <f>O250*H250</f>
        <v>0</v>
      </c>
      <c r="Q250" s="146">
        <v>0</v>
      </c>
      <c r="R250" s="146">
        <f>Q250*H250</f>
        <v>0</v>
      </c>
      <c r="S250" s="146">
        <v>0</v>
      </c>
      <c r="T250" s="147">
        <f>S250*H250</f>
        <v>0</v>
      </c>
      <c r="AR250" s="148" t="s">
        <v>332</v>
      </c>
      <c r="AT250" s="148" t="s">
        <v>224</v>
      </c>
      <c r="AU250" s="148" t="s">
        <v>80</v>
      </c>
      <c r="AY250" s="17" t="s">
        <v>221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7" t="s">
        <v>80</v>
      </c>
      <c r="BK250" s="149">
        <f>ROUND(I250*H250,2)</f>
        <v>0</v>
      </c>
      <c r="BL250" s="17" t="s">
        <v>332</v>
      </c>
      <c r="BM250" s="148" t="s">
        <v>1314</v>
      </c>
    </row>
    <row r="251" spans="2:65" s="11" customFormat="1" ht="25.9" customHeight="1">
      <c r="B251" s="124"/>
      <c r="D251" s="125" t="s">
        <v>72</v>
      </c>
      <c r="E251" s="126" t="s">
        <v>2296</v>
      </c>
      <c r="F251" s="126" t="s">
        <v>2297</v>
      </c>
      <c r="I251" s="127"/>
      <c r="J251" s="128">
        <f>BK251</f>
        <v>0</v>
      </c>
      <c r="L251" s="124"/>
      <c r="M251" s="129"/>
      <c r="P251" s="130">
        <f>P252</f>
        <v>0</v>
      </c>
      <c r="R251" s="130">
        <f>R252</f>
        <v>0</v>
      </c>
      <c r="T251" s="131">
        <f>T252</f>
        <v>0</v>
      </c>
      <c r="AR251" s="125" t="s">
        <v>82</v>
      </c>
      <c r="AT251" s="132" t="s">
        <v>72</v>
      </c>
      <c r="AU251" s="132" t="s">
        <v>73</v>
      </c>
      <c r="AY251" s="125" t="s">
        <v>221</v>
      </c>
      <c r="BK251" s="133">
        <f>BK252</f>
        <v>0</v>
      </c>
    </row>
    <row r="252" spans="2:65" s="1" customFormat="1" ht="16.5" customHeight="1">
      <c r="B252" s="136"/>
      <c r="C252" s="137" t="s">
        <v>835</v>
      </c>
      <c r="D252" s="137" t="s">
        <v>224</v>
      </c>
      <c r="E252" s="138" t="s">
        <v>2298</v>
      </c>
      <c r="F252" s="139" t="s">
        <v>2299</v>
      </c>
      <c r="G252" s="140" t="s">
        <v>239</v>
      </c>
      <c r="H252" s="141">
        <v>5</v>
      </c>
      <c r="I252" s="142"/>
      <c r="J252" s="143">
        <f>ROUND(I252*H252,2)</f>
        <v>0</v>
      </c>
      <c r="K252" s="139" t="s">
        <v>2101</v>
      </c>
      <c r="L252" s="32"/>
      <c r="M252" s="144" t="s">
        <v>1</v>
      </c>
      <c r="N252" s="145" t="s">
        <v>38</v>
      </c>
      <c r="P252" s="146">
        <f>O252*H252</f>
        <v>0</v>
      </c>
      <c r="Q252" s="146">
        <v>0</v>
      </c>
      <c r="R252" s="146">
        <f>Q252*H252</f>
        <v>0</v>
      </c>
      <c r="S252" s="146">
        <v>0</v>
      </c>
      <c r="T252" s="147">
        <f>S252*H252</f>
        <v>0</v>
      </c>
      <c r="AR252" s="148" t="s">
        <v>332</v>
      </c>
      <c r="AT252" s="148" t="s">
        <v>224</v>
      </c>
      <c r="AU252" s="148" t="s">
        <v>80</v>
      </c>
      <c r="AY252" s="17" t="s">
        <v>221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7" t="s">
        <v>80</v>
      </c>
      <c r="BK252" s="149">
        <f>ROUND(I252*H252,2)</f>
        <v>0</v>
      </c>
      <c r="BL252" s="17" t="s">
        <v>332</v>
      </c>
      <c r="BM252" s="148" t="s">
        <v>1328</v>
      </c>
    </row>
    <row r="253" spans="2:65" s="11" customFormat="1" ht="25.9" customHeight="1">
      <c r="B253" s="124"/>
      <c r="D253" s="125" t="s">
        <v>72</v>
      </c>
      <c r="E253" s="126" t="s">
        <v>2300</v>
      </c>
      <c r="F253" s="126" t="s">
        <v>2301</v>
      </c>
      <c r="I253" s="127"/>
      <c r="J253" s="128">
        <f>BK253</f>
        <v>0</v>
      </c>
      <c r="L253" s="124"/>
      <c r="M253" s="129"/>
      <c r="P253" s="130">
        <f>SUM(P254:P258)</f>
        <v>0</v>
      </c>
      <c r="R253" s="130">
        <f>SUM(R254:R258)</f>
        <v>0</v>
      </c>
      <c r="T253" s="131">
        <f>SUM(T254:T258)</f>
        <v>0</v>
      </c>
      <c r="AR253" s="125" t="s">
        <v>229</v>
      </c>
      <c r="AT253" s="132" t="s">
        <v>72</v>
      </c>
      <c r="AU253" s="132" t="s">
        <v>73</v>
      </c>
      <c r="AY253" s="125" t="s">
        <v>221</v>
      </c>
      <c r="BK253" s="133">
        <f>SUM(BK254:BK258)</f>
        <v>0</v>
      </c>
    </row>
    <row r="254" spans="2:65" s="1" customFormat="1" ht="16.5" customHeight="1">
      <c r="B254" s="136"/>
      <c r="C254" s="137" t="s">
        <v>839</v>
      </c>
      <c r="D254" s="137" t="s">
        <v>224</v>
      </c>
      <c r="E254" s="138" t="s">
        <v>2302</v>
      </c>
      <c r="F254" s="139" t="s">
        <v>2303</v>
      </c>
      <c r="G254" s="140" t="s">
        <v>2304</v>
      </c>
      <c r="H254" s="141">
        <v>24</v>
      </c>
      <c r="I254" s="142"/>
      <c r="J254" s="143">
        <f>ROUND(I254*H254,2)</f>
        <v>0</v>
      </c>
      <c r="K254" s="139" t="s">
        <v>2101</v>
      </c>
      <c r="L254" s="32"/>
      <c r="M254" s="144" t="s">
        <v>1</v>
      </c>
      <c r="N254" s="145" t="s">
        <v>38</v>
      </c>
      <c r="P254" s="146">
        <f>O254*H254</f>
        <v>0</v>
      </c>
      <c r="Q254" s="146">
        <v>0</v>
      </c>
      <c r="R254" s="146">
        <f>Q254*H254</f>
        <v>0</v>
      </c>
      <c r="S254" s="146">
        <v>0</v>
      </c>
      <c r="T254" s="147">
        <f>S254*H254</f>
        <v>0</v>
      </c>
      <c r="AR254" s="148" t="s">
        <v>2305</v>
      </c>
      <c r="AT254" s="148" t="s">
        <v>224</v>
      </c>
      <c r="AU254" s="148" t="s">
        <v>80</v>
      </c>
      <c r="AY254" s="17" t="s">
        <v>221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7" t="s">
        <v>80</v>
      </c>
      <c r="BK254" s="149">
        <f>ROUND(I254*H254,2)</f>
        <v>0</v>
      </c>
      <c r="BL254" s="17" t="s">
        <v>2305</v>
      </c>
      <c r="BM254" s="148" t="s">
        <v>2306</v>
      </c>
    </row>
    <row r="255" spans="2:65" s="1" customFormat="1" ht="16.5" customHeight="1">
      <c r="B255" s="136"/>
      <c r="C255" s="137" t="s">
        <v>843</v>
      </c>
      <c r="D255" s="137" t="s">
        <v>224</v>
      </c>
      <c r="E255" s="138" t="s">
        <v>2307</v>
      </c>
      <c r="F255" s="139" t="s">
        <v>2308</v>
      </c>
      <c r="G255" s="140" t="s">
        <v>1624</v>
      </c>
      <c r="H255" s="141">
        <v>4</v>
      </c>
      <c r="I255" s="142"/>
      <c r="J255" s="143">
        <f>ROUND(I255*H255,2)</f>
        <v>0</v>
      </c>
      <c r="K255" s="139" t="s">
        <v>2138</v>
      </c>
      <c r="L255" s="32"/>
      <c r="M255" s="144" t="s">
        <v>1</v>
      </c>
      <c r="N255" s="145" t="s">
        <v>38</v>
      </c>
      <c r="P255" s="146">
        <f>O255*H255</f>
        <v>0</v>
      </c>
      <c r="Q255" s="146">
        <v>0</v>
      </c>
      <c r="R255" s="146">
        <f>Q255*H255</f>
        <v>0</v>
      </c>
      <c r="S255" s="146">
        <v>0</v>
      </c>
      <c r="T255" s="147">
        <f>S255*H255</f>
        <v>0</v>
      </c>
      <c r="AR255" s="148" t="s">
        <v>2305</v>
      </c>
      <c r="AT255" s="148" t="s">
        <v>224</v>
      </c>
      <c r="AU255" s="148" t="s">
        <v>80</v>
      </c>
      <c r="AY255" s="17" t="s">
        <v>221</v>
      </c>
      <c r="BE255" s="149">
        <f>IF(N255="základní",J255,0)</f>
        <v>0</v>
      </c>
      <c r="BF255" s="149">
        <f>IF(N255="snížená",J255,0)</f>
        <v>0</v>
      </c>
      <c r="BG255" s="149">
        <f>IF(N255="zákl. přenesená",J255,0)</f>
        <v>0</v>
      </c>
      <c r="BH255" s="149">
        <f>IF(N255="sníž. přenesená",J255,0)</f>
        <v>0</v>
      </c>
      <c r="BI255" s="149">
        <f>IF(N255="nulová",J255,0)</f>
        <v>0</v>
      </c>
      <c r="BJ255" s="17" t="s">
        <v>80</v>
      </c>
      <c r="BK255" s="149">
        <f>ROUND(I255*H255,2)</f>
        <v>0</v>
      </c>
      <c r="BL255" s="17" t="s">
        <v>2305</v>
      </c>
      <c r="BM255" s="148" t="s">
        <v>2309</v>
      </c>
    </row>
    <row r="256" spans="2:65" s="1" customFormat="1" ht="24.2" customHeight="1">
      <c r="B256" s="136"/>
      <c r="C256" s="137" t="s">
        <v>847</v>
      </c>
      <c r="D256" s="137" t="s">
        <v>224</v>
      </c>
      <c r="E256" s="138" t="s">
        <v>2310</v>
      </c>
      <c r="F256" s="139" t="s">
        <v>2311</v>
      </c>
      <c r="G256" s="140" t="s">
        <v>1624</v>
      </c>
      <c r="H256" s="141">
        <v>8</v>
      </c>
      <c r="I256" s="142"/>
      <c r="J256" s="143">
        <f>ROUND(I256*H256,2)</f>
        <v>0</v>
      </c>
      <c r="K256" s="139" t="s">
        <v>2138</v>
      </c>
      <c r="L256" s="32"/>
      <c r="M256" s="144" t="s">
        <v>1</v>
      </c>
      <c r="N256" s="145" t="s">
        <v>38</v>
      </c>
      <c r="P256" s="146">
        <f>O256*H256</f>
        <v>0</v>
      </c>
      <c r="Q256" s="146">
        <v>0</v>
      </c>
      <c r="R256" s="146">
        <f>Q256*H256</f>
        <v>0</v>
      </c>
      <c r="S256" s="146">
        <v>0</v>
      </c>
      <c r="T256" s="147">
        <f>S256*H256</f>
        <v>0</v>
      </c>
      <c r="AR256" s="148" t="s">
        <v>2305</v>
      </c>
      <c r="AT256" s="148" t="s">
        <v>224</v>
      </c>
      <c r="AU256" s="148" t="s">
        <v>80</v>
      </c>
      <c r="AY256" s="17" t="s">
        <v>221</v>
      </c>
      <c r="BE256" s="149">
        <f>IF(N256="základní",J256,0)</f>
        <v>0</v>
      </c>
      <c r="BF256" s="149">
        <f>IF(N256="snížená",J256,0)</f>
        <v>0</v>
      </c>
      <c r="BG256" s="149">
        <f>IF(N256="zákl. přenesená",J256,0)</f>
        <v>0</v>
      </c>
      <c r="BH256" s="149">
        <f>IF(N256="sníž. přenesená",J256,0)</f>
        <v>0</v>
      </c>
      <c r="BI256" s="149">
        <f>IF(N256="nulová",J256,0)</f>
        <v>0</v>
      </c>
      <c r="BJ256" s="17" t="s">
        <v>80</v>
      </c>
      <c r="BK256" s="149">
        <f>ROUND(I256*H256,2)</f>
        <v>0</v>
      </c>
      <c r="BL256" s="17" t="s">
        <v>2305</v>
      </c>
      <c r="BM256" s="148" t="s">
        <v>2312</v>
      </c>
    </row>
    <row r="257" spans="2:65" s="1" customFormat="1" ht="37.9" customHeight="1">
      <c r="B257" s="136"/>
      <c r="C257" s="137" t="s">
        <v>851</v>
      </c>
      <c r="D257" s="137" t="s">
        <v>224</v>
      </c>
      <c r="E257" s="138" t="s">
        <v>2313</v>
      </c>
      <c r="F257" s="139" t="s">
        <v>2314</v>
      </c>
      <c r="G257" s="140" t="s">
        <v>2137</v>
      </c>
      <c r="H257" s="141">
        <v>8</v>
      </c>
      <c r="I257" s="142"/>
      <c r="J257" s="143">
        <f>ROUND(I257*H257,2)</f>
        <v>0</v>
      </c>
      <c r="K257" s="139" t="s">
        <v>2138</v>
      </c>
      <c r="L257" s="32"/>
      <c r="M257" s="144" t="s">
        <v>1</v>
      </c>
      <c r="N257" s="145" t="s">
        <v>38</v>
      </c>
      <c r="P257" s="146">
        <f>O257*H257</f>
        <v>0</v>
      </c>
      <c r="Q257" s="146">
        <v>0</v>
      </c>
      <c r="R257" s="146">
        <f>Q257*H257</f>
        <v>0</v>
      </c>
      <c r="S257" s="146">
        <v>0</v>
      </c>
      <c r="T257" s="147">
        <f>S257*H257</f>
        <v>0</v>
      </c>
      <c r="AR257" s="148" t="s">
        <v>2305</v>
      </c>
      <c r="AT257" s="148" t="s">
        <v>224</v>
      </c>
      <c r="AU257" s="148" t="s">
        <v>80</v>
      </c>
      <c r="AY257" s="17" t="s">
        <v>221</v>
      </c>
      <c r="BE257" s="149">
        <f>IF(N257="základní",J257,0)</f>
        <v>0</v>
      </c>
      <c r="BF257" s="149">
        <f>IF(N257="snížená",J257,0)</f>
        <v>0</v>
      </c>
      <c r="BG257" s="149">
        <f>IF(N257="zákl. přenesená",J257,0)</f>
        <v>0</v>
      </c>
      <c r="BH257" s="149">
        <f>IF(N257="sníž. přenesená",J257,0)</f>
        <v>0</v>
      </c>
      <c r="BI257" s="149">
        <f>IF(N257="nulová",J257,0)</f>
        <v>0</v>
      </c>
      <c r="BJ257" s="17" t="s">
        <v>80</v>
      </c>
      <c r="BK257" s="149">
        <f>ROUND(I257*H257,2)</f>
        <v>0</v>
      </c>
      <c r="BL257" s="17" t="s">
        <v>2305</v>
      </c>
      <c r="BM257" s="148" t="s">
        <v>2315</v>
      </c>
    </row>
    <row r="258" spans="2:65" s="1" customFormat="1">
      <c r="B258" s="32"/>
      <c r="D258" s="151" t="s">
        <v>272</v>
      </c>
      <c r="F258" s="181" t="s">
        <v>2316</v>
      </c>
      <c r="I258" s="182"/>
      <c r="L258" s="32"/>
      <c r="M258" s="194"/>
      <c r="N258" s="195"/>
      <c r="O258" s="195"/>
      <c r="P258" s="195"/>
      <c r="Q258" s="195"/>
      <c r="R258" s="195"/>
      <c r="S258" s="195"/>
      <c r="T258" s="196"/>
      <c r="AT258" s="17" t="s">
        <v>272</v>
      </c>
      <c r="AU258" s="17" t="s">
        <v>80</v>
      </c>
    </row>
    <row r="259" spans="2:65" s="1" customFormat="1" ht="6.95" customHeight="1">
      <c r="B259" s="44"/>
      <c r="C259" s="45"/>
      <c r="D259" s="45"/>
      <c r="E259" s="45"/>
      <c r="F259" s="45"/>
      <c r="G259" s="45"/>
      <c r="H259" s="45"/>
      <c r="I259" s="45"/>
      <c r="J259" s="45"/>
      <c r="K259" s="45"/>
      <c r="L259" s="32"/>
    </row>
  </sheetData>
  <autoFilter ref="C128:K258" xr:uid="{00000000-0009-0000-0000-000004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1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102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2091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2317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ROUND(J127,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ROUND((SUM(BE127:BE213)),  2)</f>
        <v>0</v>
      </c>
      <c r="I35" s="96">
        <v>0.21</v>
      </c>
      <c r="J35" s="86">
        <f>ROUND(((SUM(BE127:BE213))*I35),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ROUND((SUM(BF127:BF213)),  2)</f>
        <v>0</v>
      </c>
      <c r="I36" s="96">
        <v>0.12</v>
      </c>
      <c r="J36" s="86">
        <f>ROUND(((SUM(BF127:BF213))*I36),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ROUND((SUM(BG127:BG213)),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ROUND((SUM(BH127:BH213)),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ROUND((SUM(BI127:BI213)),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2091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D.1.01.4b_2 - Chlazení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J127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1647</v>
      </c>
      <c r="E99" s="110"/>
      <c r="F99" s="110"/>
      <c r="G99" s="110"/>
      <c r="H99" s="110"/>
      <c r="I99" s="110"/>
      <c r="J99" s="111">
        <f>J128</f>
        <v>0</v>
      </c>
      <c r="L99" s="108"/>
    </row>
    <row r="100" spans="2:47" s="8" customFormat="1" ht="24.95" customHeight="1">
      <c r="B100" s="108"/>
      <c r="D100" s="109" t="s">
        <v>2093</v>
      </c>
      <c r="E100" s="110"/>
      <c r="F100" s="110"/>
      <c r="G100" s="110"/>
      <c r="H100" s="110"/>
      <c r="I100" s="110"/>
      <c r="J100" s="111">
        <f>J132</f>
        <v>0</v>
      </c>
      <c r="L100" s="108"/>
    </row>
    <row r="101" spans="2:47" s="8" customFormat="1" ht="24.95" customHeight="1">
      <c r="B101" s="108"/>
      <c r="D101" s="109" t="s">
        <v>2095</v>
      </c>
      <c r="E101" s="110"/>
      <c r="F101" s="110"/>
      <c r="G101" s="110"/>
      <c r="H101" s="110"/>
      <c r="I101" s="110"/>
      <c r="J101" s="111">
        <f>J152</f>
        <v>0</v>
      </c>
      <c r="L101" s="108"/>
    </row>
    <row r="102" spans="2:47" s="8" customFormat="1" ht="24.95" customHeight="1">
      <c r="B102" s="108"/>
      <c r="D102" s="109" t="s">
        <v>2096</v>
      </c>
      <c r="E102" s="110"/>
      <c r="F102" s="110"/>
      <c r="G102" s="110"/>
      <c r="H102" s="110"/>
      <c r="I102" s="110"/>
      <c r="J102" s="111">
        <f>J170</f>
        <v>0</v>
      </c>
      <c r="L102" s="108"/>
    </row>
    <row r="103" spans="2:47" s="8" customFormat="1" ht="24.95" customHeight="1">
      <c r="B103" s="108"/>
      <c r="D103" s="109" t="s">
        <v>2098</v>
      </c>
      <c r="E103" s="110"/>
      <c r="F103" s="110"/>
      <c r="G103" s="110"/>
      <c r="H103" s="110"/>
      <c r="I103" s="110"/>
      <c r="J103" s="111">
        <f>J201</f>
        <v>0</v>
      </c>
      <c r="L103" s="108"/>
    </row>
    <row r="104" spans="2:47" s="8" customFormat="1" ht="24.95" customHeight="1">
      <c r="B104" s="108"/>
      <c r="D104" s="109" t="s">
        <v>2099</v>
      </c>
      <c r="E104" s="110"/>
      <c r="F104" s="110"/>
      <c r="G104" s="110"/>
      <c r="H104" s="110"/>
      <c r="I104" s="110"/>
      <c r="J104" s="111">
        <f>J204</f>
        <v>0</v>
      </c>
      <c r="L104" s="108"/>
    </row>
    <row r="105" spans="2:47" s="8" customFormat="1" ht="24.95" customHeight="1">
      <c r="B105" s="108"/>
      <c r="D105" s="109" t="s">
        <v>2100</v>
      </c>
      <c r="E105" s="110"/>
      <c r="F105" s="110"/>
      <c r="G105" s="110"/>
      <c r="H105" s="110"/>
      <c r="I105" s="110"/>
      <c r="J105" s="111">
        <f>J208</f>
        <v>0</v>
      </c>
      <c r="L105" s="108"/>
    </row>
    <row r="106" spans="2:47" s="1" customFormat="1" ht="21.75" customHeight="1">
      <c r="B106" s="32"/>
      <c r="L106" s="32"/>
    </row>
    <row r="107" spans="2:47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47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47" s="1" customFormat="1" ht="24.95" customHeight="1">
      <c r="B112" s="32"/>
      <c r="C112" s="21" t="s">
        <v>206</v>
      </c>
      <c r="L112" s="32"/>
    </row>
    <row r="113" spans="2:63" s="1" customFormat="1" ht="6.95" customHeight="1">
      <c r="B113" s="32"/>
      <c r="L113" s="32"/>
    </row>
    <row r="114" spans="2:63" s="1" customFormat="1" ht="12" customHeight="1">
      <c r="B114" s="32"/>
      <c r="C114" s="27" t="s">
        <v>16</v>
      </c>
      <c r="L114" s="32"/>
    </row>
    <row r="115" spans="2:63" s="1" customFormat="1" ht="26.25" customHeight="1">
      <c r="B115" s="32"/>
      <c r="E115" s="244" t="str">
        <f>E7</f>
        <v>REKONSTRUKCE KORONÁRNÍ JEDNOTKY IKK - Fakultní nemocnice Brno</v>
      </c>
      <c r="F115" s="245"/>
      <c r="G115" s="245"/>
      <c r="H115" s="245"/>
      <c r="L115" s="32"/>
    </row>
    <row r="116" spans="2:63" ht="12" customHeight="1">
      <c r="B116" s="20"/>
      <c r="C116" s="27" t="s">
        <v>176</v>
      </c>
      <c r="L116" s="20"/>
    </row>
    <row r="117" spans="2:63" s="1" customFormat="1" ht="16.5" customHeight="1">
      <c r="B117" s="32"/>
      <c r="E117" s="244" t="s">
        <v>2091</v>
      </c>
      <c r="F117" s="243"/>
      <c r="G117" s="243"/>
      <c r="H117" s="243"/>
      <c r="L117" s="32"/>
    </row>
    <row r="118" spans="2:63" s="1" customFormat="1" ht="12" customHeight="1">
      <c r="B118" s="32"/>
      <c r="C118" s="27" t="s">
        <v>178</v>
      </c>
      <c r="L118" s="32"/>
    </row>
    <row r="119" spans="2:63" s="1" customFormat="1" ht="16.5" customHeight="1">
      <c r="B119" s="32"/>
      <c r="E119" s="240" t="str">
        <f>E11</f>
        <v>D.1.01.4b_2 - Chlazení</v>
      </c>
      <c r="F119" s="243"/>
      <c r="G119" s="243"/>
      <c r="H119" s="243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20</v>
      </c>
      <c r="F121" s="25" t="str">
        <f>F14</f>
        <v xml:space="preserve"> </v>
      </c>
      <c r="I121" s="27" t="s">
        <v>22</v>
      </c>
      <c r="J121" s="52" t="str">
        <f>IF(J14="","",J14)</f>
        <v>15. 9. 2025</v>
      </c>
      <c r="L121" s="32"/>
    </row>
    <row r="122" spans="2:63" s="1" customFormat="1" ht="6.95" customHeight="1">
      <c r="B122" s="32"/>
      <c r="L122" s="32"/>
    </row>
    <row r="123" spans="2:63" s="1" customFormat="1" ht="15.2" customHeight="1">
      <c r="B123" s="32"/>
      <c r="C123" s="27" t="s">
        <v>24</v>
      </c>
      <c r="F123" s="25" t="str">
        <f>E17</f>
        <v xml:space="preserve"> </v>
      </c>
      <c r="I123" s="27" t="s">
        <v>29</v>
      </c>
      <c r="J123" s="30" t="str">
        <f>E23</f>
        <v xml:space="preserve"> </v>
      </c>
      <c r="L123" s="32"/>
    </row>
    <row r="124" spans="2:63" s="1" customFormat="1" ht="15.2" customHeight="1">
      <c r="B124" s="32"/>
      <c r="C124" s="27" t="s">
        <v>27</v>
      </c>
      <c r="F124" s="25" t="str">
        <f>IF(E20="","",E20)</f>
        <v>Vyplň údaj</v>
      </c>
      <c r="I124" s="27" t="s">
        <v>31</v>
      </c>
      <c r="J124" s="30" t="str">
        <f>E26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6"/>
      <c r="C126" s="117" t="s">
        <v>207</v>
      </c>
      <c r="D126" s="118" t="s">
        <v>58</v>
      </c>
      <c r="E126" s="118" t="s">
        <v>54</v>
      </c>
      <c r="F126" s="118" t="s">
        <v>55</v>
      </c>
      <c r="G126" s="118" t="s">
        <v>208</v>
      </c>
      <c r="H126" s="118" t="s">
        <v>209</v>
      </c>
      <c r="I126" s="118" t="s">
        <v>210</v>
      </c>
      <c r="J126" s="118" t="s">
        <v>183</v>
      </c>
      <c r="K126" s="119" t="s">
        <v>211</v>
      </c>
      <c r="L126" s="116"/>
      <c r="M126" s="59" t="s">
        <v>1</v>
      </c>
      <c r="N126" s="60" t="s">
        <v>37</v>
      </c>
      <c r="O126" s="60" t="s">
        <v>212</v>
      </c>
      <c r="P126" s="60" t="s">
        <v>213</v>
      </c>
      <c r="Q126" s="60" t="s">
        <v>214</v>
      </c>
      <c r="R126" s="60" t="s">
        <v>215</v>
      </c>
      <c r="S126" s="60" t="s">
        <v>216</v>
      </c>
      <c r="T126" s="61" t="s">
        <v>217</v>
      </c>
    </row>
    <row r="127" spans="2:63" s="1" customFormat="1" ht="22.9" customHeight="1">
      <c r="B127" s="32"/>
      <c r="C127" s="64" t="s">
        <v>218</v>
      </c>
      <c r="J127" s="120">
        <f>BK127</f>
        <v>0</v>
      </c>
      <c r="L127" s="32"/>
      <c r="M127" s="62"/>
      <c r="N127" s="53"/>
      <c r="O127" s="53"/>
      <c r="P127" s="121">
        <f>P128+P132+P152+P170+P201+P204+P208</f>
        <v>0</v>
      </c>
      <c r="Q127" s="53"/>
      <c r="R127" s="121">
        <f>R128+R132+R152+R170+R201+R204+R208</f>
        <v>0</v>
      </c>
      <c r="S127" s="53"/>
      <c r="T127" s="122">
        <f>T128+T132+T152+T170+T201+T204+T208</f>
        <v>0</v>
      </c>
      <c r="AT127" s="17" t="s">
        <v>72</v>
      </c>
      <c r="AU127" s="17" t="s">
        <v>185</v>
      </c>
      <c r="BK127" s="123">
        <f>BK128+BK132+BK152+BK170+BK201+BK204+BK208</f>
        <v>0</v>
      </c>
    </row>
    <row r="128" spans="2:63" s="11" customFormat="1" ht="25.9" customHeight="1">
      <c r="B128" s="124"/>
      <c r="D128" s="125" t="s">
        <v>72</v>
      </c>
      <c r="E128" s="126" t="s">
        <v>889</v>
      </c>
      <c r="F128" s="126" t="s">
        <v>2062</v>
      </c>
      <c r="I128" s="127"/>
      <c r="J128" s="128">
        <f>BK128</f>
        <v>0</v>
      </c>
      <c r="L128" s="124"/>
      <c r="M128" s="129"/>
      <c r="P128" s="130">
        <f>SUM(P129:P131)</f>
        <v>0</v>
      </c>
      <c r="R128" s="130">
        <f>SUM(R129:R131)</f>
        <v>0</v>
      </c>
      <c r="T128" s="131">
        <f>SUM(T129:T131)</f>
        <v>0</v>
      </c>
      <c r="AR128" s="125" t="s">
        <v>80</v>
      </c>
      <c r="AT128" s="132" t="s">
        <v>72</v>
      </c>
      <c r="AU128" s="132" t="s">
        <v>73</v>
      </c>
      <c r="AY128" s="125" t="s">
        <v>221</v>
      </c>
      <c r="BK128" s="133">
        <f>SUM(BK129:BK131)</f>
        <v>0</v>
      </c>
    </row>
    <row r="129" spans="2:65" s="1" customFormat="1" ht="16.5" customHeight="1">
      <c r="B129" s="136"/>
      <c r="C129" s="137" t="s">
        <v>80</v>
      </c>
      <c r="D129" s="137" t="s">
        <v>224</v>
      </c>
      <c r="E129" s="138" t="s">
        <v>2063</v>
      </c>
      <c r="F129" s="139" t="s">
        <v>2064</v>
      </c>
      <c r="G129" s="140" t="s">
        <v>2065</v>
      </c>
      <c r="H129" s="141">
        <v>1</v>
      </c>
      <c r="I129" s="142"/>
      <c r="J129" s="143">
        <f>ROUND(I129*H129,2)</f>
        <v>0</v>
      </c>
      <c r="K129" s="139" t="s">
        <v>2101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82</v>
      </c>
    </row>
    <row r="130" spans="2:65" s="1" customFormat="1" ht="16.5" customHeight="1">
      <c r="B130" s="136"/>
      <c r="C130" s="137" t="s">
        <v>82</v>
      </c>
      <c r="D130" s="137" t="s">
        <v>224</v>
      </c>
      <c r="E130" s="138" t="s">
        <v>2068</v>
      </c>
      <c r="F130" s="139" t="s">
        <v>2069</v>
      </c>
      <c r="G130" s="140" t="s">
        <v>2070</v>
      </c>
      <c r="H130" s="141">
        <v>5</v>
      </c>
      <c r="I130" s="142"/>
      <c r="J130" s="143">
        <f>ROUND(I130*H130,2)</f>
        <v>0</v>
      </c>
      <c r="K130" s="139" t="s">
        <v>2101</v>
      </c>
      <c r="L130" s="32"/>
      <c r="M130" s="144" t="s">
        <v>1</v>
      </c>
      <c r="N130" s="145" t="s">
        <v>38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229</v>
      </c>
      <c r="AT130" s="148" t="s">
        <v>224</v>
      </c>
      <c r="AU130" s="148" t="s">
        <v>80</v>
      </c>
      <c r="AY130" s="17" t="s">
        <v>221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80</v>
      </c>
      <c r="BK130" s="149">
        <f>ROUND(I130*H130,2)</f>
        <v>0</v>
      </c>
      <c r="BL130" s="17" t="s">
        <v>229</v>
      </c>
      <c r="BM130" s="148" t="s">
        <v>229</v>
      </c>
    </row>
    <row r="131" spans="2:65" s="1" customFormat="1" ht="16.5" customHeight="1">
      <c r="B131" s="136"/>
      <c r="C131" s="137" t="s">
        <v>222</v>
      </c>
      <c r="D131" s="137" t="s">
        <v>224</v>
      </c>
      <c r="E131" s="138" t="s">
        <v>2074</v>
      </c>
      <c r="F131" s="139" t="s">
        <v>2075</v>
      </c>
      <c r="G131" s="140" t="s">
        <v>2065</v>
      </c>
      <c r="H131" s="141">
        <v>1</v>
      </c>
      <c r="I131" s="142"/>
      <c r="J131" s="143">
        <f>ROUND(I131*H131,2)</f>
        <v>0</v>
      </c>
      <c r="K131" s="139" t="s">
        <v>2101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266</v>
      </c>
    </row>
    <row r="132" spans="2:65" s="11" customFormat="1" ht="25.9" customHeight="1">
      <c r="B132" s="124"/>
      <c r="D132" s="125" t="s">
        <v>72</v>
      </c>
      <c r="E132" s="126" t="s">
        <v>458</v>
      </c>
      <c r="F132" s="126" t="s">
        <v>459</v>
      </c>
      <c r="I132" s="127"/>
      <c r="J132" s="128">
        <f>BK132</f>
        <v>0</v>
      </c>
      <c r="L132" s="124"/>
      <c r="M132" s="129"/>
      <c r="P132" s="130">
        <f>SUM(P133:P151)</f>
        <v>0</v>
      </c>
      <c r="R132" s="130">
        <f>SUM(R133:R151)</f>
        <v>0</v>
      </c>
      <c r="T132" s="131">
        <f>SUM(T133:T151)</f>
        <v>0</v>
      </c>
      <c r="AR132" s="125" t="s">
        <v>82</v>
      </c>
      <c r="AT132" s="132" t="s">
        <v>72</v>
      </c>
      <c r="AU132" s="132" t="s">
        <v>73</v>
      </c>
      <c r="AY132" s="125" t="s">
        <v>221</v>
      </c>
      <c r="BK132" s="133">
        <f>SUM(BK133:BK151)</f>
        <v>0</v>
      </c>
    </row>
    <row r="133" spans="2:65" s="1" customFormat="1" ht="24.2" customHeight="1">
      <c r="B133" s="136"/>
      <c r="C133" s="137" t="s">
        <v>229</v>
      </c>
      <c r="D133" s="137" t="s">
        <v>224</v>
      </c>
      <c r="E133" s="138" t="s">
        <v>2105</v>
      </c>
      <c r="F133" s="139" t="s">
        <v>2106</v>
      </c>
      <c r="G133" s="140" t="s">
        <v>285</v>
      </c>
      <c r="H133" s="141">
        <v>10</v>
      </c>
      <c r="I133" s="142"/>
      <c r="J133" s="143">
        <f>ROUND(I133*H133,2)</f>
        <v>0</v>
      </c>
      <c r="K133" s="139" t="s">
        <v>2101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332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332</v>
      </c>
      <c r="BM133" s="148" t="s">
        <v>270</v>
      </c>
    </row>
    <row r="134" spans="2:65" s="1" customFormat="1">
      <c r="B134" s="32"/>
      <c r="D134" s="151" t="s">
        <v>272</v>
      </c>
      <c r="F134" s="181" t="s">
        <v>2107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21.75" customHeight="1">
      <c r="B135" s="136"/>
      <c r="C135" s="137" t="s">
        <v>253</v>
      </c>
      <c r="D135" s="137" t="s">
        <v>224</v>
      </c>
      <c r="E135" s="138" t="s">
        <v>2108</v>
      </c>
      <c r="F135" s="139" t="s">
        <v>2318</v>
      </c>
      <c r="G135" s="140" t="s">
        <v>285</v>
      </c>
      <c r="H135" s="141">
        <v>10</v>
      </c>
      <c r="I135" s="142"/>
      <c r="J135" s="143">
        <f>ROUND(I135*H135,2)</f>
        <v>0</v>
      </c>
      <c r="K135" s="139" t="s">
        <v>2101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332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332</v>
      </c>
      <c r="BM135" s="148" t="s">
        <v>304</v>
      </c>
    </row>
    <row r="136" spans="2:65" s="1" customFormat="1">
      <c r="B136" s="32"/>
      <c r="D136" s="151" t="s">
        <v>272</v>
      </c>
      <c r="F136" s="181" t="s">
        <v>2110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" customFormat="1" ht="24.2" customHeight="1">
      <c r="B137" s="136"/>
      <c r="C137" s="137" t="s">
        <v>266</v>
      </c>
      <c r="D137" s="137" t="s">
        <v>224</v>
      </c>
      <c r="E137" s="138" t="s">
        <v>2319</v>
      </c>
      <c r="F137" s="139" t="s">
        <v>2320</v>
      </c>
      <c r="G137" s="140" t="s">
        <v>350</v>
      </c>
      <c r="H137" s="141">
        <v>15</v>
      </c>
      <c r="I137" s="142"/>
      <c r="J137" s="143">
        <f>ROUND(I137*H137,2)</f>
        <v>0</v>
      </c>
      <c r="K137" s="139" t="s">
        <v>2101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332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332</v>
      </c>
      <c r="BM137" s="148" t="s">
        <v>8</v>
      </c>
    </row>
    <row r="138" spans="2:65" s="1" customFormat="1">
      <c r="B138" s="32"/>
      <c r="D138" s="151" t="s">
        <v>272</v>
      </c>
      <c r="F138" s="181" t="s">
        <v>2321</v>
      </c>
      <c r="I138" s="182"/>
      <c r="L138" s="32"/>
      <c r="M138" s="183"/>
      <c r="T138" s="56"/>
      <c r="AT138" s="17" t="s">
        <v>272</v>
      </c>
      <c r="AU138" s="17" t="s">
        <v>80</v>
      </c>
    </row>
    <row r="139" spans="2:65" s="1" customFormat="1" ht="24.2" customHeight="1">
      <c r="B139" s="136"/>
      <c r="C139" s="137" t="s">
        <v>275</v>
      </c>
      <c r="D139" s="137" t="s">
        <v>224</v>
      </c>
      <c r="E139" s="138" t="s">
        <v>2322</v>
      </c>
      <c r="F139" s="139" t="s">
        <v>2323</v>
      </c>
      <c r="G139" s="140" t="s">
        <v>350</v>
      </c>
      <c r="H139" s="141">
        <v>60</v>
      </c>
      <c r="I139" s="142"/>
      <c r="J139" s="143">
        <f>ROUND(I139*H139,2)</f>
        <v>0</v>
      </c>
      <c r="K139" s="139" t="s">
        <v>2101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332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332</v>
      </c>
      <c r="BM139" s="148" t="s">
        <v>322</v>
      </c>
    </row>
    <row r="140" spans="2:65" s="1" customFormat="1">
      <c r="B140" s="32"/>
      <c r="D140" s="151" t="s">
        <v>272</v>
      </c>
      <c r="F140" s="181" t="s">
        <v>2324</v>
      </c>
      <c r="I140" s="182"/>
      <c r="L140" s="32"/>
      <c r="M140" s="183"/>
      <c r="T140" s="56"/>
      <c r="AT140" s="17" t="s">
        <v>272</v>
      </c>
      <c r="AU140" s="17" t="s">
        <v>80</v>
      </c>
    </row>
    <row r="141" spans="2:65" s="1" customFormat="1" ht="21.75" customHeight="1">
      <c r="B141" s="136"/>
      <c r="C141" s="137" t="s">
        <v>270</v>
      </c>
      <c r="D141" s="137" t="s">
        <v>224</v>
      </c>
      <c r="E141" s="138" t="s">
        <v>2325</v>
      </c>
      <c r="F141" s="139" t="s">
        <v>2326</v>
      </c>
      <c r="G141" s="140" t="s">
        <v>285</v>
      </c>
      <c r="H141" s="141">
        <v>9</v>
      </c>
      <c r="I141" s="142"/>
      <c r="J141" s="143">
        <f>ROUND(I141*H141,2)</f>
        <v>0</v>
      </c>
      <c r="K141" s="139" t="s">
        <v>2138</v>
      </c>
      <c r="L141" s="32"/>
      <c r="M141" s="144" t="s">
        <v>1</v>
      </c>
      <c r="N141" s="145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332</v>
      </c>
      <c r="AT141" s="148" t="s">
        <v>224</v>
      </c>
      <c r="AU141" s="148" t="s">
        <v>80</v>
      </c>
      <c r="AY141" s="17" t="s">
        <v>221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80</v>
      </c>
      <c r="BK141" s="149">
        <f>ROUND(I141*H141,2)</f>
        <v>0</v>
      </c>
      <c r="BL141" s="17" t="s">
        <v>332</v>
      </c>
      <c r="BM141" s="148" t="s">
        <v>332</v>
      </c>
    </row>
    <row r="142" spans="2:65" s="1" customFormat="1">
      <c r="B142" s="32"/>
      <c r="D142" s="151" t="s">
        <v>272</v>
      </c>
      <c r="F142" s="181" t="s">
        <v>2327</v>
      </c>
      <c r="I142" s="182"/>
      <c r="L142" s="32"/>
      <c r="M142" s="183"/>
      <c r="T142" s="56"/>
      <c r="AT142" s="17" t="s">
        <v>272</v>
      </c>
      <c r="AU142" s="17" t="s">
        <v>80</v>
      </c>
    </row>
    <row r="143" spans="2:65" s="1" customFormat="1" ht="24.2" customHeight="1">
      <c r="B143" s="136"/>
      <c r="C143" s="137" t="s">
        <v>294</v>
      </c>
      <c r="D143" s="137" t="s">
        <v>224</v>
      </c>
      <c r="E143" s="138" t="s">
        <v>2328</v>
      </c>
      <c r="F143" s="139" t="s">
        <v>2329</v>
      </c>
      <c r="G143" s="140" t="s">
        <v>239</v>
      </c>
      <c r="H143" s="141">
        <v>2</v>
      </c>
      <c r="I143" s="142"/>
      <c r="J143" s="143">
        <f>ROUND(I143*H143,2)</f>
        <v>0</v>
      </c>
      <c r="K143" s="139" t="s">
        <v>2138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332</v>
      </c>
      <c r="AT143" s="148" t="s">
        <v>224</v>
      </c>
      <c r="AU143" s="148" t="s">
        <v>80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332</v>
      </c>
      <c r="BM143" s="148" t="s">
        <v>340</v>
      </c>
    </row>
    <row r="144" spans="2:65" s="1" customFormat="1" ht="24.2" customHeight="1">
      <c r="B144" s="136"/>
      <c r="C144" s="137" t="s">
        <v>304</v>
      </c>
      <c r="D144" s="137" t="s">
        <v>224</v>
      </c>
      <c r="E144" s="138" t="s">
        <v>2330</v>
      </c>
      <c r="F144" s="139" t="s">
        <v>2331</v>
      </c>
      <c r="G144" s="140" t="s">
        <v>350</v>
      </c>
      <c r="H144" s="141">
        <v>15</v>
      </c>
      <c r="I144" s="142"/>
      <c r="J144" s="143">
        <f>ROUND(I144*H144,2)</f>
        <v>0</v>
      </c>
      <c r="K144" s="139" t="s">
        <v>2138</v>
      </c>
      <c r="L144" s="32"/>
      <c r="M144" s="144" t="s">
        <v>1</v>
      </c>
      <c r="N144" s="145" t="s">
        <v>38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332</v>
      </c>
      <c r="AT144" s="148" t="s">
        <v>224</v>
      </c>
      <c r="AU144" s="148" t="s">
        <v>80</v>
      </c>
      <c r="AY144" s="17" t="s">
        <v>221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80</v>
      </c>
      <c r="BK144" s="149">
        <f>ROUND(I144*H144,2)</f>
        <v>0</v>
      </c>
      <c r="BL144" s="17" t="s">
        <v>332</v>
      </c>
      <c r="BM144" s="148" t="s">
        <v>353</v>
      </c>
    </row>
    <row r="145" spans="2:65" s="1" customFormat="1">
      <c r="B145" s="32"/>
      <c r="D145" s="151" t="s">
        <v>272</v>
      </c>
      <c r="F145" s="181" t="s">
        <v>2332</v>
      </c>
      <c r="I145" s="182"/>
      <c r="L145" s="32"/>
      <c r="M145" s="183"/>
      <c r="T145" s="56"/>
      <c r="AT145" s="17" t="s">
        <v>272</v>
      </c>
      <c r="AU145" s="17" t="s">
        <v>80</v>
      </c>
    </row>
    <row r="146" spans="2:65" s="1" customFormat="1" ht="24.2" customHeight="1">
      <c r="B146" s="136"/>
      <c r="C146" s="137" t="s">
        <v>310</v>
      </c>
      <c r="D146" s="137" t="s">
        <v>224</v>
      </c>
      <c r="E146" s="138" t="s">
        <v>2333</v>
      </c>
      <c r="F146" s="139" t="s">
        <v>2334</v>
      </c>
      <c r="G146" s="140" t="s">
        <v>350</v>
      </c>
      <c r="H146" s="141">
        <v>60</v>
      </c>
      <c r="I146" s="142"/>
      <c r="J146" s="143">
        <f>ROUND(I146*H146,2)</f>
        <v>0</v>
      </c>
      <c r="K146" s="139" t="s">
        <v>2138</v>
      </c>
      <c r="L146" s="32"/>
      <c r="M146" s="144" t="s">
        <v>1</v>
      </c>
      <c r="N146" s="145" t="s">
        <v>38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332</v>
      </c>
      <c r="AT146" s="148" t="s">
        <v>224</v>
      </c>
      <c r="AU146" s="148" t="s">
        <v>80</v>
      </c>
      <c r="AY146" s="17" t="s">
        <v>221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80</v>
      </c>
      <c r="BK146" s="149">
        <f>ROUND(I146*H146,2)</f>
        <v>0</v>
      </c>
      <c r="BL146" s="17" t="s">
        <v>332</v>
      </c>
      <c r="BM146" s="148" t="s">
        <v>369</v>
      </c>
    </row>
    <row r="147" spans="2:65" s="1" customFormat="1">
      <c r="B147" s="32"/>
      <c r="D147" s="151" t="s">
        <v>272</v>
      </c>
      <c r="F147" s="181" t="s">
        <v>2335</v>
      </c>
      <c r="I147" s="182"/>
      <c r="L147" s="32"/>
      <c r="M147" s="183"/>
      <c r="T147" s="56"/>
      <c r="AT147" s="17" t="s">
        <v>272</v>
      </c>
      <c r="AU147" s="17" t="s">
        <v>80</v>
      </c>
    </row>
    <row r="148" spans="2:65" s="1" customFormat="1" ht="24.2" customHeight="1">
      <c r="B148" s="136"/>
      <c r="C148" s="137" t="s">
        <v>8</v>
      </c>
      <c r="D148" s="137" t="s">
        <v>224</v>
      </c>
      <c r="E148" s="138" t="s">
        <v>2336</v>
      </c>
      <c r="F148" s="139" t="s">
        <v>2337</v>
      </c>
      <c r="G148" s="140" t="s">
        <v>2137</v>
      </c>
      <c r="H148" s="141">
        <v>6</v>
      </c>
      <c r="I148" s="142"/>
      <c r="J148" s="143">
        <f>ROUND(I148*H148,2)</f>
        <v>0</v>
      </c>
      <c r="K148" s="139" t="s">
        <v>2138</v>
      </c>
      <c r="L148" s="32"/>
      <c r="M148" s="144" t="s">
        <v>1</v>
      </c>
      <c r="N148" s="145" t="s">
        <v>38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332</v>
      </c>
      <c r="AT148" s="148" t="s">
        <v>224</v>
      </c>
      <c r="AU148" s="148" t="s">
        <v>80</v>
      </c>
      <c r="AY148" s="17" t="s">
        <v>221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80</v>
      </c>
      <c r="BK148" s="149">
        <f>ROUND(I148*H148,2)</f>
        <v>0</v>
      </c>
      <c r="BL148" s="17" t="s">
        <v>332</v>
      </c>
      <c r="BM148" s="148" t="s">
        <v>379</v>
      </c>
    </row>
    <row r="149" spans="2:65" s="1" customFormat="1" ht="24.2" customHeight="1">
      <c r="B149" s="136"/>
      <c r="C149" s="137" t="s">
        <v>318</v>
      </c>
      <c r="D149" s="137" t="s">
        <v>224</v>
      </c>
      <c r="E149" s="138" t="s">
        <v>2338</v>
      </c>
      <c r="F149" s="139" t="s">
        <v>2339</v>
      </c>
      <c r="G149" s="140" t="s">
        <v>2137</v>
      </c>
      <c r="H149" s="141">
        <v>10</v>
      </c>
      <c r="I149" s="142"/>
      <c r="J149" s="143">
        <f>ROUND(I149*H149,2)</f>
        <v>0</v>
      </c>
      <c r="K149" s="139" t="s">
        <v>2138</v>
      </c>
      <c r="L149" s="32"/>
      <c r="M149" s="144" t="s">
        <v>1</v>
      </c>
      <c r="N149" s="145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332</v>
      </c>
      <c r="AT149" s="148" t="s">
        <v>224</v>
      </c>
      <c r="AU149" s="148" t="s">
        <v>80</v>
      </c>
      <c r="AY149" s="17" t="s">
        <v>221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80</v>
      </c>
      <c r="BK149" s="149">
        <f>ROUND(I149*H149,2)</f>
        <v>0</v>
      </c>
      <c r="BL149" s="17" t="s">
        <v>332</v>
      </c>
      <c r="BM149" s="148" t="s">
        <v>391</v>
      </c>
    </row>
    <row r="150" spans="2:65" s="1" customFormat="1" ht="21.75" customHeight="1">
      <c r="B150" s="136"/>
      <c r="C150" s="137" t="s">
        <v>322</v>
      </c>
      <c r="D150" s="137" t="s">
        <v>224</v>
      </c>
      <c r="E150" s="138" t="s">
        <v>2340</v>
      </c>
      <c r="F150" s="139" t="s">
        <v>2341</v>
      </c>
      <c r="G150" s="140" t="s">
        <v>2137</v>
      </c>
      <c r="H150" s="141">
        <v>2</v>
      </c>
      <c r="I150" s="142"/>
      <c r="J150" s="143">
        <f>ROUND(I150*H150,2)</f>
        <v>0</v>
      </c>
      <c r="K150" s="139" t="s">
        <v>2138</v>
      </c>
      <c r="L150" s="32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332</v>
      </c>
      <c r="AT150" s="148" t="s">
        <v>224</v>
      </c>
      <c r="AU150" s="148" t="s">
        <v>80</v>
      </c>
      <c r="AY150" s="17" t="s">
        <v>221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80</v>
      </c>
      <c r="BK150" s="149">
        <f>ROUND(I150*H150,2)</f>
        <v>0</v>
      </c>
      <c r="BL150" s="17" t="s">
        <v>332</v>
      </c>
      <c r="BM150" s="148" t="s">
        <v>404</v>
      </c>
    </row>
    <row r="151" spans="2:65" s="1" customFormat="1" ht="24.2" customHeight="1">
      <c r="B151" s="136"/>
      <c r="C151" s="137" t="s">
        <v>328</v>
      </c>
      <c r="D151" s="137" t="s">
        <v>224</v>
      </c>
      <c r="E151" s="138" t="s">
        <v>2126</v>
      </c>
      <c r="F151" s="139" t="s">
        <v>2127</v>
      </c>
      <c r="G151" s="140" t="s">
        <v>256</v>
      </c>
      <c r="H151" s="141">
        <v>0.111</v>
      </c>
      <c r="I151" s="142"/>
      <c r="J151" s="143">
        <f>ROUND(I151*H151,2)</f>
        <v>0</v>
      </c>
      <c r="K151" s="139" t="s">
        <v>2101</v>
      </c>
      <c r="L151" s="32"/>
      <c r="M151" s="144" t="s">
        <v>1</v>
      </c>
      <c r="N151" s="145" t="s">
        <v>38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332</v>
      </c>
      <c r="AT151" s="148" t="s">
        <v>224</v>
      </c>
      <c r="AU151" s="148" t="s">
        <v>80</v>
      </c>
      <c r="AY151" s="17" t="s">
        <v>221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80</v>
      </c>
      <c r="BK151" s="149">
        <f>ROUND(I151*H151,2)</f>
        <v>0</v>
      </c>
      <c r="BL151" s="17" t="s">
        <v>332</v>
      </c>
      <c r="BM151" s="148" t="s">
        <v>445</v>
      </c>
    </row>
    <row r="152" spans="2:65" s="11" customFormat="1" ht="25.9" customHeight="1">
      <c r="B152" s="124"/>
      <c r="D152" s="125" t="s">
        <v>72</v>
      </c>
      <c r="E152" s="126" t="s">
        <v>2141</v>
      </c>
      <c r="F152" s="126" t="s">
        <v>2142</v>
      </c>
      <c r="I152" s="127"/>
      <c r="J152" s="128">
        <f>BK152</f>
        <v>0</v>
      </c>
      <c r="L152" s="124"/>
      <c r="M152" s="129"/>
      <c r="P152" s="130">
        <f>SUM(P153:P169)</f>
        <v>0</v>
      </c>
      <c r="R152" s="130">
        <f>SUM(R153:R169)</f>
        <v>0</v>
      </c>
      <c r="T152" s="131">
        <f>SUM(T153:T169)</f>
        <v>0</v>
      </c>
      <c r="AR152" s="125" t="s">
        <v>82</v>
      </c>
      <c r="AT152" s="132" t="s">
        <v>72</v>
      </c>
      <c r="AU152" s="132" t="s">
        <v>73</v>
      </c>
      <c r="AY152" s="125" t="s">
        <v>221</v>
      </c>
      <c r="BK152" s="133">
        <f>SUM(BK153:BK169)</f>
        <v>0</v>
      </c>
    </row>
    <row r="153" spans="2:65" s="1" customFormat="1" ht="21.75" customHeight="1">
      <c r="B153" s="136"/>
      <c r="C153" s="137" t="s">
        <v>332</v>
      </c>
      <c r="D153" s="137" t="s">
        <v>224</v>
      </c>
      <c r="E153" s="138" t="s">
        <v>2342</v>
      </c>
      <c r="F153" s="139" t="s">
        <v>2343</v>
      </c>
      <c r="G153" s="140" t="s">
        <v>350</v>
      </c>
      <c r="H153" s="141">
        <v>50</v>
      </c>
      <c r="I153" s="142"/>
      <c r="J153" s="143">
        <f>ROUND(I153*H153,2)</f>
        <v>0</v>
      </c>
      <c r="K153" s="139" t="s">
        <v>2101</v>
      </c>
      <c r="L153" s="32"/>
      <c r="M153" s="144" t="s">
        <v>1</v>
      </c>
      <c r="N153" s="145" t="s">
        <v>38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332</v>
      </c>
      <c r="AT153" s="148" t="s">
        <v>224</v>
      </c>
      <c r="AU153" s="148" t="s">
        <v>80</v>
      </c>
      <c r="AY153" s="17" t="s">
        <v>221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80</v>
      </c>
      <c r="BK153" s="149">
        <f>ROUND(I153*H153,2)</f>
        <v>0</v>
      </c>
      <c r="BL153" s="17" t="s">
        <v>332</v>
      </c>
      <c r="BM153" s="148" t="s">
        <v>460</v>
      </c>
    </row>
    <row r="154" spans="2:65" s="1" customFormat="1" ht="21.75" customHeight="1">
      <c r="B154" s="136"/>
      <c r="C154" s="137" t="s">
        <v>336</v>
      </c>
      <c r="D154" s="137" t="s">
        <v>224</v>
      </c>
      <c r="E154" s="138" t="s">
        <v>2344</v>
      </c>
      <c r="F154" s="139" t="s">
        <v>2345</v>
      </c>
      <c r="G154" s="140" t="s">
        <v>350</v>
      </c>
      <c r="H154" s="141">
        <v>15</v>
      </c>
      <c r="I154" s="142"/>
      <c r="J154" s="143">
        <f>ROUND(I154*H154,2)</f>
        <v>0</v>
      </c>
      <c r="K154" s="139" t="s">
        <v>2101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332</v>
      </c>
      <c r="AT154" s="148" t="s">
        <v>224</v>
      </c>
      <c r="AU154" s="148" t="s">
        <v>80</v>
      </c>
      <c r="AY154" s="17" t="s">
        <v>221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80</v>
      </c>
      <c r="BK154" s="149">
        <f>ROUND(I154*H154,2)</f>
        <v>0</v>
      </c>
      <c r="BL154" s="17" t="s">
        <v>332</v>
      </c>
      <c r="BM154" s="148" t="s">
        <v>470</v>
      </c>
    </row>
    <row r="155" spans="2:65" s="1" customFormat="1">
      <c r="B155" s="32"/>
      <c r="D155" s="151" t="s">
        <v>272</v>
      </c>
      <c r="F155" s="181" t="s">
        <v>2149</v>
      </c>
      <c r="I155" s="182"/>
      <c r="L155" s="32"/>
      <c r="M155" s="183"/>
      <c r="T155" s="56"/>
      <c r="AT155" s="17" t="s">
        <v>272</v>
      </c>
      <c r="AU155" s="17" t="s">
        <v>80</v>
      </c>
    </row>
    <row r="156" spans="2:65" s="1" customFormat="1" ht="21.75" customHeight="1">
      <c r="B156" s="136"/>
      <c r="C156" s="137" t="s">
        <v>340</v>
      </c>
      <c r="D156" s="137" t="s">
        <v>224</v>
      </c>
      <c r="E156" s="138" t="s">
        <v>2346</v>
      </c>
      <c r="F156" s="139" t="s">
        <v>2347</v>
      </c>
      <c r="G156" s="140" t="s">
        <v>350</v>
      </c>
      <c r="H156" s="141">
        <v>60</v>
      </c>
      <c r="I156" s="142"/>
      <c r="J156" s="143">
        <f>ROUND(I156*H156,2)</f>
        <v>0</v>
      </c>
      <c r="K156" s="139" t="s">
        <v>2101</v>
      </c>
      <c r="L156" s="32"/>
      <c r="M156" s="144" t="s">
        <v>1</v>
      </c>
      <c r="N156" s="145" t="s">
        <v>38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332</v>
      </c>
      <c r="AT156" s="148" t="s">
        <v>224</v>
      </c>
      <c r="AU156" s="148" t="s">
        <v>80</v>
      </c>
      <c r="AY156" s="17" t="s">
        <v>221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80</v>
      </c>
      <c r="BK156" s="149">
        <f>ROUND(I156*H156,2)</f>
        <v>0</v>
      </c>
      <c r="BL156" s="17" t="s">
        <v>332</v>
      </c>
      <c r="BM156" s="148" t="s">
        <v>512</v>
      </c>
    </row>
    <row r="157" spans="2:65" s="1" customFormat="1">
      <c r="B157" s="32"/>
      <c r="D157" s="151" t="s">
        <v>272</v>
      </c>
      <c r="F157" s="181" t="s">
        <v>2149</v>
      </c>
      <c r="I157" s="182"/>
      <c r="L157" s="32"/>
      <c r="M157" s="183"/>
      <c r="T157" s="56"/>
      <c r="AT157" s="17" t="s">
        <v>272</v>
      </c>
      <c r="AU157" s="17" t="s">
        <v>80</v>
      </c>
    </row>
    <row r="158" spans="2:65" s="1" customFormat="1" ht="21.75" customHeight="1">
      <c r="B158" s="136"/>
      <c r="C158" s="137" t="s">
        <v>347</v>
      </c>
      <c r="D158" s="137" t="s">
        <v>224</v>
      </c>
      <c r="E158" s="138" t="s">
        <v>2150</v>
      </c>
      <c r="F158" s="139" t="s">
        <v>2151</v>
      </c>
      <c r="G158" s="140" t="s">
        <v>2137</v>
      </c>
      <c r="H158" s="141">
        <v>2</v>
      </c>
      <c r="I158" s="142"/>
      <c r="J158" s="143">
        <f>ROUND(I158*H158,2)</f>
        <v>0</v>
      </c>
      <c r="K158" s="139" t="s">
        <v>2101</v>
      </c>
      <c r="L158" s="32"/>
      <c r="M158" s="144" t="s">
        <v>1</v>
      </c>
      <c r="N158" s="145" t="s">
        <v>38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332</v>
      </c>
      <c r="AT158" s="148" t="s">
        <v>224</v>
      </c>
      <c r="AU158" s="148" t="s">
        <v>80</v>
      </c>
      <c r="AY158" s="17" t="s">
        <v>221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80</v>
      </c>
      <c r="BK158" s="149">
        <f>ROUND(I158*H158,2)</f>
        <v>0</v>
      </c>
      <c r="BL158" s="17" t="s">
        <v>332</v>
      </c>
      <c r="BM158" s="148" t="s">
        <v>523</v>
      </c>
    </row>
    <row r="159" spans="2:65" s="1" customFormat="1" ht="16.5" customHeight="1">
      <c r="B159" s="136"/>
      <c r="C159" s="137" t="s">
        <v>353</v>
      </c>
      <c r="D159" s="137" t="s">
        <v>224</v>
      </c>
      <c r="E159" s="138" t="s">
        <v>2152</v>
      </c>
      <c r="F159" s="139" t="s">
        <v>2153</v>
      </c>
      <c r="G159" s="140" t="s">
        <v>285</v>
      </c>
      <c r="H159" s="141">
        <v>2</v>
      </c>
      <c r="I159" s="142"/>
      <c r="J159" s="143">
        <f>ROUND(I159*H159,2)</f>
        <v>0</v>
      </c>
      <c r="K159" s="139" t="s">
        <v>2101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332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332</v>
      </c>
      <c r="BM159" s="148" t="s">
        <v>562</v>
      </c>
    </row>
    <row r="160" spans="2:65" s="1" customFormat="1" ht="21.75" customHeight="1">
      <c r="B160" s="136"/>
      <c r="C160" s="137" t="s">
        <v>7</v>
      </c>
      <c r="D160" s="137" t="s">
        <v>224</v>
      </c>
      <c r="E160" s="138" t="s">
        <v>2348</v>
      </c>
      <c r="F160" s="139" t="s">
        <v>2349</v>
      </c>
      <c r="G160" s="140" t="s">
        <v>350</v>
      </c>
      <c r="H160" s="141">
        <v>15</v>
      </c>
      <c r="I160" s="142"/>
      <c r="J160" s="143">
        <f>ROUND(I160*H160,2)</f>
        <v>0</v>
      </c>
      <c r="K160" s="139" t="s">
        <v>2101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332</v>
      </c>
      <c r="AT160" s="148" t="s">
        <v>224</v>
      </c>
      <c r="AU160" s="148" t="s">
        <v>80</v>
      </c>
      <c r="AY160" s="17" t="s">
        <v>221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80</v>
      </c>
      <c r="BK160" s="149">
        <f>ROUND(I160*H160,2)</f>
        <v>0</v>
      </c>
      <c r="BL160" s="17" t="s">
        <v>332</v>
      </c>
      <c r="BM160" s="148" t="s">
        <v>573</v>
      </c>
    </row>
    <row r="161" spans="2:65" s="1" customFormat="1">
      <c r="B161" s="32"/>
      <c r="D161" s="151" t="s">
        <v>272</v>
      </c>
      <c r="F161" s="181" t="s">
        <v>2350</v>
      </c>
      <c r="I161" s="182"/>
      <c r="L161" s="32"/>
      <c r="M161" s="183"/>
      <c r="T161" s="56"/>
      <c r="AT161" s="17" t="s">
        <v>272</v>
      </c>
      <c r="AU161" s="17" t="s">
        <v>80</v>
      </c>
    </row>
    <row r="162" spans="2:65" s="1" customFormat="1" ht="21.75" customHeight="1">
      <c r="B162" s="136"/>
      <c r="C162" s="137" t="s">
        <v>369</v>
      </c>
      <c r="D162" s="137" t="s">
        <v>224</v>
      </c>
      <c r="E162" s="138" t="s">
        <v>2351</v>
      </c>
      <c r="F162" s="139" t="s">
        <v>2352</v>
      </c>
      <c r="G162" s="140" t="s">
        <v>350</v>
      </c>
      <c r="H162" s="141">
        <v>60</v>
      </c>
      <c r="I162" s="142"/>
      <c r="J162" s="143">
        <f>ROUND(I162*H162,2)</f>
        <v>0</v>
      </c>
      <c r="K162" s="139" t="s">
        <v>2101</v>
      </c>
      <c r="L162" s="32"/>
      <c r="M162" s="144" t="s">
        <v>1</v>
      </c>
      <c r="N162" s="145" t="s">
        <v>38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332</v>
      </c>
      <c r="AT162" s="148" t="s">
        <v>224</v>
      </c>
      <c r="AU162" s="148" t="s">
        <v>80</v>
      </c>
      <c r="AY162" s="17" t="s">
        <v>221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80</v>
      </c>
      <c r="BK162" s="149">
        <f>ROUND(I162*H162,2)</f>
        <v>0</v>
      </c>
      <c r="BL162" s="17" t="s">
        <v>332</v>
      </c>
      <c r="BM162" s="148" t="s">
        <v>605</v>
      </c>
    </row>
    <row r="163" spans="2:65" s="1" customFormat="1">
      <c r="B163" s="32"/>
      <c r="D163" s="151" t="s">
        <v>272</v>
      </c>
      <c r="F163" s="181" t="s">
        <v>2353</v>
      </c>
      <c r="I163" s="182"/>
      <c r="L163" s="32"/>
      <c r="M163" s="183"/>
      <c r="T163" s="56"/>
      <c r="AT163" s="17" t="s">
        <v>272</v>
      </c>
      <c r="AU163" s="17" t="s">
        <v>80</v>
      </c>
    </row>
    <row r="164" spans="2:65" s="1" customFormat="1" ht="16.5" customHeight="1">
      <c r="B164" s="136"/>
      <c r="C164" s="137" t="s">
        <v>375</v>
      </c>
      <c r="D164" s="137" t="s">
        <v>224</v>
      </c>
      <c r="E164" s="138" t="s">
        <v>2172</v>
      </c>
      <c r="F164" s="139" t="s">
        <v>2173</v>
      </c>
      <c r="G164" s="140" t="s">
        <v>2174</v>
      </c>
      <c r="H164" s="141">
        <v>400</v>
      </c>
      <c r="I164" s="142"/>
      <c r="J164" s="143">
        <f>ROUND(I164*H164,2)</f>
        <v>0</v>
      </c>
      <c r="K164" s="139" t="s">
        <v>2138</v>
      </c>
      <c r="L164" s="32"/>
      <c r="M164" s="144" t="s">
        <v>1</v>
      </c>
      <c r="N164" s="145" t="s">
        <v>38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332</v>
      </c>
      <c r="AT164" s="148" t="s">
        <v>224</v>
      </c>
      <c r="AU164" s="148" t="s">
        <v>80</v>
      </c>
      <c r="AY164" s="17" t="s">
        <v>221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80</v>
      </c>
      <c r="BK164" s="149">
        <f>ROUND(I164*H164,2)</f>
        <v>0</v>
      </c>
      <c r="BL164" s="17" t="s">
        <v>332</v>
      </c>
      <c r="BM164" s="148" t="s">
        <v>632</v>
      </c>
    </row>
    <row r="165" spans="2:65" s="1" customFormat="1">
      <c r="B165" s="32"/>
      <c r="D165" s="151" t="s">
        <v>272</v>
      </c>
      <c r="F165" s="181" t="s">
        <v>2175</v>
      </c>
      <c r="I165" s="182"/>
      <c r="L165" s="32"/>
      <c r="M165" s="183"/>
      <c r="T165" s="56"/>
      <c r="AT165" s="17" t="s">
        <v>272</v>
      </c>
      <c r="AU165" s="17" t="s">
        <v>80</v>
      </c>
    </row>
    <row r="166" spans="2:65" s="1" customFormat="1" ht="16.5" customHeight="1">
      <c r="B166" s="136"/>
      <c r="C166" s="137" t="s">
        <v>379</v>
      </c>
      <c r="D166" s="137" t="s">
        <v>224</v>
      </c>
      <c r="E166" s="138" t="s">
        <v>2176</v>
      </c>
      <c r="F166" s="139" t="s">
        <v>2177</v>
      </c>
      <c r="G166" s="140" t="s">
        <v>2174</v>
      </c>
      <c r="H166" s="141">
        <v>400</v>
      </c>
      <c r="I166" s="142"/>
      <c r="J166" s="143">
        <f>ROUND(I166*H166,2)</f>
        <v>0</v>
      </c>
      <c r="K166" s="139" t="s">
        <v>2138</v>
      </c>
      <c r="L166" s="32"/>
      <c r="M166" s="144" t="s">
        <v>1</v>
      </c>
      <c r="N166" s="145" t="s">
        <v>38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332</v>
      </c>
      <c r="AT166" s="148" t="s">
        <v>224</v>
      </c>
      <c r="AU166" s="148" t="s">
        <v>80</v>
      </c>
      <c r="AY166" s="17" t="s">
        <v>221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80</v>
      </c>
      <c r="BK166" s="149">
        <f>ROUND(I166*H166,2)</f>
        <v>0</v>
      </c>
      <c r="BL166" s="17" t="s">
        <v>332</v>
      </c>
      <c r="BM166" s="148" t="s">
        <v>658</v>
      </c>
    </row>
    <row r="167" spans="2:65" s="1" customFormat="1">
      <c r="B167" s="32"/>
      <c r="D167" s="151" t="s">
        <v>272</v>
      </c>
      <c r="F167" s="181" t="s">
        <v>2175</v>
      </c>
      <c r="I167" s="182"/>
      <c r="L167" s="32"/>
      <c r="M167" s="183"/>
      <c r="T167" s="56"/>
      <c r="AT167" s="17" t="s">
        <v>272</v>
      </c>
      <c r="AU167" s="17" t="s">
        <v>80</v>
      </c>
    </row>
    <row r="168" spans="2:65" s="1" customFormat="1" ht="21.75" customHeight="1">
      <c r="B168" s="136"/>
      <c r="C168" s="137" t="s">
        <v>384</v>
      </c>
      <c r="D168" s="137" t="s">
        <v>224</v>
      </c>
      <c r="E168" s="138" t="s">
        <v>2178</v>
      </c>
      <c r="F168" s="139" t="s">
        <v>2179</v>
      </c>
      <c r="G168" s="140" t="s">
        <v>730</v>
      </c>
      <c r="H168" s="141">
        <v>1</v>
      </c>
      <c r="I168" s="142"/>
      <c r="J168" s="143">
        <f>ROUND(I168*H168,2)</f>
        <v>0</v>
      </c>
      <c r="K168" s="139" t="s">
        <v>2138</v>
      </c>
      <c r="L168" s="32"/>
      <c r="M168" s="144" t="s">
        <v>1</v>
      </c>
      <c r="N168" s="145" t="s">
        <v>38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332</v>
      </c>
      <c r="AT168" s="148" t="s">
        <v>224</v>
      </c>
      <c r="AU168" s="148" t="s">
        <v>80</v>
      </c>
      <c r="AY168" s="17" t="s">
        <v>221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80</v>
      </c>
      <c r="BK168" s="149">
        <f>ROUND(I168*H168,2)</f>
        <v>0</v>
      </c>
      <c r="BL168" s="17" t="s">
        <v>332</v>
      </c>
      <c r="BM168" s="148" t="s">
        <v>680</v>
      </c>
    </row>
    <row r="169" spans="2:65" s="1" customFormat="1" ht="24.2" customHeight="1">
      <c r="B169" s="136"/>
      <c r="C169" s="137" t="s">
        <v>391</v>
      </c>
      <c r="D169" s="137" t="s">
        <v>224</v>
      </c>
      <c r="E169" s="138" t="s">
        <v>2180</v>
      </c>
      <c r="F169" s="139" t="s">
        <v>2181</v>
      </c>
      <c r="G169" s="140" t="s">
        <v>256</v>
      </c>
      <c r="H169" s="141">
        <v>1.8280000000000001</v>
      </c>
      <c r="I169" s="142"/>
      <c r="J169" s="143">
        <f>ROUND(I169*H169,2)</f>
        <v>0</v>
      </c>
      <c r="K169" s="139" t="s">
        <v>2101</v>
      </c>
      <c r="L169" s="32"/>
      <c r="M169" s="144" t="s">
        <v>1</v>
      </c>
      <c r="N169" s="145" t="s">
        <v>38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332</v>
      </c>
      <c r="AT169" s="148" t="s">
        <v>224</v>
      </c>
      <c r="AU169" s="148" t="s">
        <v>80</v>
      </c>
      <c r="AY169" s="17" t="s">
        <v>221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80</v>
      </c>
      <c r="BK169" s="149">
        <f>ROUND(I169*H169,2)</f>
        <v>0</v>
      </c>
      <c r="BL169" s="17" t="s">
        <v>332</v>
      </c>
      <c r="BM169" s="148" t="s">
        <v>714</v>
      </c>
    </row>
    <row r="170" spans="2:65" s="11" customFormat="1" ht="25.9" customHeight="1">
      <c r="B170" s="124"/>
      <c r="D170" s="125" t="s">
        <v>72</v>
      </c>
      <c r="E170" s="126" t="s">
        <v>2182</v>
      </c>
      <c r="F170" s="126" t="s">
        <v>2183</v>
      </c>
      <c r="I170" s="127"/>
      <c r="J170" s="128">
        <f>BK170</f>
        <v>0</v>
      </c>
      <c r="L170" s="124"/>
      <c r="M170" s="129"/>
      <c r="P170" s="130">
        <f>SUM(P171:P200)</f>
        <v>0</v>
      </c>
      <c r="R170" s="130">
        <f>SUM(R171:R200)</f>
        <v>0</v>
      </c>
      <c r="T170" s="131">
        <f>SUM(T171:T200)</f>
        <v>0</v>
      </c>
      <c r="AR170" s="125" t="s">
        <v>82</v>
      </c>
      <c r="AT170" s="132" t="s">
        <v>72</v>
      </c>
      <c r="AU170" s="132" t="s">
        <v>73</v>
      </c>
      <c r="AY170" s="125" t="s">
        <v>221</v>
      </c>
      <c r="BK170" s="133">
        <f>SUM(BK171:BK200)</f>
        <v>0</v>
      </c>
    </row>
    <row r="171" spans="2:65" s="1" customFormat="1" ht="21.75" customHeight="1">
      <c r="B171" s="136"/>
      <c r="C171" s="137" t="s">
        <v>398</v>
      </c>
      <c r="D171" s="137" t="s">
        <v>224</v>
      </c>
      <c r="E171" s="138" t="s">
        <v>2354</v>
      </c>
      <c r="F171" s="139" t="s">
        <v>2355</v>
      </c>
      <c r="G171" s="140" t="s">
        <v>730</v>
      </c>
      <c r="H171" s="141">
        <v>2</v>
      </c>
      <c r="I171" s="142"/>
      <c r="J171" s="143">
        <f>ROUND(I171*H171,2)</f>
        <v>0</v>
      </c>
      <c r="K171" s="139" t="s">
        <v>2101</v>
      </c>
      <c r="L171" s="32"/>
      <c r="M171" s="144" t="s">
        <v>1</v>
      </c>
      <c r="N171" s="145" t="s">
        <v>38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332</v>
      </c>
      <c r="AT171" s="148" t="s">
        <v>224</v>
      </c>
      <c r="AU171" s="148" t="s">
        <v>80</v>
      </c>
      <c r="AY171" s="17" t="s">
        <v>221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80</v>
      </c>
      <c r="BK171" s="149">
        <f>ROUND(I171*H171,2)</f>
        <v>0</v>
      </c>
      <c r="BL171" s="17" t="s">
        <v>332</v>
      </c>
      <c r="BM171" s="148" t="s">
        <v>727</v>
      </c>
    </row>
    <row r="172" spans="2:65" s="1" customFormat="1">
      <c r="B172" s="32"/>
      <c r="D172" s="151" t="s">
        <v>272</v>
      </c>
      <c r="F172" s="181" t="s">
        <v>2356</v>
      </c>
      <c r="I172" s="182"/>
      <c r="L172" s="32"/>
      <c r="M172" s="183"/>
      <c r="T172" s="56"/>
      <c r="AT172" s="17" t="s">
        <v>272</v>
      </c>
      <c r="AU172" s="17" t="s">
        <v>80</v>
      </c>
    </row>
    <row r="173" spans="2:65" s="1" customFormat="1" ht="21.75" customHeight="1">
      <c r="B173" s="136"/>
      <c r="C173" s="137" t="s">
        <v>404</v>
      </c>
      <c r="D173" s="137" t="s">
        <v>224</v>
      </c>
      <c r="E173" s="138" t="s">
        <v>2357</v>
      </c>
      <c r="F173" s="139" t="s">
        <v>2358</v>
      </c>
      <c r="G173" s="140" t="s">
        <v>730</v>
      </c>
      <c r="H173" s="141">
        <v>5</v>
      </c>
      <c r="I173" s="142"/>
      <c r="J173" s="143">
        <f>ROUND(I173*H173,2)</f>
        <v>0</v>
      </c>
      <c r="K173" s="139" t="s">
        <v>2101</v>
      </c>
      <c r="L173" s="32"/>
      <c r="M173" s="144" t="s">
        <v>1</v>
      </c>
      <c r="N173" s="145" t="s">
        <v>38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332</v>
      </c>
      <c r="AT173" s="148" t="s">
        <v>224</v>
      </c>
      <c r="AU173" s="148" t="s">
        <v>80</v>
      </c>
      <c r="AY173" s="17" t="s">
        <v>221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80</v>
      </c>
      <c r="BK173" s="149">
        <f>ROUND(I173*H173,2)</f>
        <v>0</v>
      </c>
      <c r="BL173" s="17" t="s">
        <v>332</v>
      </c>
      <c r="BM173" s="148" t="s">
        <v>738</v>
      </c>
    </row>
    <row r="174" spans="2:65" s="1" customFormat="1">
      <c r="B174" s="32"/>
      <c r="D174" s="151" t="s">
        <v>272</v>
      </c>
      <c r="F174" s="181" t="s">
        <v>2359</v>
      </c>
      <c r="I174" s="182"/>
      <c r="L174" s="32"/>
      <c r="M174" s="183"/>
      <c r="T174" s="56"/>
      <c r="AT174" s="17" t="s">
        <v>272</v>
      </c>
      <c r="AU174" s="17" t="s">
        <v>80</v>
      </c>
    </row>
    <row r="175" spans="2:65" s="1" customFormat="1" ht="21.75" customHeight="1">
      <c r="B175" s="136"/>
      <c r="C175" s="137" t="s">
        <v>440</v>
      </c>
      <c r="D175" s="137" t="s">
        <v>224</v>
      </c>
      <c r="E175" s="138" t="s">
        <v>2360</v>
      </c>
      <c r="F175" s="139" t="s">
        <v>2361</v>
      </c>
      <c r="G175" s="140" t="s">
        <v>730</v>
      </c>
      <c r="H175" s="141">
        <v>5</v>
      </c>
      <c r="I175" s="142"/>
      <c r="J175" s="143">
        <f>ROUND(I175*H175,2)</f>
        <v>0</v>
      </c>
      <c r="K175" s="139" t="s">
        <v>2101</v>
      </c>
      <c r="L175" s="32"/>
      <c r="M175" s="144" t="s">
        <v>1</v>
      </c>
      <c r="N175" s="145" t="s">
        <v>38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332</v>
      </c>
      <c r="AT175" s="148" t="s">
        <v>224</v>
      </c>
      <c r="AU175" s="148" t="s">
        <v>80</v>
      </c>
      <c r="AY175" s="17" t="s">
        <v>221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80</v>
      </c>
      <c r="BK175" s="149">
        <f>ROUND(I175*H175,2)</f>
        <v>0</v>
      </c>
      <c r="BL175" s="17" t="s">
        <v>332</v>
      </c>
      <c r="BM175" s="148" t="s">
        <v>746</v>
      </c>
    </row>
    <row r="176" spans="2:65" s="1" customFormat="1">
      <c r="B176" s="32"/>
      <c r="D176" s="151" t="s">
        <v>272</v>
      </c>
      <c r="F176" s="181" t="s">
        <v>2362</v>
      </c>
      <c r="I176" s="182"/>
      <c r="L176" s="32"/>
      <c r="M176" s="183"/>
      <c r="T176" s="56"/>
      <c r="AT176" s="17" t="s">
        <v>272</v>
      </c>
      <c r="AU176" s="17" t="s">
        <v>80</v>
      </c>
    </row>
    <row r="177" spans="2:65" s="1" customFormat="1" ht="21.75" customHeight="1">
      <c r="B177" s="136"/>
      <c r="C177" s="137" t="s">
        <v>445</v>
      </c>
      <c r="D177" s="137" t="s">
        <v>224</v>
      </c>
      <c r="E177" s="138" t="s">
        <v>2363</v>
      </c>
      <c r="F177" s="139" t="s">
        <v>2364</v>
      </c>
      <c r="G177" s="140" t="s">
        <v>285</v>
      </c>
      <c r="H177" s="141">
        <v>2</v>
      </c>
      <c r="I177" s="142"/>
      <c r="J177" s="143">
        <f>ROUND(I177*H177,2)</f>
        <v>0</v>
      </c>
      <c r="K177" s="139" t="s">
        <v>2101</v>
      </c>
      <c r="L177" s="32"/>
      <c r="M177" s="144" t="s">
        <v>1</v>
      </c>
      <c r="N177" s="145" t="s">
        <v>38</v>
      </c>
      <c r="P177" s="146">
        <f>O177*H177</f>
        <v>0</v>
      </c>
      <c r="Q177" s="146">
        <v>0</v>
      </c>
      <c r="R177" s="146">
        <f>Q177*H177</f>
        <v>0</v>
      </c>
      <c r="S177" s="146">
        <v>0</v>
      </c>
      <c r="T177" s="147">
        <f>S177*H177</f>
        <v>0</v>
      </c>
      <c r="AR177" s="148" t="s">
        <v>332</v>
      </c>
      <c r="AT177" s="148" t="s">
        <v>224</v>
      </c>
      <c r="AU177" s="148" t="s">
        <v>80</v>
      </c>
      <c r="AY177" s="17" t="s">
        <v>221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7" t="s">
        <v>80</v>
      </c>
      <c r="BK177" s="149">
        <f>ROUND(I177*H177,2)</f>
        <v>0</v>
      </c>
      <c r="BL177" s="17" t="s">
        <v>332</v>
      </c>
      <c r="BM177" s="148" t="s">
        <v>754</v>
      </c>
    </row>
    <row r="178" spans="2:65" s="1" customFormat="1" ht="21.75" customHeight="1">
      <c r="B178" s="136"/>
      <c r="C178" s="137" t="s">
        <v>452</v>
      </c>
      <c r="D178" s="137" t="s">
        <v>224</v>
      </c>
      <c r="E178" s="138" t="s">
        <v>2186</v>
      </c>
      <c r="F178" s="139" t="s">
        <v>2187</v>
      </c>
      <c r="G178" s="140" t="s">
        <v>285</v>
      </c>
      <c r="H178" s="141">
        <v>1</v>
      </c>
      <c r="I178" s="142"/>
      <c r="J178" s="143">
        <f>ROUND(I178*H178,2)</f>
        <v>0</v>
      </c>
      <c r="K178" s="139" t="s">
        <v>2101</v>
      </c>
      <c r="L178" s="32"/>
      <c r="M178" s="144" t="s">
        <v>1</v>
      </c>
      <c r="N178" s="145" t="s">
        <v>38</v>
      </c>
      <c r="P178" s="146">
        <f>O178*H178</f>
        <v>0</v>
      </c>
      <c r="Q178" s="146">
        <v>0</v>
      </c>
      <c r="R178" s="146">
        <f>Q178*H178</f>
        <v>0</v>
      </c>
      <c r="S178" s="146">
        <v>0</v>
      </c>
      <c r="T178" s="147">
        <f>S178*H178</f>
        <v>0</v>
      </c>
      <c r="AR178" s="148" t="s">
        <v>332</v>
      </c>
      <c r="AT178" s="148" t="s">
        <v>224</v>
      </c>
      <c r="AU178" s="148" t="s">
        <v>80</v>
      </c>
      <c r="AY178" s="17" t="s">
        <v>221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80</v>
      </c>
      <c r="BK178" s="149">
        <f>ROUND(I178*H178,2)</f>
        <v>0</v>
      </c>
      <c r="BL178" s="17" t="s">
        <v>332</v>
      </c>
      <c r="BM178" s="148" t="s">
        <v>358</v>
      </c>
    </row>
    <row r="179" spans="2:65" s="1" customFormat="1" ht="16.5" customHeight="1">
      <c r="B179" s="136"/>
      <c r="C179" s="137" t="s">
        <v>460</v>
      </c>
      <c r="D179" s="137" t="s">
        <v>224</v>
      </c>
      <c r="E179" s="138" t="s">
        <v>2190</v>
      </c>
      <c r="F179" s="139" t="s">
        <v>2191</v>
      </c>
      <c r="G179" s="140" t="s">
        <v>285</v>
      </c>
      <c r="H179" s="141">
        <v>7</v>
      </c>
      <c r="I179" s="142"/>
      <c r="J179" s="143">
        <f>ROUND(I179*H179,2)</f>
        <v>0</v>
      </c>
      <c r="K179" s="139" t="s">
        <v>2101</v>
      </c>
      <c r="L179" s="32"/>
      <c r="M179" s="144" t="s">
        <v>1</v>
      </c>
      <c r="N179" s="145" t="s">
        <v>38</v>
      </c>
      <c r="P179" s="146">
        <f>O179*H179</f>
        <v>0</v>
      </c>
      <c r="Q179" s="146">
        <v>0</v>
      </c>
      <c r="R179" s="146">
        <f>Q179*H179</f>
        <v>0</v>
      </c>
      <c r="S179" s="146">
        <v>0</v>
      </c>
      <c r="T179" s="147">
        <f>S179*H179</f>
        <v>0</v>
      </c>
      <c r="AR179" s="148" t="s">
        <v>332</v>
      </c>
      <c r="AT179" s="148" t="s">
        <v>224</v>
      </c>
      <c r="AU179" s="148" t="s">
        <v>80</v>
      </c>
      <c r="AY179" s="17" t="s">
        <v>221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80</v>
      </c>
      <c r="BK179" s="149">
        <f>ROUND(I179*H179,2)</f>
        <v>0</v>
      </c>
      <c r="BL179" s="17" t="s">
        <v>332</v>
      </c>
      <c r="BM179" s="148" t="s">
        <v>767</v>
      </c>
    </row>
    <row r="180" spans="2:65" s="1" customFormat="1">
      <c r="B180" s="32"/>
      <c r="D180" s="151" t="s">
        <v>272</v>
      </c>
      <c r="F180" s="181" t="s">
        <v>2365</v>
      </c>
      <c r="I180" s="182"/>
      <c r="L180" s="32"/>
      <c r="M180" s="183"/>
      <c r="T180" s="56"/>
      <c r="AT180" s="17" t="s">
        <v>272</v>
      </c>
      <c r="AU180" s="17" t="s">
        <v>80</v>
      </c>
    </row>
    <row r="181" spans="2:65" s="1" customFormat="1" ht="16.5" customHeight="1">
      <c r="B181" s="136"/>
      <c r="C181" s="137" t="s">
        <v>464</v>
      </c>
      <c r="D181" s="137" t="s">
        <v>224</v>
      </c>
      <c r="E181" s="138" t="s">
        <v>2193</v>
      </c>
      <c r="F181" s="139" t="s">
        <v>2194</v>
      </c>
      <c r="G181" s="140" t="s">
        <v>285</v>
      </c>
      <c r="H181" s="141">
        <v>2</v>
      </c>
      <c r="I181" s="142"/>
      <c r="J181" s="143">
        <f>ROUND(I181*H181,2)</f>
        <v>0</v>
      </c>
      <c r="K181" s="139" t="s">
        <v>2101</v>
      </c>
      <c r="L181" s="32"/>
      <c r="M181" s="144" t="s">
        <v>1</v>
      </c>
      <c r="N181" s="145" t="s">
        <v>38</v>
      </c>
      <c r="P181" s="146">
        <f>O181*H181</f>
        <v>0</v>
      </c>
      <c r="Q181" s="146">
        <v>0</v>
      </c>
      <c r="R181" s="146">
        <f>Q181*H181</f>
        <v>0</v>
      </c>
      <c r="S181" s="146">
        <v>0</v>
      </c>
      <c r="T181" s="147">
        <f>S181*H181</f>
        <v>0</v>
      </c>
      <c r="AR181" s="148" t="s">
        <v>332</v>
      </c>
      <c r="AT181" s="148" t="s">
        <v>224</v>
      </c>
      <c r="AU181" s="148" t="s">
        <v>80</v>
      </c>
      <c r="AY181" s="17" t="s">
        <v>221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80</v>
      </c>
      <c r="BK181" s="149">
        <f>ROUND(I181*H181,2)</f>
        <v>0</v>
      </c>
      <c r="BL181" s="17" t="s">
        <v>332</v>
      </c>
      <c r="BM181" s="148" t="s">
        <v>775</v>
      </c>
    </row>
    <row r="182" spans="2:65" s="1" customFormat="1">
      <c r="B182" s="32"/>
      <c r="D182" s="151" t="s">
        <v>272</v>
      </c>
      <c r="F182" s="181" t="s">
        <v>2366</v>
      </c>
      <c r="I182" s="182"/>
      <c r="L182" s="32"/>
      <c r="M182" s="183"/>
      <c r="T182" s="56"/>
      <c r="AT182" s="17" t="s">
        <v>272</v>
      </c>
      <c r="AU182" s="17" t="s">
        <v>80</v>
      </c>
    </row>
    <row r="183" spans="2:65" s="1" customFormat="1" ht="24.2" customHeight="1">
      <c r="B183" s="136"/>
      <c r="C183" s="137" t="s">
        <v>470</v>
      </c>
      <c r="D183" s="137" t="s">
        <v>224</v>
      </c>
      <c r="E183" s="138" t="s">
        <v>2213</v>
      </c>
      <c r="F183" s="139" t="s">
        <v>2214</v>
      </c>
      <c r="G183" s="140" t="s">
        <v>285</v>
      </c>
      <c r="H183" s="141">
        <v>5</v>
      </c>
      <c r="I183" s="142"/>
      <c r="J183" s="143">
        <f>ROUND(I183*H183,2)</f>
        <v>0</v>
      </c>
      <c r="K183" s="139" t="s">
        <v>2101</v>
      </c>
      <c r="L183" s="32"/>
      <c r="M183" s="144" t="s">
        <v>1</v>
      </c>
      <c r="N183" s="145" t="s">
        <v>38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332</v>
      </c>
      <c r="AT183" s="148" t="s">
        <v>224</v>
      </c>
      <c r="AU183" s="148" t="s">
        <v>80</v>
      </c>
      <c r="AY183" s="17" t="s">
        <v>221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80</v>
      </c>
      <c r="BK183" s="149">
        <f>ROUND(I183*H183,2)</f>
        <v>0</v>
      </c>
      <c r="BL183" s="17" t="s">
        <v>332</v>
      </c>
      <c r="BM183" s="148" t="s">
        <v>783</v>
      </c>
    </row>
    <row r="184" spans="2:65" s="1" customFormat="1">
      <c r="B184" s="32"/>
      <c r="D184" s="151" t="s">
        <v>272</v>
      </c>
      <c r="F184" s="181" t="s">
        <v>2367</v>
      </c>
      <c r="I184" s="182"/>
      <c r="L184" s="32"/>
      <c r="M184" s="183"/>
      <c r="T184" s="56"/>
      <c r="AT184" s="17" t="s">
        <v>272</v>
      </c>
      <c r="AU184" s="17" t="s">
        <v>80</v>
      </c>
    </row>
    <row r="185" spans="2:65" s="1" customFormat="1" ht="24.2" customHeight="1">
      <c r="B185" s="136"/>
      <c r="C185" s="137" t="s">
        <v>478</v>
      </c>
      <c r="D185" s="137" t="s">
        <v>224</v>
      </c>
      <c r="E185" s="138" t="s">
        <v>2368</v>
      </c>
      <c r="F185" s="139" t="s">
        <v>2369</v>
      </c>
      <c r="G185" s="140" t="s">
        <v>2137</v>
      </c>
      <c r="H185" s="141">
        <v>1</v>
      </c>
      <c r="I185" s="142"/>
      <c r="J185" s="143">
        <f>ROUND(I185*H185,2)</f>
        <v>0</v>
      </c>
      <c r="K185" s="139" t="s">
        <v>2138</v>
      </c>
      <c r="L185" s="32"/>
      <c r="M185" s="144" t="s">
        <v>1</v>
      </c>
      <c r="N185" s="145" t="s">
        <v>38</v>
      </c>
      <c r="P185" s="146">
        <f>O185*H185</f>
        <v>0</v>
      </c>
      <c r="Q185" s="146">
        <v>0</v>
      </c>
      <c r="R185" s="146">
        <f>Q185*H185</f>
        <v>0</v>
      </c>
      <c r="S185" s="146">
        <v>0</v>
      </c>
      <c r="T185" s="147">
        <f>S185*H185</f>
        <v>0</v>
      </c>
      <c r="AR185" s="148" t="s">
        <v>332</v>
      </c>
      <c r="AT185" s="148" t="s">
        <v>224</v>
      </c>
      <c r="AU185" s="148" t="s">
        <v>80</v>
      </c>
      <c r="AY185" s="17" t="s">
        <v>221</v>
      </c>
      <c r="BE185" s="149">
        <f>IF(N185="základní",J185,0)</f>
        <v>0</v>
      </c>
      <c r="BF185" s="149">
        <f>IF(N185="snížená",J185,0)</f>
        <v>0</v>
      </c>
      <c r="BG185" s="149">
        <f>IF(N185="zákl. přenesená",J185,0)</f>
        <v>0</v>
      </c>
      <c r="BH185" s="149">
        <f>IF(N185="sníž. přenesená",J185,0)</f>
        <v>0</v>
      </c>
      <c r="BI185" s="149">
        <f>IF(N185="nulová",J185,0)</f>
        <v>0</v>
      </c>
      <c r="BJ185" s="17" t="s">
        <v>80</v>
      </c>
      <c r="BK185" s="149">
        <f>ROUND(I185*H185,2)</f>
        <v>0</v>
      </c>
      <c r="BL185" s="17" t="s">
        <v>332</v>
      </c>
      <c r="BM185" s="148" t="s">
        <v>791</v>
      </c>
    </row>
    <row r="186" spans="2:65" s="1" customFormat="1">
      <c r="B186" s="32"/>
      <c r="D186" s="151" t="s">
        <v>272</v>
      </c>
      <c r="F186" s="181" t="s">
        <v>2370</v>
      </c>
      <c r="I186" s="182"/>
      <c r="L186" s="32"/>
      <c r="M186" s="183"/>
      <c r="T186" s="56"/>
      <c r="AT186" s="17" t="s">
        <v>272</v>
      </c>
      <c r="AU186" s="17" t="s">
        <v>80</v>
      </c>
    </row>
    <row r="187" spans="2:65" s="1" customFormat="1" ht="16.5" customHeight="1">
      <c r="B187" s="136"/>
      <c r="C187" s="137" t="s">
        <v>512</v>
      </c>
      <c r="D187" s="137" t="s">
        <v>224</v>
      </c>
      <c r="E187" s="138" t="s">
        <v>2224</v>
      </c>
      <c r="F187" s="139" t="s">
        <v>2225</v>
      </c>
      <c r="G187" s="140" t="s">
        <v>2137</v>
      </c>
      <c r="H187" s="141">
        <v>1</v>
      </c>
      <c r="I187" s="142"/>
      <c r="J187" s="143">
        <f>ROUND(I187*H187,2)</f>
        <v>0</v>
      </c>
      <c r="K187" s="139" t="s">
        <v>2138</v>
      </c>
      <c r="L187" s="32"/>
      <c r="M187" s="144" t="s">
        <v>1</v>
      </c>
      <c r="N187" s="145" t="s">
        <v>38</v>
      </c>
      <c r="P187" s="146">
        <f>O187*H187</f>
        <v>0</v>
      </c>
      <c r="Q187" s="146">
        <v>0</v>
      </c>
      <c r="R187" s="146">
        <f>Q187*H187</f>
        <v>0</v>
      </c>
      <c r="S187" s="146">
        <v>0</v>
      </c>
      <c r="T187" s="147">
        <f>S187*H187</f>
        <v>0</v>
      </c>
      <c r="AR187" s="148" t="s">
        <v>332</v>
      </c>
      <c r="AT187" s="148" t="s">
        <v>224</v>
      </c>
      <c r="AU187" s="148" t="s">
        <v>80</v>
      </c>
      <c r="AY187" s="17" t="s">
        <v>221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80</v>
      </c>
      <c r="BK187" s="149">
        <f>ROUND(I187*H187,2)</f>
        <v>0</v>
      </c>
      <c r="BL187" s="17" t="s">
        <v>332</v>
      </c>
      <c r="BM187" s="148" t="s">
        <v>799</v>
      </c>
    </row>
    <row r="188" spans="2:65" s="1" customFormat="1">
      <c r="B188" s="32"/>
      <c r="D188" s="151" t="s">
        <v>272</v>
      </c>
      <c r="F188" s="181" t="s">
        <v>2370</v>
      </c>
      <c r="I188" s="182"/>
      <c r="L188" s="32"/>
      <c r="M188" s="183"/>
      <c r="T188" s="56"/>
      <c r="AT188" s="17" t="s">
        <v>272</v>
      </c>
      <c r="AU188" s="17" t="s">
        <v>80</v>
      </c>
    </row>
    <row r="189" spans="2:65" s="1" customFormat="1" ht="24.2" customHeight="1">
      <c r="B189" s="136"/>
      <c r="C189" s="137" t="s">
        <v>517</v>
      </c>
      <c r="D189" s="137" t="s">
        <v>224</v>
      </c>
      <c r="E189" s="138" t="s">
        <v>2371</v>
      </c>
      <c r="F189" s="139" t="s">
        <v>2372</v>
      </c>
      <c r="G189" s="140" t="s">
        <v>2137</v>
      </c>
      <c r="H189" s="141">
        <v>1</v>
      </c>
      <c r="I189" s="142"/>
      <c r="J189" s="143">
        <f>ROUND(I189*H189,2)</f>
        <v>0</v>
      </c>
      <c r="K189" s="139" t="s">
        <v>2138</v>
      </c>
      <c r="L189" s="32"/>
      <c r="M189" s="144" t="s">
        <v>1</v>
      </c>
      <c r="N189" s="145" t="s">
        <v>38</v>
      </c>
      <c r="P189" s="146">
        <f>O189*H189</f>
        <v>0</v>
      </c>
      <c r="Q189" s="146">
        <v>0</v>
      </c>
      <c r="R189" s="146">
        <f>Q189*H189</f>
        <v>0</v>
      </c>
      <c r="S189" s="146">
        <v>0</v>
      </c>
      <c r="T189" s="147">
        <f>S189*H189</f>
        <v>0</v>
      </c>
      <c r="AR189" s="148" t="s">
        <v>332</v>
      </c>
      <c r="AT189" s="148" t="s">
        <v>224</v>
      </c>
      <c r="AU189" s="148" t="s">
        <v>80</v>
      </c>
      <c r="AY189" s="17" t="s">
        <v>221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80</v>
      </c>
      <c r="BK189" s="149">
        <f>ROUND(I189*H189,2)</f>
        <v>0</v>
      </c>
      <c r="BL189" s="17" t="s">
        <v>332</v>
      </c>
      <c r="BM189" s="148" t="s">
        <v>807</v>
      </c>
    </row>
    <row r="190" spans="2:65" s="1" customFormat="1" ht="16.5" customHeight="1">
      <c r="B190" s="136"/>
      <c r="C190" s="171" t="s">
        <v>523</v>
      </c>
      <c r="D190" s="171" t="s">
        <v>267</v>
      </c>
      <c r="E190" s="172" t="s">
        <v>2373</v>
      </c>
      <c r="F190" s="173" t="s">
        <v>2374</v>
      </c>
      <c r="G190" s="174" t="s">
        <v>285</v>
      </c>
      <c r="H190" s="175">
        <v>10</v>
      </c>
      <c r="I190" s="176"/>
      <c r="J190" s="177">
        <f>ROUND(I190*H190,2)</f>
        <v>0</v>
      </c>
      <c r="K190" s="173" t="s">
        <v>2101</v>
      </c>
      <c r="L190" s="178"/>
      <c r="M190" s="179" t="s">
        <v>1</v>
      </c>
      <c r="N190" s="180" t="s">
        <v>38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460</v>
      </c>
      <c r="AT190" s="148" t="s">
        <v>267</v>
      </c>
      <c r="AU190" s="148" t="s">
        <v>80</v>
      </c>
      <c r="AY190" s="17" t="s">
        <v>221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7" t="s">
        <v>80</v>
      </c>
      <c r="BK190" s="149">
        <f>ROUND(I190*H190,2)</f>
        <v>0</v>
      </c>
      <c r="BL190" s="17" t="s">
        <v>332</v>
      </c>
      <c r="BM190" s="148" t="s">
        <v>815</v>
      </c>
    </row>
    <row r="191" spans="2:65" s="1" customFormat="1">
      <c r="B191" s="32"/>
      <c r="D191" s="151" t="s">
        <v>272</v>
      </c>
      <c r="F191" s="181" t="s">
        <v>2375</v>
      </c>
      <c r="I191" s="182"/>
      <c r="L191" s="32"/>
      <c r="M191" s="183"/>
      <c r="T191" s="56"/>
      <c r="AT191" s="17" t="s">
        <v>272</v>
      </c>
      <c r="AU191" s="17" t="s">
        <v>80</v>
      </c>
    </row>
    <row r="192" spans="2:65" s="1" customFormat="1" ht="16.5" customHeight="1">
      <c r="B192" s="136"/>
      <c r="C192" s="171" t="s">
        <v>539</v>
      </c>
      <c r="D192" s="171" t="s">
        <v>267</v>
      </c>
      <c r="E192" s="172" t="s">
        <v>2376</v>
      </c>
      <c r="F192" s="173" t="s">
        <v>2377</v>
      </c>
      <c r="G192" s="174" t="s">
        <v>285</v>
      </c>
      <c r="H192" s="175">
        <v>10</v>
      </c>
      <c r="I192" s="176"/>
      <c r="J192" s="177">
        <f>ROUND(I192*H192,2)</f>
        <v>0</v>
      </c>
      <c r="K192" s="173" t="s">
        <v>2101</v>
      </c>
      <c r="L192" s="178"/>
      <c r="M192" s="179" t="s">
        <v>1</v>
      </c>
      <c r="N192" s="180" t="s">
        <v>38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460</v>
      </c>
      <c r="AT192" s="148" t="s">
        <v>267</v>
      </c>
      <c r="AU192" s="148" t="s">
        <v>80</v>
      </c>
      <c r="AY192" s="17" t="s">
        <v>221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80</v>
      </c>
      <c r="BK192" s="149">
        <f>ROUND(I192*H192,2)</f>
        <v>0</v>
      </c>
      <c r="BL192" s="17" t="s">
        <v>332</v>
      </c>
      <c r="BM192" s="148" t="s">
        <v>823</v>
      </c>
    </row>
    <row r="193" spans="2:65" s="1" customFormat="1">
      <c r="B193" s="32"/>
      <c r="D193" s="151" t="s">
        <v>272</v>
      </c>
      <c r="F193" s="181" t="s">
        <v>2378</v>
      </c>
      <c r="I193" s="182"/>
      <c r="L193" s="32"/>
      <c r="M193" s="183"/>
      <c r="T193" s="56"/>
      <c r="AT193" s="17" t="s">
        <v>272</v>
      </c>
      <c r="AU193" s="17" t="s">
        <v>80</v>
      </c>
    </row>
    <row r="194" spans="2:65" s="1" customFormat="1" ht="16.5" customHeight="1">
      <c r="B194" s="136"/>
      <c r="C194" s="171" t="s">
        <v>562</v>
      </c>
      <c r="D194" s="171" t="s">
        <v>267</v>
      </c>
      <c r="E194" s="172" t="s">
        <v>2379</v>
      </c>
      <c r="F194" s="173" t="s">
        <v>2380</v>
      </c>
      <c r="G194" s="174" t="s">
        <v>285</v>
      </c>
      <c r="H194" s="175">
        <v>4</v>
      </c>
      <c r="I194" s="176"/>
      <c r="J194" s="177">
        <f>ROUND(I194*H194,2)</f>
        <v>0</v>
      </c>
      <c r="K194" s="173" t="s">
        <v>2101</v>
      </c>
      <c r="L194" s="178"/>
      <c r="M194" s="179" t="s">
        <v>1</v>
      </c>
      <c r="N194" s="180" t="s">
        <v>38</v>
      </c>
      <c r="P194" s="146">
        <f>O194*H194</f>
        <v>0</v>
      </c>
      <c r="Q194" s="146">
        <v>0</v>
      </c>
      <c r="R194" s="146">
        <f>Q194*H194</f>
        <v>0</v>
      </c>
      <c r="S194" s="146">
        <v>0</v>
      </c>
      <c r="T194" s="147">
        <f>S194*H194</f>
        <v>0</v>
      </c>
      <c r="AR194" s="148" t="s">
        <v>460</v>
      </c>
      <c r="AT194" s="148" t="s">
        <v>267</v>
      </c>
      <c r="AU194" s="148" t="s">
        <v>80</v>
      </c>
      <c r="AY194" s="17" t="s">
        <v>221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80</v>
      </c>
      <c r="BK194" s="149">
        <f>ROUND(I194*H194,2)</f>
        <v>0</v>
      </c>
      <c r="BL194" s="17" t="s">
        <v>332</v>
      </c>
      <c r="BM194" s="148" t="s">
        <v>831</v>
      </c>
    </row>
    <row r="195" spans="2:65" s="1" customFormat="1" ht="16.5" customHeight="1">
      <c r="B195" s="136"/>
      <c r="C195" s="171" t="s">
        <v>568</v>
      </c>
      <c r="D195" s="171" t="s">
        <v>267</v>
      </c>
      <c r="E195" s="172" t="s">
        <v>2381</v>
      </c>
      <c r="F195" s="173" t="s">
        <v>2382</v>
      </c>
      <c r="G195" s="174" t="s">
        <v>285</v>
      </c>
      <c r="H195" s="175">
        <v>4</v>
      </c>
      <c r="I195" s="176"/>
      <c r="J195" s="177">
        <f>ROUND(I195*H195,2)</f>
        <v>0</v>
      </c>
      <c r="K195" s="173" t="s">
        <v>2101</v>
      </c>
      <c r="L195" s="178"/>
      <c r="M195" s="179" t="s">
        <v>1</v>
      </c>
      <c r="N195" s="180" t="s">
        <v>38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460</v>
      </c>
      <c r="AT195" s="148" t="s">
        <v>267</v>
      </c>
      <c r="AU195" s="148" t="s">
        <v>80</v>
      </c>
      <c r="AY195" s="17" t="s">
        <v>221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80</v>
      </c>
      <c r="BK195" s="149">
        <f>ROUND(I195*H195,2)</f>
        <v>0</v>
      </c>
      <c r="BL195" s="17" t="s">
        <v>332</v>
      </c>
      <c r="BM195" s="148" t="s">
        <v>839</v>
      </c>
    </row>
    <row r="196" spans="2:65" s="1" customFormat="1" ht="16.5" customHeight="1">
      <c r="B196" s="136"/>
      <c r="C196" s="171" t="s">
        <v>573</v>
      </c>
      <c r="D196" s="171" t="s">
        <v>267</v>
      </c>
      <c r="E196" s="172" t="s">
        <v>2230</v>
      </c>
      <c r="F196" s="173" t="s">
        <v>2231</v>
      </c>
      <c r="G196" s="174" t="s">
        <v>285</v>
      </c>
      <c r="H196" s="175">
        <v>2</v>
      </c>
      <c r="I196" s="176"/>
      <c r="J196" s="177">
        <f>ROUND(I196*H196,2)</f>
        <v>0</v>
      </c>
      <c r="K196" s="173" t="s">
        <v>2101</v>
      </c>
      <c r="L196" s="178"/>
      <c r="M196" s="179" t="s">
        <v>1</v>
      </c>
      <c r="N196" s="180" t="s">
        <v>38</v>
      </c>
      <c r="P196" s="146">
        <f>O196*H196</f>
        <v>0</v>
      </c>
      <c r="Q196" s="146">
        <v>0</v>
      </c>
      <c r="R196" s="146">
        <f>Q196*H196</f>
        <v>0</v>
      </c>
      <c r="S196" s="146">
        <v>0</v>
      </c>
      <c r="T196" s="147">
        <f>S196*H196</f>
        <v>0</v>
      </c>
      <c r="AR196" s="148" t="s">
        <v>460</v>
      </c>
      <c r="AT196" s="148" t="s">
        <v>267</v>
      </c>
      <c r="AU196" s="148" t="s">
        <v>80</v>
      </c>
      <c r="AY196" s="17" t="s">
        <v>221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80</v>
      </c>
      <c r="BK196" s="149">
        <f>ROUND(I196*H196,2)</f>
        <v>0</v>
      </c>
      <c r="BL196" s="17" t="s">
        <v>332</v>
      </c>
      <c r="BM196" s="148" t="s">
        <v>847</v>
      </c>
    </row>
    <row r="197" spans="2:65" s="1" customFormat="1" ht="16.5" customHeight="1">
      <c r="B197" s="136"/>
      <c r="C197" s="171" t="s">
        <v>593</v>
      </c>
      <c r="D197" s="171" t="s">
        <v>267</v>
      </c>
      <c r="E197" s="172" t="s">
        <v>2383</v>
      </c>
      <c r="F197" s="173" t="s">
        <v>2384</v>
      </c>
      <c r="G197" s="174" t="s">
        <v>285</v>
      </c>
      <c r="H197" s="175">
        <v>1</v>
      </c>
      <c r="I197" s="176"/>
      <c r="J197" s="177">
        <f>ROUND(I197*H197,2)</f>
        <v>0</v>
      </c>
      <c r="K197" s="173" t="s">
        <v>2101</v>
      </c>
      <c r="L197" s="178"/>
      <c r="M197" s="179" t="s">
        <v>1</v>
      </c>
      <c r="N197" s="180" t="s">
        <v>38</v>
      </c>
      <c r="P197" s="146">
        <f>O197*H197</f>
        <v>0</v>
      </c>
      <c r="Q197" s="146">
        <v>0</v>
      </c>
      <c r="R197" s="146">
        <f>Q197*H197</f>
        <v>0</v>
      </c>
      <c r="S197" s="146">
        <v>0</v>
      </c>
      <c r="T197" s="147">
        <f>S197*H197</f>
        <v>0</v>
      </c>
      <c r="AR197" s="148" t="s">
        <v>460</v>
      </c>
      <c r="AT197" s="148" t="s">
        <v>267</v>
      </c>
      <c r="AU197" s="148" t="s">
        <v>80</v>
      </c>
      <c r="AY197" s="17" t="s">
        <v>221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80</v>
      </c>
      <c r="BK197" s="149">
        <f>ROUND(I197*H197,2)</f>
        <v>0</v>
      </c>
      <c r="BL197" s="17" t="s">
        <v>332</v>
      </c>
      <c r="BM197" s="148" t="s">
        <v>855</v>
      </c>
    </row>
    <row r="198" spans="2:65" s="1" customFormat="1" ht="16.5" customHeight="1">
      <c r="B198" s="136"/>
      <c r="C198" s="171" t="s">
        <v>605</v>
      </c>
      <c r="D198" s="171" t="s">
        <v>267</v>
      </c>
      <c r="E198" s="172" t="s">
        <v>2232</v>
      </c>
      <c r="F198" s="173" t="s">
        <v>2233</v>
      </c>
      <c r="G198" s="174" t="s">
        <v>285</v>
      </c>
      <c r="H198" s="175">
        <v>2</v>
      </c>
      <c r="I198" s="176"/>
      <c r="J198" s="177">
        <f>ROUND(I198*H198,2)</f>
        <v>0</v>
      </c>
      <c r="K198" s="173" t="s">
        <v>2101</v>
      </c>
      <c r="L198" s="178"/>
      <c r="M198" s="179" t="s">
        <v>1</v>
      </c>
      <c r="N198" s="180" t="s">
        <v>38</v>
      </c>
      <c r="P198" s="146">
        <f>O198*H198</f>
        <v>0</v>
      </c>
      <c r="Q198" s="146">
        <v>0</v>
      </c>
      <c r="R198" s="146">
        <f>Q198*H198</f>
        <v>0</v>
      </c>
      <c r="S198" s="146">
        <v>0</v>
      </c>
      <c r="T198" s="147">
        <f>S198*H198</f>
        <v>0</v>
      </c>
      <c r="AR198" s="148" t="s">
        <v>460</v>
      </c>
      <c r="AT198" s="148" t="s">
        <v>267</v>
      </c>
      <c r="AU198" s="148" t="s">
        <v>80</v>
      </c>
      <c r="AY198" s="17" t="s">
        <v>221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80</v>
      </c>
      <c r="BK198" s="149">
        <f>ROUND(I198*H198,2)</f>
        <v>0</v>
      </c>
      <c r="BL198" s="17" t="s">
        <v>332</v>
      </c>
      <c r="BM198" s="148" t="s">
        <v>863</v>
      </c>
    </row>
    <row r="199" spans="2:65" s="1" customFormat="1" ht="16.5" customHeight="1">
      <c r="B199" s="136"/>
      <c r="C199" s="171" t="s">
        <v>613</v>
      </c>
      <c r="D199" s="171" t="s">
        <v>267</v>
      </c>
      <c r="E199" s="172" t="s">
        <v>2242</v>
      </c>
      <c r="F199" s="173" t="s">
        <v>2385</v>
      </c>
      <c r="G199" s="174" t="s">
        <v>285</v>
      </c>
      <c r="H199" s="175">
        <v>5</v>
      </c>
      <c r="I199" s="176"/>
      <c r="J199" s="177">
        <f>ROUND(I199*H199,2)</f>
        <v>0</v>
      </c>
      <c r="K199" s="173" t="s">
        <v>2101</v>
      </c>
      <c r="L199" s="178"/>
      <c r="M199" s="179" t="s">
        <v>1</v>
      </c>
      <c r="N199" s="180" t="s">
        <v>38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AR199" s="148" t="s">
        <v>460</v>
      </c>
      <c r="AT199" s="148" t="s">
        <v>267</v>
      </c>
      <c r="AU199" s="148" t="s">
        <v>80</v>
      </c>
      <c r="AY199" s="17" t="s">
        <v>221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80</v>
      </c>
      <c r="BK199" s="149">
        <f>ROUND(I199*H199,2)</f>
        <v>0</v>
      </c>
      <c r="BL199" s="17" t="s">
        <v>332</v>
      </c>
      <c r="BM199" s="148" t="s">
        <v>873</v>
      </c>
    </row>
    <row r="200" spans="2:65" s="1" customFormat="1" ht="21.75" customHeight="1">
      <c r="B200" s="136"/>
      <c r="C200" s="137" t="s">
        <v>632</v>
      </c>
      <c r="D200" s="137" t="s">
        <v>224</v>
      </c>
      <c r="E200" s="138" t="s">
        <v>2259</v>
      </c>
      <c r="F200" s="139" t="s">
        <v>2260</v>
      </c>
      <c r="G200" s="140" t="s">
        <v>256</v>
      </c>
      <c r="H200" s="141">
        <v>0.40699999999999997</v>
      </c>
      <c r="I200" s="142"/>
      <c r="J200" s="143">
        <f>ROUND(I200*H200,2)</f>
        <v>0</v>
      </c>
      <c r="K200" s="139" t="s">
        <v>2101</v>
      </c>
      <c r="L200" s="32"/>
      <c r="M200" s="144" t="s">
        <v>1</v>
      </c>
      <c r="N200" s="145" t="s">
        <v>38</v>
      </c>
      <c r="P200" s="146">
        <f>O200*H200</f>
        <v>0</v>
      </c>
      <c r="Q200" s="146">
        <v>0</v>
      </c>
      <c r="R200" s="146">
        <f>Q200*H200</f>
        <v>0</v>
      </c>
      <c r="S200" s="146">
        <v>0</v>
      </c>
      <c r="T200" s="147">
        <f>S200*H200</f>
        <v>0</v>
      </c>
      <c r="AR200" s="148" t="s">
        <v>332</v>
      </c>
      <c r="AT200" s="148" t="s">
        <v>224</v>
      </c>
      <c r="AU200" s="148" t="s">
        <v>80</v>
      </c>
      <c r="AY200" s="17" t="s">
        <v>221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80</v>
      </c>
      <c r="BK200" s="149">
        <f>ROUND(I200*H200,2)</f>
        <v>0</v>
      </c>
      <c r="BL200" s="17" t="s">
        <v>332</v>
      </c>
      <c r="BM200" s="148" t="s">
        <v>881</v>
      </c>
    </row>
    <row r="201" spans="2:65" s="11" customFormat="1" ht="25.9" customHeight="1">
      <c r="B201" s="124"/>
      <c r="D201" s="125" t="s">
        <v>72</v>
      </c>
      <c r="E201" s="126" t="s">
        <v>871</v>
      </c>
      <c r="F201" s="126" t="s">
        <v>872</v>
      </c>
      <c r="I201" s="127"/>
      <c r="J201" s="128">
        <f>BK201</f>
        <v>0</v>
      </c>
      <c r="L201" s="124"/>
      <c r="M201" s="129"/>
      <c r="P201" s="130">
        <f>SUM(P202:P203)</f>
        <v>0</v>
      </c>
      <c r="R201" s="130">
        <f>SUM(R202:R203)</f>
        <v>0</v>
      </c>
      <c r="T201" s="131">
        <f>SUM(T202:T203)</f>
        <v>0</v>
      </c>
      <c r="AR201" s="125" t="s">
        <v>82</v>
      </c>
      <c r="AT201" s="132" t="s">
        <v>72</v>
      </c>
      <c r="AU201" s="132" t="s">
        <v>73</v>
      </c>
      <c r="AY201" s="125" t="s">
        <v>221</v>
      </c>
      <c r="BK201" s="133">
        <f>SUM(BK202:BK203)</f>
        <v>0</v>
      </c>
    </row>
    <row r="202" spans="2:65" s="1" customFormat="1" ht="21.75" customHeight="1">
      <c r="B202" s="136"/>
      <c r="C202" s="137" t="s">
        <v>643</v>
      </c>
      <c r="D202" s="137" t="s">
        <v>224</v>
      </c>
      <c r="E202" s="138" t="s">
        <v>2292</v>
      </c>
      <c r="F202" s="139" t="s">
        <v>2293</v>
      </c>
      <c r="G202" s="140" t="s">
        <v>1004</v>
      </c>
      <c r="H202" s="141">
        <v>50</v>
      </c>
      <c r="I202" s="142"/>
      <c r="J202" s="143">
        <f>ROUND(I202*H202,2)</f>
        <v>0</v>
      </c>
      <c r="K202" s="139" t="s">
        <v>2101</v>
      </c>
      <c r="L202" s="32"/>
      <c r="M202" s="144" t="s">
        <v>1</v>
      </c>
      <c r="N202" s="145" t="s">
        <v>38</v>
      </c>
      <c r="P202" s="146">
        <f>O202*H202</f>
        <v>0</v>
      </c>
      <c r="Q202" s="146">
        <v>0</v>
      </c>
      <c r="R202" s="146">
        <f>Q202*H202</f>
        <v>0</v>
      </c>
      <c r="S202" s="146">
        <v>0</v>
      </c>
      <c r="T202" s="147">
        <f>S202*H202</f>
        <v>0</v>
      </c>
      <c r="AR202" s="148" t="s">
        <v>332</v>
      </c>
      <c r="AT202" s="148" t="s">
        <v>224</v>
      </c>
      <c r="AU202" s="148" t="s">
        <v>80</v>
      </c>
      <c r="AY202" s="17" t="s">
        <v>221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80</v>
      </c>
      <c r="BK202" s="149">
        <f>ROUND(I202*H202,2)</f>
        <v>0</v>
      </c>
      <c r="BL202" s="17" t="s">
        <v>332</v>
      </c>
      <c r="BM202" s="148" t="s">
        <v>889</v>
      </c>
    </row>
    <row r="203" spans="2:65" s="1" customFormat="1" ht="21.75" customHeight="1">
      <c r="B203" s="136"/>
      <c r="C203" s="137" t="s">
        <v>658</v>
      </c>
      <c r="D203" s="137" t="s">
        <v>224</v>
      </c>
      <c r="E203" s="138" t="s">
        <v>2294</v>
      </c>
      <c r="F203" s="139" t="s">
        <v>2295</v>
      </c>
      <c r="G203" s="140" t="s">
        <v>256</v>
      </c>
      <c r="H203" s="141">
        <v>3.0000000000000001E-3</v>
      </c>
      <c r="I203" s="142"/>
      <c r="J203" s="143">
        <f>ROUND(I203*H203,2)</f>
        <v>0</v>
      </c>
      <c r="K203" s="139" t="s">
        <v>2101</v>
      </c>
      <c r="L203" s="32"/>
      <c r="M203" s="144" t="s">
        <v>1</v>
      </c>
      <c r="N203" s="145" t="s">
        <v>38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332</v>
      </c>
      <c r="AT203" s="148" t="s">
        <v>224</v>
      </c>
      <c r="AU203" s="148" t="s">
        <v>80</v>
      </c>
      <c r="AY203" s="17" t="s">
        <v>221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80</v>
      </c>
      <c r="BK203" s="149">
        <f>ROUND(I203*H203,2)</f>
        <v>0</v>
      </c>
      <c r="BL203" s="17" t="s">
        <v>332</v>
      </c>
      <c r="BM203" s="148" t="s">
        <v>897</v>
      </c>
    </row>
    <row r="204" spans="2:65" s="11" customFormat="1" ht="25.9" customHeight="1">
      <c r="B204" s="124"/>
      <c r="D204" s="125" t="s">
        <v>72</v>
      </c>
      <c r="E204" s="126" t="s">
        <v>2296</v>
      </c>
      <c r="F204" s="126" t="s">
        <v>2297</v>
      </c>
      <c r="I204" s="127"/>
      <c r="J204" s="128">
        <f>BK204</f>
        <v>0</v>
      </c>
      <c r="L204" s="124"/>
      <c r="M204" s="129"/>
      <c r="P204" s="130">
        <f>SUM(P205:P207)</f>
        <v>0</v>
      </c>
      <c r="R204" s="130">
        <f>SUM(R205:R207)</f>
        <v>0</v>
      </c>
      <c r="T204" s="131">
        <f>SUM(T205:T207)</f>
        <v>0</v>
      </c>
      <c r="AR204" s="125" t="s">
        <v>82</v>
      </c>
      <c r="AT204" s="132" t="s">
        <v>72</v>
      </c>
      <c r="AU204" s="132" t="s">
        <v>73</v>
      </c>
      <c r="AY204" s="125" t="s">
        <v>221</v>
      </c>
      <c r="BK204" s="133">
        <f>SUM(BK205:BK207)</f>
        <v>0</v>
      </c>
    </row>
    <row r="205" spans="2:65" s="1" customFormat="1" ht="16.5" customHeight="1">
      <c r="B205" s="136"/>
      <c r="C205" s="137" t="s">
        <v>663</v>
      </c>
      <c r="D205" s="137" t="s">
        <v>224</v>
      </c>
      <c r="E205" s="138" t="s">
        <v>2298</v>
      </c>
      <c r="F205" s="139" t="s">
        <v>2299</v>
      </c>
      <c r="G205" s="140" t="s">
        <v>239</v>
      </c>
      <c r="H205" s="141">
        <v>10</v>
      </c>
      <c r="I205" s="142"/>
      <c r="J205" s="143">
        <f>ROUND(I205*H205,2)</f>
        <v>0</v>
      </c>
      <c r="K205" s="139" t="s">
        <v>2101</v>
      </c>
      <c r="L205" s="32"/>
      <c r="M205" s="144" t="s">
        <v>1</v>
      </c>
      <c r="N205" s="145" t="s">
        <v>38</v>
      </c>
      <c r="P205" s="146">
        <f>O205*H205</f>
        <v>0</v>
      </c>
      <c r="Q205" s="146">
        <v>0</v>
      </c>
      <c r="R205" s="146">
        <f>Q205*H205</f>
        <v>0</v>
      </c>
      <c r="S205" s="146">
        <v>0</v>
      </c>
      <c r="T205" s="147">
        <f>S205*H205</f>
        <v>0</v>
      </c>
      <c r="AR205" s="148" t="s">
        <v>332</v>
      </c>
      <c r="AT205" s="148" t="s">
        <v>224</v>
      </c>
      <c r="AU205" s="148" t="s">
        <v>80</v>
      </c>
      <c r="AY205" s="17" t="s">
        <v>221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80</v>
      </c>
      <c r="BK205" s="149">
        <f>ROUND(I205*H205,2)</f>
        <v>0</v>
      </c>
      <c r="BL205" s="17" t="s">
        <v>332</v>
      </c>
      <c r="BM205" s="148" t="s">
        <v>905</v>
      </c>
    </row>
    <row r="206" spans="2:65" s="1" customFormat="1" ht="21.75" customHeight="1">
      <c r="B206" s="136"/>
      <c r="C206" s="137" t="s">
        <v>680</v>
      </c>
      <c r="D206" s="137" t="s">
        <v>224</v>
      </c>
      <c r="E206" s="138" t="s">
        <v>2386</v>
      </c>
      <c r="F206" s="139" t="s">
        <v>2387</v>
      </c>
      <c r="G206" s="140" t="s">
        <v>350</v>
      </c>
      <c r="H206" s="141">
        <v>75</v>
      </c>
      <c r="I206" s="142"/>
      <c r="J206" s="143">
        <f>ROUND(I206*H206,2)</f>
        <v>0</v>
      </c>
      <c r="K206" s="139" t="s">
        <v>2101</v>
      </c>
      <c r="L206" s="32"/>
      <c r="M206" s="144" t="s">
        <v>1</v>
      </c>
      <c r="N206" s="145" t="s">
        <v>38</v>
      </c>
      <c r="P206" s="146">
        <f>O206*H206</f>
        <v>0</v>
      </c>
      <c r="Q206" s="146">
        <v>0</v>
      </c>
      <c r="R206" s="146">
        <f>Q206*H206</f>
        <v>0</v>
      </c>
      <c r="S206" s="146">
        <v>0</v>
      </c>
      <c r="T206" s="147">
        <f>S206*H206</f>
        <v>0</v>
      </c>
      <c r="AR206" s="148" t="s">
        <v>332</v>
      </c>
      <c r="AT206" s="148" t="s">
        <v>224</v>
      </c>
      <c r="AU206" s="148" t="s">
        <v>80</v>
      </c>
      <c r="AY206" s="17" t="s">
        <v>221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80</v>
      </c>
      <c r="BK206" s="149">
        <f>ROUND(I206*H206,2)</f>
        <v>0</v>
      </c>
      <c r="BL206" s="17" t="s">
        <v>332</v>
      </c>
      <c r="BM206" s="148" t="s">
        <v>718</v>
      </c>
    </row>
    <row r="207" spans="2:65" s="1" customFormat="1">
      <c r="B207" s="32"/>
      <c r="D207" s="151" t="s">
        <v>272</v>
      </c>
      <c r="F207" s="181" t="s">
        <v>2388</v>
      </c>
      <c r="I207" s="182"/>
      <c r="L207" s="32"/>
      <c r="M207" s="183"/>
      <c r="T207" s="56"/>
      <c r="AT207" s="17" t="s">
        <v>272</v>
      </c>
      <c r="AU207" s="17" t="s">
        <v>80</v>
      </c>
    </row>
    <row r="208" spans="2:65" s="11" customFormat="1" ht="25.9" customHeight="1">
      <c r="B208" s="124"/>
      <c r="D208" s="125" t="s">
        <v>72</v>
      </c>
      <c r="E208" s="126" t="s">
        <v>2300</v>
      </c>
      <c r="F208" s="126" t="s">
        <v>2301</v>
      </c>
      <c r="I208" s="127"/>
      <c r="J208" s="128">
        <f>BK208</f>
        <v>0</v>
      </c>
      <c r="L208" s="124"/>
      <c r="M208" s="129"/>
      <c r="P208" s="130">
        <f>SUM(P209:P213)</f>
        <v>0</v>
      </c>
      <c r="R208" s="130">
        <f>SUM(R209:R213)</f>
        <v>0</v>
      </c>
      <c r="T208" s="131">
        <f>SUM(T209:T213)</f>
        <v>0</v>
      </c>
      <c r="AR208" s="125" t="s">
        <v>229</v>
      </c>
      <c r="AT208" s="132" t="s">
        <v>72</v>
      </c>
      <c r="AU208" s="132" t="s">
        <v>73</v>
      </c>
      <c r="AY208" s="125" t="s">
        <v>221</v>
      </c>
      <c r="BK208" s="133">
        <f>SUM(BK209:BK213)</f>
        <v>0</v>
      </c>
    </row>
    <row r="209" spans="2:65" s="1" customFormat="1" ht="16.5" customHeight="1">
      <c r="B209" s="136"/>
      <c r="C209" s="137" t="s">
        <v>684</v>
      </c>
      <c r="D209" s="137" t="s">
        <v>224</v>
      </c>
      <c r="E209" s="138" t="s">
        <v>2302</v>
      </c>
      <c r="F209" s="139" t="s">
        <v>2303</v>
      </c>
      <c r="G209" s="140" t="s">
        <v>2304</v>
      </c>
      <c r="H209" s="141">
        <v>24</v>
      </c>
      <c r="I209" s="142"/>
      <c r="J209" s="143">
        <f>ROUND(I209*H209,2)</f>
        <v>0</v>
      </c>
      <c r="K209" s="139" t="s">
        <v>2101</v>
      </c>
      <c r="L209" s="32"/>
      <c r="M209" s="144" t="s">
        <v>1</v>
      </c>
      <c r="N209" s="145" t="s">
        <v>38</v>
      </c>
      <c r="P209" s="146">
        <f>O209*H209</f>
        <v>0</v>
      </c>
      <c r="Q209" s="146">
        <v>0</v>
      </c>
      <c r="R209" s="146">
        <f>Q209*H209</f>
        <v>0</v>
      </c>
      <c r="S209" s="146">
        <v>0</v>
      </c>
      <c r="T209" s="147">
        <f>S209*H209</f>
        <v>0</v>
      </c>
      <c r="AR209" s="148" t="s">
        <v>2305</v>
      </c>
      <c r="AT209" s="148" t="s">
        <v>224</v>
      </c>
      <c r="AU209" s="148" t="s">
        <v>80</v>
      </c>
      <c r="AY209" s="17" t="s">
        <v>221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7" t="s">
        <v>80</v>
      </c>
      <c r="BK209" s="149">
        <f>ROUND(I209*H209,2)</f>
        <v>0</v>
      </c>
      <c r="BL209" s="17" t="s">
        <v>2305</v>
      </c>
      <c r="BM209" s="148" t="s">
        <v>920</v>
      </c>
    </row>
    <row r="210" spans="2:65" s="1" customFormat="1" ht="16.5" customHeight="1">
      <c r="B210" s="136"/>
      <c r="C210" s="137" t="s">
        <v>714</v>
      </c>
      <c r="D210" s="137" t="s">
        <v>224</v>
      </c>
      <c r="E210" s="138" t="s">
        <v>2307</v>
      </c>
      <c r="F210" s="139" t="s">
        <v>2308</v>
      </c>
      <c r="G210" s="140" t="s">
        <v>1624</v>
      </c>
      <c r="H210" s="141">
        <v>4</v>
      </c>
      <c r="I210" s="142"/>
      <c r="J210" s="143">
        <f>ROUND(I210*H210,2)</f>
        <v>0</v>
      </c>
      <c r="K210" s="139" t="s">
        <v>2138</v>
      </c>
      <c r="L210" s="32"/>
      <c r="M210" s="144" t="s">
        <v>1</v>
      </c>
      <c r="N210" s="145" t="s">
        <v>38</v>
      </c>
      <c r="P210" s="146">
        <f>O210*H210</f>
        <v>0</v>
      </c>
      <c r="Q210" s="146">
        <v>0</v>
      </c>
      <c r="R210" s="146">
        <f>Q210*H210</f>
        <v>0</v>
      </c>
      <c r="S210" s="146">
        <v>0</v>
      </c>
      <c r="T210" s="147">
        <f>S210*H210</f>
        <v>0</v>
      </c>
      <c r="AR210" s="148" t="s">
        <v>2305</v>
      </c>
      <c r="AT210" s="148" t="s">
        <v>224</v>
      </c>
      <c r="AU210" s="148" t="s">
        <v>80</v>
      </c>
      <c r="AY210" s="17" t="s">
        <v>221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80</v>
      </c>
      <c r="BK210" s="149">
        <f>ROUND(I210*H210,2)</f>
        <v>0</v>
      </c>
      <c r="BL210" s="17" t="s">
        <v>2305</v>
      </c>
      <c r="BM210" s="148" t="s">
        <v>928</v>
      </c>
    </row>
    <row r="211" spans="2:65" s="1" customFormat="1" ht="24.2" customHeight="1">
      <c r="B211" s="136"/>
      <c r="C211" s="137" t="s">
        <v>721</v>
      </c>
      <c r="D211" s="137" t="s">
        <v>224</v>
      </c>
      <c r="E211" s="138" t="s">
        <v>2310</v>
      </c>
      <c r="F211" s="139" t="s">
        <v>2311</v>
      </c>
      <c r="G211" s="140" t="s">
        <v>1624</v>
      </c>
      <c r="H211" s="141">
        <v>8</v>
      </c>
      <c r="I211" s="142"/>
      <c r="J211" s="143">
        <f>ROUND(I211*H211,2)</f>
        <v>0</v>
      </c>
      <c r="K211" s="139" t="s">
        <v>2138</v>
      </c>
      <c r="L211" s="32"/>
      <c r="M211" s="144" t="s">
        <v>1</v>
      </c>
      <c r="N211" s="145" t="s">
        <v>38</v>
      </c>
      <c r="P211" s="146">
        <f>O211*H211</f>
        <v>0</v>
      </c>
      <c r="Q211" s="146">
        <v>0</v>
      </c>
      <c r="R211" s="146">
        <f>Q211*H211</f>
        <v>0</v>
      </c>
      <c r="S211" s="146">
        <v>0</v>
      </c>
      <c r="T211" s="147">
        <f>S211*H211</f>
        <v>0</v>
      </c>
      <c r="AR211" s="148" t="s">
        <v>2305</v>
      </c>
      <c r="AT211" s="148" t="s">
        <v>224</v>
      </c>
      <c r="AU211" s="148" t="s">
        <v>80</v>
      </c>
      <c r="AY211" s="17" t="s">
        <v>221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80</v>
      </c>
      <c r="BK211" s="149">
        <f>ROUND(I211*H211,2)</f>
        <v>0</v>
      </c>
      <c r="BL211" s="17" t="s">
        <v>2305</v>
      </c>
      <c r="BM211" s="148" t="s">
        <v>936</v>
      </c>
    </row>
    <row r="212" spans="2:65" s="1" customFormat="1" ht="37.9" customHeight="1">
      <c r="B212" s="136"/>
      <c r="C212" s="137" t="s">
        <v>727</v>
      </c>
      <c r="D212" s="137" t="s">
        <v>224</v>
      </c>
      <c r="E212" s="138" t="s">
        <v>2313</v>
      </c>
      <c r="F212" s="139" t="s">
        <v>2314</v>
      </c>
      <c r="G212" s="140" t="s">
        <v>2137</v>
      </c>
      <c r="H212" s="141">
        <v>2</v>
      </c>
      <c r="I212" s="142"/>
      <c r="J212" s="143">
        <f>ROUND(I212*H212,2)</f>
        <v>0</v>
      </c>
      <c r="K212" s="139" t="s">
        <v>2138</v>
      </c>
      <c r="L212" s="32"/>
      <c r="M212" s="144" t="s">
        <v>1</v>
      </c>
      <c r="N212" s="145" t="s">
        <v>38</v>
      </c>
      <c r="P212" s="146">
        <f>O212*H212</f>
        <v>0</v>
      </c>
      <c r="Q212" s="146">
        <v>0</v>
      </c>
      <c r="R212" s="146">
        <f>Q212*H212</f>
        <v>0</v>
      </c>
      <c r="S212" s="146">
        <v>0</v>
      </c>
      <c r="T212" s="147">
        <f>S212*H212</f>
        <v>0</v>
      </c>
      <c r="AR212" s="148" t="s">
        <v>2305</v>
      </c>
      <c r="AT212" s="148" t="s">
        <v>224</v>
      </c>
      <c r="AU212" s="148" t="s">
        <v>80</v>
      </c>
      <c r="AY212" s="17" t="s">
        <v>221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7" t="s">
        <v>80</v>
      </c>
      <c r="BK212" s="149">
        <f>ROUND(I212*H212,2)</f>
        <v>0</v>
      </c>
      <c r="BL212" s="17" t="s">
        <v>2305</v>
      </c>
      <c r="BM212" s="148" t="s">
        <v>944</v>
      </c>
    </row>
    <row r="213" spans="2:65" s="1" customFormat="1">
      <c r="B213" s="32"/>
      <c r="D213" s="151" t="s">
        <v>272</v>
      </c>
      <c r="F213" s="181" t="s">
        <v>2389</v>
      </c>
      <c r="I213" s="182"/>
      <c r="L213" s="32"/>
      <c r="M213" s="194"/>
      <c r="N213" s="195"/>
      <c r="O213" s="195"/>
      <c r="P213" s="195"/>
      <c r="Q213" s="195"/>
      <c r="R213" s="195"/>
      <c r="S213" s="195"/>
      <c r="T213" s="196"/>
      <c r="AT213" s="17" t="s">
        <v>272</v>
      </c>
      <c r="AU213" s="17" t="s">
        <v>80</v>
      </c>
    </row>
    <row r="214" spans="2:65" s="1" customFormat="1" ht="6.95" customHeight="1">
      <c r="B214" s="44"/>
      <c r="C214" s="45"/>
      <c r="D214" s="45"/>
      <c r="E214" s="45"/>
      <c r="F214" s="45"/>
      <c r="G214" s="45"/>
      <c r="H214" s="45"/>
      <c r="I214" s="45"/>
      <c r="J214" s="45"/>
      <c r="K214" s="45"/>
      <c r="L214" s="32"/>
    </row>
  </sheetData>
  <autoFilter ref="C126:K213" xr:uid="{00000000-0009-0000-0000-000005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2091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2390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ROUND(J125,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ROUND((SUM(BE125:BE162)),  2)</f>
        <v>0</v>
      </c>
      <c r="I35" s="96">
        <v>0.21</v>
      </c>
      <c r="J35" s="86">
        <f>ROUND(((SUM(BE125:BE162))*I35),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ROUND((SUM(BF125:BF162)),  2)</f>
        <v>0</v>
      </c>
      <c r="I36" s="96">
        <v>0.12</v>
      </c>
      <c r="J36" s="86">
        <f>ROUND(((SUM(BF125:BF162))*I36),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ROUND((SUM(BG125:BG162)),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ROUND((SUM(BH125:BH162)),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ROUND((SUM(BI125:BI162)),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2091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D.1.01.4b_3 - Rozvody páry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J125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1647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47" s="8" customFormat="1" ht="24.95" customHeight="1">
      <c r="B100" s="108"/>
      <c r="D100" s="109" t="s">
        <v>2093</v>
      </c>
      <c r="E100" s="110"/>
      <c r="F100" s="110"/>
      <c r="G100" s="110"/>
      <c r="H100" s="110"/>
      <c r="I100" s="110"/>
      <c r="J100" s="111">
        <f>J130</f>
        <v>0</v>
      </c>
      <c r="L100" s="108"/>
    </row>
    <row r="101" spans="2:47" s="8" customFormat="1" ht="24.95" customHeight="1">
      <c r="B101" s="108"/>
      <c r="D101" s="109" t="s">
        <v>2095</v>
      </c>
      <c r="E101" s="110"/>
      <c r="F101" s="110"/>
      <c r="G101" s="110"/>
      <c r="H101" s="110"/>
      <c r="I101" s="110"/>
      <c r="J101" s="111">
        <f>J138</f>
        <v>0</v>
      </c>
      <c r="L101" s="108"/>
    </row>
    <row r="102" spans="2:47" s="8" customFormat="1" ht="24.95" customHeight="1">
      <c r="B102" s="108"/>
      <c r="D102" s="109" t="s">
        <v>2096</v>
      </c>
      <c r="E102" s="110"/>
      <c r="F102" s="110"/>
      <c r="G102" s="110"/>
      <c r="H102" s="110"/>
      <c r="I102" s="110"/>
      <c r="J102" s="111">
        <f>J147</f>
        <v>0</v>
      </c>
      <c r="L102" s="108"/>
    </row>
    <row r="103" spans="2:47" s="8" customFormat="1" ht="24.95" customHeight="1">
      <c r="B103" s="108"/>
      <c r="D103" s="109" t="s">
        <v>2098</v>
      </c>
      <c r="E103" s="110"/>
      <c r="F103" s="110"/>
      <c r="G103" s="110"/>
      <c r="H103" s="110"/>
      <c r="I103" s="110"/>
      <c r="J103" s="111">
        <f>J160</f>
        <v>0</v>
      </c>
      <c r="L103" s="108"/>
    </row>
    <row r="104" spans="2:47" s="1" customFormat="1" ht="21.75" customHeight="1">
      <c r="B104" s="32"/>
      <c r="L104" s="32"/>
    </row>
    <row r="105" spans="2:47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47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47" s="1" customFormat="1" ht="24.95" customHeight="1">
      <c r="B110" s="32"/>
      <c r="C110" s="21" t="s">
        <v>206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16</v>
      </c>
      <c r="L112" s="32"/>
    </row>
    <row r="113" spans="2:65" s="1" customFormat="1" ht="26.25" customHeight="1">
      <c r="B113" s="32"/>
      <c r="E113" s="244" t="str">
        <f>E7</f>
        <v>REKONSTRUKCE KORONÁRNÍ JEDNOTKY IKK - Fakultní nemocnice Brno</v>
      </c>
      <c r="F113" s="245"/>
      <c r="G113" s="245"/>
      <c r="H113" s="245"/>
      <c r="L113" s="32"/>
    </row>
    <row r="114" spans="2:65" ht="12" customHeight="1">
      <c r="B114" s="20"/>
      <c r="C114" s="27" t="s">
        <v>176</v>
      </c>
      <c r="L114" s="20"/>
    </row>
    <row r="115" spans="2:65" s="1" customFormat="1" ht="16.5" customHeight="1">
      <c r="B115" s="32"/>
      <c r="E115" s="244" t="s">
        <v>2091</v>
      </c>
      <c r="F115" s="243"/>
      <c r="G115" s="243"/>
      <c r="H115" s="243"/>
      <c r="L115" s="32"/>
    </row>
    <row r="116" spans="2:65" s="1" customFormat="1" ht="12" customHeight="1">
      <c r="B116" s="32"/>
      <c r="C116" s="27" t="s">
        <v>178</v>
      </c>
      <c r="L116" s="32"/>
    </row>
    <row r="117" spans="2:65" s="1" customFormat="1" ht="16.5" customHeight="1">
      <c r="B117" s="32"/>
      <c r="E117" s="240" t="str">
        <f>E11</f>
        <v>D.1.01.4b_3 - Rozvody páry</v>
      </c>
      <c r="F117" s="243"/>
      <c r="G117" s="243"/>
      <c r="H117" s="243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F14</f>
        <v xml:space="preserve"> </v>
      </c>
      <c r="I119" s="27" t="s">
        <v>22</v>
      </c>
      <c r="J119" s="52" t="str">
        <f>IF(J14="","",J14)</f>
        <v>15. 9. 2025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24</v>
      </c>
      <c r="F121" s="25" t="str">
        <f>E17</f>
        <v xml:space="preserve"> </v>
      </c>
      <c r="I121" s="27" t="s">
        <v>29</v>
      </c>
      <c r="J121" s="30" t="str">
        <f>E23</f>
        <v xml:space="preserve"> </v>
      </c>
      <c r="L121" s="32"/>
    </row>
    <row r="122" spans="2:65" s="1" customFormat="1" ht="15.2" customHeight="1">
      <c r="B122" s="32"/>
      <c r="C122" s="27" t="s">
        <v>27</v>
      </c>
      <c r="F122" s="25" t="str">
        <f>IF(E20="","",E20)</f>
        <v>Vyplň údaj</v>
      </c>
      <c r="I122" s="27" t="s">
        <v>31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6"/>
      <c r="C124" s="117" t="s">
        <v>207</v>
      </c>
      <c r="D124" s="118" t="s">
        <v>58</v>
      </c>
      <c r="E124" s="118" t="s">
        <v>54</v>
      </c>
      <c r="F124" s="118" t="s">
        <v>55</v>
      </c>
      <c r="G124" s="118" t="s">
        <v>208</v>
      </c>
      <c r="H124" s="118" t="s">
        <v>209</v>
      </c>
      <c r="I124" s="118" t="s">
        <v>210</v>
      </c>
      <c r="J124" s="118" t="s">
        <v>183</v>
      </c>
      <c r="K124" s="119" t="s">
        <v>211</v>
      </c>
      <c r="L124" s="116"/>
      <c r="M124" s="59" t="s">
        <v>1</v>
      </c>
      <c r="N124" s="60" t="s">
        <v>37</v>
      </c>
      <c r="O124" s="60" t="s">
        <v>212</v>
      </c>
      <c r="P124" s="60" t="s">
        <v>213</v>
      </c>
      <c r="Q124" s="60" t="s">
        <v>214</v>
      </c>
      <c r="R124" s="60" t="s">
        <v>215</v>
      </c>
      <c r="S124" s="60" t="s">
        <v>216</v>
      </c>
      <c r="T124" s="61" t="s">
        <v>217</v>
      </c>
    </row>
    <row r="125" spans="2:65" s="1" customFormat="1" ht="22.9" customHeight="1">
      <c r="B125" s="32"/>
      <c r="C125" s="64" t="s">
        <v>218</v>
      </c>
      <c r="J125" s="120">
        <f>BK125</f>
        <v>0</v>
      </c>
      <c r="L125" s="32"/>
      <c r="M125" s="62"/>
      <c r="N125" s="53"/>
      <c r="O125" s="53"/>
      <c r="P125" s="121">
        <f>P126+P130+P138+P147+P160</f>
        <v>0</v>
      </c>
      <c r="Q125" s="53"/>
      <c r="R125" s="121">
        <f>R126+R130+R138+R147+R160</f>
        <v>0</v>
      </c>
      <c r="S125" s="53"/>
      <c r="T125" s="122">
        <f>T126+T130+T138+T147+T160</f>
        <v>0</v>
      </c>
      <c r="AT125" s="17" t="s">
        <v>72</v>
      </c>
      <c r="AU125" s="17" t="s">
        <v>185</v>
      </c>
      <c r="BK125" s="123">
        <f>BK126+BK130+BK138+BK147+BK160</f>
        <v>0</v>
      </c>
    </row>
    <row r="126" spans="2:65" s="11" customFormat="1" ht="25.9" customHeight="1">
      <c r="B126" s="124"/>
      <c r="D126" s="125" t="s">
        <v>72</v>
      </c>
      <c r="E126" s="126" t="s">
        <v>889</v>
      </c>
      <c r="F126" s="126" t="s">
        <v>2062</v>
      </c>
      <c r="I126" s="127"/>
      <c r="J126" s="128">
        <f>BK126</f>
        <v>0</v>
      </c>
      <c r="L126" s="124"/>
      <c r="M126" s="129"/>
      <c r="P126" s="130">
        <f>SUM(P127:P129)</f>
        <v>0</v>
      </c>
      <c r="R126" s="130">
        <f>SUM(R127:R129)</f>
        <v>0</v>
      </c>
      <c r="T126" s="131">
        <f>SUM(T127:T129)</f>
        <v>0</v>
      </c>
      <c r="AR126" s="125" t="s">
        <v>80</v>
      </c>
      <c r="AT126" s="132" t="s">
        <v>72</v>
      </c>
      <c r="AU126" s="132" t="s">
        <v>73</v>
      </c>
      <c r="AY126" s="125" t="s">
        <v>221</v>
      </c>
      <c r="BK126" s="133">
        <f>SUM(BK127:BK129)</f>
        <v>0</v>
      </c>
    </row>
    <row r="127" spans="2:65" s="1" customFormat="1" ht="16.5" customHeight="1">
      <c r="B127" s="136"/>
      <c r="C127" s="137" t="s">
        <v>80</v>
      </c>
      <c r="D127" s="137" t="s">
        <v>224</v>
      </c>
      <c r="E127" s="138" t="s">
        <v>2063</v>
      </c>
      <c r="F127" s="139" t="s">
        <v>2064</v>
      </c>
      <c r="G127" s="140" t="s">
        <v>2065</v>
      </c>
      <c r="H127" s="141">
        <v>1</v>
      </c>
      <c r="I127" s="142"/>
      <c r="J127" s="143">
        <f>ROUND(I127*H127,2)</f>
        <v>0</v>
      </c>
      <c r="K127" s="139" t="s">
        <v>2101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82</v>
      </c>
    </row>
    <row r="128" spans="2:65" s="1" customFormat="1" ht="16.5" customHeight="1">
      <c r="B128" s="136"/>
      <c r="C128" s="137" t="s">
        <v>82</v>
      </c>
      <c r="D128" s="137" t="s">
        <v>224</v>
      </c>
      <c r="E128" s="138" t="s">
        <v>2068</v>
      </c>
      <c r="F128" s="139" t="s">
        <v>2069</v>
      </c>
      <c r="G128" s="140" t="s">
        <v>2070</v>
      </c>
      <c r="H128" s="141">
        <v>5</v>
      </c>
      <c r="I128" s="142"/>
      <c r="J128" s="143">
        <f>ROUND(I128*H128,2)</f>
        <v>0</v>
      </c>
      <c r="K128" s="139" t="s">
        <v>2101</v>
      </c>
      <c r="L128" s="32"/>
      <c r="M128" s="144" t="s">
        <v>1</v>
      </c>
      <c r="N128" s="145" t="s">
        <v>38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229</v>
      </c>
      <c r="AT128" s="148" t="s">
        <v>224</v>
      </c>
      <c r="AU128" s="148" t="s">
        <v>80</v>
      </c>
      <c r="AY128" s="17" t="s">
        <v>221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80</v>
      </c>
      <c r="BK128" s="149">
        <f>ROUND(I128*H128,2)</f>
        <v>0</v>
      </c>
      <c r="BL128" s="17" t="s">
        <v>229</v>
      </c>
      <c r="BM128" s="148" t="s">
        <v>229</v>
      </c>
    </row>
    <row r="129" spans="2:65" s="1" customFormat="1" ht="16.5" customHeight="1">
      <c r="B129" s="136"/>
      <c r="C129" s="137" t="s">
        <v>222</v>
      </c>
      <c r="D129" s="137" t="s">
        <v>224</v>
      </c>
      <c r="E129" s="138" t="s">
        <v>2074</v>
      </c>
      <c r="F129" s="139" t="s">
        <v>2075</v>
      </c>
      <c r="G129" s="140" t="s">
        <v>2065</v>
      </c>
      <c r="H129" s="141">
        <v>1</v>
      </c>
      <c r="I129" s="142"/>
      <c r="J129" s="143">
        <f>ROUND(I129*H129,2)</f>
        <v>0</v>
      </c>
      <c r="K129" s="139" t="s">
        <v>2101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266</v>
      </c>
    </row>
    <row r="130" spans="2:65" s="11" customFormat="1" ht="25.9" customHeight="1">
      <c r="B130" s="124"/>
      <c r="D130" s="125" t="s">
        <v>72</v>
      </c>
      <c r="E130" s="126" t="s">
        <v>458</v>
      </c>
      <c r="F130" s="126" t="s">
        <v>459</v>
      </c>
      <c r="I130" s="127"/>
      <c r="J130" s="128">
        <f>BK130</f>
        <v>0</v>
      </c>
      <c r="L130" s="124"/>
      <c r="M130" s="129"/>
      <c r="P130" s="130">
        <f>SUM(P131:P137)</f>
        <v>0</v>
      </c>
      <c r="R130" s="130">
        <f>SUM(R131:R137)</f>
        <v>0</v>
      </c>
      <c r="T130" s="131">
        <f>SUM(T131:T137)</f>
        <v>0</v>
      </c>
      <c r="AR130" s="125" t="s">
        <v>82</v>
      </c>
      <c r="AT130" s="132" t="s">
        <v>72</v>
      </c>
      <c r="AU130" s="132" t="s">
        <v>73</v>
      </c>
      <c r="AY130" s="125" t="s">
        <v>221</v>
      </c>
      <c r="BK130" s="133">
        <f>SUM(BK131:BK137)</f>
        <v>0</v>
      </c>
    </row>
    <row r="131" spans="2:65" s="1" customFormat="1" ht="21.75" customHeight="1">
      <c r="B131" s="136"/>
      <c r="C131" s="137" t="s">
        <v>229</v>
      </c>
      <c r="D131" s="137" t="s">
        <v>224</v>
      </c>
      <c r="E131" s="138" t="s">
        <v>2111</v>
      </c>
      <c r="F131" s="139" t="s">
        <v>2112</v>
      </c>
      <c r="G131" s="140" t="s">
        <v>350</v>
      </c>
      <c r="H131" s="141">
        <v>20</v>
      </c>
      <c r="I131" s="142"/>
      <c r="J131" s="143">
        <f>ROUND(I131*H131,2)</f>
        <v>0</v>
      </c>
      <c r="K131" s="139" t="s">
        <v>2101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332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332</v>
      </c>
      <c r="BM131" s="148" t="s">
        <v>270</v>
      </c>
    </row>
    <row r="132" spans="2:65" s="1" customFormat="1">
      <c r="B132" s="32"/>
      <c r="D132" s="151" t="s">
        <v>272</v>
      </c>
      <c r="F132" s="181" t="s">
        <v>2391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16.5" customHeight="1">
      <c r="B133" s="136"/>
      <c r="C133" s="171" t="s">
        <v>253</v>
      </c>
      <c r="D133" s="171" t="s">
        <v>267</v>
      </c>
      <c r="E133" s="172" t="s">
        <v>2392</v>
      </c>
      <c r="F133" s="173" t="s">
        <v>2393</v>
      </c>
      <c r="G133" s="174" t="s">
        <v>350</v>
      </c>
      <c r="H133" s="175">
        <v>10</v>
      </c>
      <c r="I133" s="176"/>
      <c r="J133" s="177">
        <f>ROUND(I133*H133,2)</f>
        <v>0</v>
      </c>
      <c r="K133" s="173" t="s">
        <v>2101</v>
      </c>
      <c r="L133" s="178"/>
      <c r="M133" s="179" t="s">
        <v>1</v>
      </c>
      <c r="N133" s="180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460</v>
      </c>
      <c r="AT133" s="148" t="s">
        <v>267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332</v>
      </c>
      <c r="BM133" s="148" t="s">
        <v>304</v>
      </c>
    </row>
    <row r="134" spans="2:65" s="1" customFormat="1">
      <c r="B134" s="32"/>
      <c r="D134" s="151" t="s">
        <v>272</v>
      </c>
      <c r="F134" s="181" t="s">
        <v>2394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16.5" customHeight="1">
      <c r="B135" s="136"/>
      <c r="C135" s="171" t="s">
        <v>266</v>
      </c>
      <c r="D135" s="171" t="s">
        <v>267</v>
      </c>
      <c r="E135" s="172" t="s">
        <v>2395</v>
      </c>
      <c r="F135" s="173" t="s">
        <v>2396</v>
      </c>
      <c r="G135" s="174" t="s">
        <v>350</v>
      </c>
      <c r="H135" s="175">
        <v>10</v>
      </c>
      <c r="I135" s="176"/>
      <c r="J135" s="177">
        <f>ROUND(I135*H135,2)</f>
        <v>0</v>
      </c>
      <c r="K135" s="173" t="s">
        <v>2101</v>
      </c>
      <c r="L135" s="178"/>
      <c r="M135" s="179" t="s">
        <v>1</v>
      </c>
      <c r="N135" s="180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460</v>
      </c>
      <c r="AT135" s="148" t="s">
        <v>267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332</v>
      </c>
      <c r="BM135" s="148" t="s">
        <v>8</v>
      </c>
    </row>
    <row r="136" spans="2:65" s="1" customFormat="1">
      <c r="B136" s="32"/>
      <c r="D136" s="151" t="s">
        <v>272</v>
      </c>
      <c r="F136" s="181" t="s">
        <v>2397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" customFormat="1" ht="21.75" customHeight="1">
      <c r="B137" s="136"/>
      <c r="C137" s="137" t="s">
        <v>275</v>
      </c>
      <c r="D137" s="137" t="s">
        <v>224</v>
      </c>
      <c r="E137" s="138" t="s">
        <v>2398</v>
      </c>
      <c r="F137" s="139" t="s">
        <v>2399</v>
      </c>
      <c r="G137" s="140" t="s">
        <v>256</v>
      </c>
      <c r="H137" s="141">
        <v>1.2999999999999999E-2</v>
      </c>
      <c r="I137" s="142"/>
      <c r="J137" s="143">
        <f>ROUND(I137*H137,2)</f>
        <v>0</v>
      </c>
      <c r="K137" s="139" t="s">
        <v>2101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332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332</v>
      </c>
      <c r="BM137" s="148" t="s">
        <v>322</v>
      </c>
    </row>
    <row r="138" spans="2:65" s="11" customFormat="1" ht="25.9" customHeight="1">
      <c r="B138" s="124"/>
      <c r="D138" s="125" t="s">
        <v>72</v>
      </c>
      <c r="E138" s="126" t="s">
        <v>2141</v>
      </c>
      <c r="F138" s="126" t="s">
        <v>2142</v>
      </c>
      <c r="I138" s="127"/>
      <c r="J138" s="128">
        <f>BK138</f>
        <v>0</v>
      </c>
      <c r="L138" s="124"/>
      <c r="M138" s="129"/>
      <c r="P138" s="130">
        <f>SUM(P139:P146)</f>
        <v>0</v>
      </c>
      <c r="R138" s="130">
        <f>SUM(R139:R146)</f>
        <v>0</v>
      </c>
      <c r="T138" s="131">
        <f>SUM(T139:T146)</f>
        <v>0</v>
      </c>
      <c r="AR138" s="125" t="s">
        <v>82</v>
      </c>
      <c r="AT138" s="132" t="s">
        <v>72</v>
      </c>
      <c r="AU138" s="132" t="s">
        <v>73</v>
      </c>
      <c r="AY138" s="125" t="s">
        <v>221</v>
      </c>
      <c r="BK138" s="133">
        <f>SUM(BK139:BK146)</f>
        <v>0</v>
      </c>
    </row>
    <row r="139" spans="2:65" s="1" customFormat="1" ht="21.75" customHeight="1">
      <c r="B139" s="136"/>
      <c r="C139" s="137" t="s">
        <v>270</v>
      </c>
      <c r="D139" s="137" t="s">
        <v>224</v>
      </c>
      <c r="E139" s="138" t="s">
        <v>2145</v>
      </c>
      <c r="F139" s="139" t="s">
        <v>2146</v>
      </c>
      <c r="G139" s="140" t="s">
        <v>350</v>
      </c>
      <c r="H139" s="141">
        <v>3</v>
      </c>
      <c r="I139" s="142"/>
      <c r="J139" s="143">
        <f>ROUND(I139*H139,2)</f>
        <v>0</v>
      </c>
      <c r="K139" s="139" t="s">
        <v>2101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332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332</v>
      </c>
      <c r="BM139" s="148" t="s">
        <v>332</v>
      </c>
    </row>
    <row r="140" spans="2:65" s="1" customFormat="1" ht="24.2" customHeight="1">
      <c r="B140" s="136"/>
      <c r="C140" s="137" t="s">
        <v>294</v>
      </c>
      <c r="D140" s="137" t="s">
        <v>224</v>
      </c>
      <c r="E140" s="138" t="s">
        <v>2400</v>
      </c>
      <c r="F140" s="139" t="s">
        <v>2401</v>
      </c>
      <c r="G140" s="140" t="s">
        <v>350</v>
      </c>
      <c r="H140" s="141">
        <v>10</v>
      </c>
      <c r="I140" s="142"/>
      <c r="J140" s="143">
        <f>ROUND(I140*H140,2)</f>
        <v>0</v>
      </c>
      <c r="K140" s="139" t="s">
        <v>2138</v>
      </c>
      <c r="L140" s="32"/>
      <c r="M140" s="144" t="s">
        <v>1</v>
      </c>
      <c r="N140" s="145" t="s">
        <v>38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332</v>
      </c>
      <c r="AT140" s="148" t="s">
        <v>224</v>
      </c>
      <c r="AU140" s="148" t="s">
        <v>80</v>
      </c>
      <c r="AY140" s="17" t="s">
        <v>221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80</v>
      </c>
      <c r="BK140" s="149">
        <f>ROUND(I140*H140,2)</f>
        <v>0</v>
      </c>
      <c r="BL140" s="17" t="s">
        <v>332</v>
      </c>
      <c r="BM140" s="148" t="s">
        <v>340</v>
      </c>
    </row>
    <row r="141" spans="2:65" s="1" customFormat="1">
      <c r="B141" s="32"/>
      <c r="D141" s="151" t="s">
        <v>272</v>
      </c>
      <c r="F141" s="181" t="s">
        <v>2402</v>
      </c>
      <c r="I141" s="182"/>
      <c r="L141" s="32"/>
      <c r="M141" s="183"/>
      <c r="T141" s="56"/>
      <c r="AT141" s="17" t="s">
        <v>272</v>
      </c>
      <c r="AU141" s="17" t="s">
        <v>80</v>
      </c>
    </row>
    <row r="142" spans="2:65" s="1" customFormat="1" ht="24.2" customHeight="1">
      <c r="B142" s="136"/>
      <c r="C142" s="137" t="s">
        <v>304</v>
      </c>
      <c r="D142" s="137" t="s">
        <v>224</v>
      </c>
      <c r="E142" s="138" t="s">
        <v>2403</v>
      </c>
      <c r="F142" s="139" t="s">
        <v>2404</v>
      </c>
      <c r="G142" s="140" t="s">
        <v>350</v>
      </c>
      <c r="H142" s="141">
        <v>10</v>
      </c>
      <c r="I142" s="142"/>
      <c r="J142" s="143">
        <f>ROUND(I142*H142,2)</f>
        <v>0</v>
      </c>
      <c r="K142" s="139" t="s">
        <v>2138</v>
      </c>
      <c r="L142" s="32"/>
      <c r="M142" s="144" t="s">
        <v>1</v>
      </c>
      <c r="N142" s="145" t="s">
        <v>38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332</v>
      </c>
      <c r="AT142" s="148" t="s">
        <v>224</v>
      </c>
      <c r="AU142" s="148" t="s">
        <v>80</v>
      </c>
      <c r="AY142" s="17" t="s">
        <v>221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80</v>
      </c>
      <c r="BK142" s="149">
        <f>ROUND(I142*H142,2)</f>
        <v>0</v>
      </c>
      <c r="BL142" s="17" t="s">
        <v>332</v>
      </c>
      <c r="BM142" s="148" t="s">
        <v>353</v>
      </c>
    </row>
    <row r="143" spans="2:65" s="1" customFormat="1">
      <c r="B143" s="32"/>
      <c r="D143" s="151" t="s">
        <v>272</v>
      </c>
      <c r="F143" s="181" t="s">
        <v>2405</v>
      </c>
      <c r="I143" s="182"/>
      <c r="L143" s="32"/>
      <c r="M143" s="183"/>
      <c r="T143" s="56"/>
      <c r="AT143" s="17" t="s">
        <v>272</v>
      </c>
      <c r="AU143" s="17" t="s">
        <v>80</v>
      </c>
    </row>
    <row r="144" spans="2:65" s="1" customFormat="1" ht="37.9" customHeight="1">
      <c r="B144" s="136"/>
      <c r="C144" s="137" t="s">
        <v>310</v>
      </c>
      <c r="D144" s="137" t="s">
        <v>224</v>
      </c>
      <c r="E144" s="138" t="s">
        <v>2406</v>
      </c>
      <c r="F144" s="139" t="s">
        <v>2407</v>
      </c>
      <c r="G144" s="140" t="s">
        <v>350</v>
      </c>
      <c r="H144" s="141">
        <v>10</v>
      </c>
      <c r="I144" s="142"/>
      <c r="J144" s="143">
        <f>ROUND(I144*H144,2)</f>
        <v>0</v>
      </c>
      <c r="K144" s="139" t="s">
        <v>2138</v>
      </c>
      <c r="L144" s="32"/>
      <c r="M144" s="144" t="s">
        <v>1</v>
      </c>
      <c r="N144" s="145" t="s">
        <v>38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332</v>
      </c>
      <c r="AT144" s="148" t="s">
        <v>224</v>
      </c>
      <c r="AU144" s="148" t="s">
        <v>80</v>
      </c>
      <c r="AY144" s="17" t="s">
        <v>221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80</v>
      </c>
      <c r="BK144" s="149">
        <f>ROUND(I144*H144,2)</f>
        <v>0</v>
      </c>
      <c r="BL144" s="17" t="s">
        <v>332</v>
      </c>
      <c r="BM144" s="148" t="s">
        <v>369</v>
      </c>
    </row>
    <row r="145" spans="2:65" s="1" customFormat="1" ht="37.9" customHeight="1">
      <c r="B145" s="136"/>
      <c r="C145" s="137" t="s">
        <v>8</v>
      </c>
      <c r="D145" s="137" t="s">
        <v>224</v>
      </c>
      <c r="E145" s="138" t="s">
        <v>2408</v>
      </c>
      <c r="F145" s="139" t="s">
        <v>2409</v>
      </c>
      <c r="G145" s="140" t="s">
        <v>350</v>
      </c>
      <c r="H145" s="141">
        <v>10</v>
      </c>
      <c r="I145" s="142"/>
      <c r="J145" s="143">
        <f>ROUND(I145*H145,2)</f>
        <v>0</v>
      </c>
      <c r="K145" s="139" t="s">
        <v>2138</v>
      </c>
      <c r="L145" s="32"/>
      <c r="M145" s="144" t="s">
        <v>1</v>
      </c>
      <c r="N145" s="145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332</v>
      </c>
      <c r="AT145" s="148" t="s">
        <v>224</v>
      </c>
      <c r="AU145" s="148" t="s">
        <v>80</v>
      </c>
      <c r="AY145" s="17" t="s">
        <v>221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80</v>
      </c>
      <c r="BK145" s="149">
        <f>ROUND(I145*H145,2)</f>
        <v>0</v>
      </c>
      <c r="BL145" s="17" t="s">
        <v>332</v>
      </c>
      <c r="BM145" s="148" t="s">
        <v>379</v>
      </c>
    </row>
    <row r="146" spans="2:65" s="1" customFormat="1" ht="21.75" customHeight="1">
      <c r="B146" s="136"/>
      <c r="C146" s="137" t="s">
        <v>318</v>
      </c>
      <c r="D146" s="137" t="s">
        <v>224</v>
      </c>
      <c r="E146" s="138" t="s">
        <v>2410</v>
      </c>
      <c r="F146" s="139" t="s">
        <v>2411</v>
      </c>
      <c r="G146" s="140" t="s">
        <v>256</v>
      </c>
      <c r="H146" s="141">
        <v>0.14599999999999999</v>
      </c>
      <c r="I146" s="142"/>
      <c r="J146" s="143">
        <f>ROUND(I146*H146,2)</f>
        <v>0</v>
      </c>
      <c r="K146" s="139" t="s">
        <v>2101</v>
      </c>
      <c r="L146" s="32"/>
      <c r="M146" s="144" t="s">
        <v>1</v>
      </c>
      <c r="N146" s="145" t="s">
        <v>38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332</v>
      </c>
      <c r="AT146" s="148" t="s">
        <v>224</v>
      </c>
      <c r="AU146" s="148" t="s">
        <v>80</v>
      </c>
      <c r="AY146" s="17" t="s">
        <v>221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80</v>
      </c>
      <c r="BK146" s="149">
        <f>ROUND(I146*H146,2)</f>
        <v>0</v>
      </c>
      <c r="BL146" s="17" t="s">
        <v>332</v>
      </c>
      <c r="BM146" s="148" t="s">
        <v>391</v>
      </c>
    </row>
    <row r="147" spans="2:65" s="11" customFormat="1" ht="25.9" customHeight="1">
      <c r="B147" s="124"/>
      <c r="D147" s="125" t="s">
        <v>72</v>
      </c>
      <c r="E147" s="126" t="s">
        <v>2182</v>
      </c>
      <c r="F147" s="126" t="s">
        <v>2183</v>
      </c>
      <c r="I147" s="127"/>
      <c r="J147" s="128">
        <f>BK147</f>
        <v>0</v>
      </c>
      <c r="L147" s="124"/>
      <c r="M147" s="129"/>
      <c r="P147" s="130">
        <f>SUM(P148:P159)</f>
        <v>0</v>
      </c>
      <c r="R147" s="130">
        <f>SUM(R148:R159)</f>
        <v>0</v>
      </c>
      <c r="T147" s="131">
        <f>SUM(T148:T159)</f>
        <v>0</v>
      </c>
      <c r="AR147" s="125" t="s">
        <v>82</v>
      </c>
      <c r="AT147" s="132" t="s">
        <v>72</v>
      </c>
      <c r="AU147" s="132" t="s">
        <v>73</v>
      </c>
      <c r="AY147" s="125" t="s">
        <v>221</v>
      </c>
      <c r="BK147" s="133">
        <f>SUM(BK148:BK159)</f>
        <v>0</v>
      </c>
    </row>
    <row r="148" spans="2:65" s="1" customFormat="1" ht="24.2" customHeight="1">
      <c r="B148" s="136"/>
      <c r="C148" s="137" t="s">
        <v>322</v>
      </c>
      <c r="D148" s="137" t="s">
        <v>224</v>
      </c>
      <c r="E148" s="138" t="s">
        <v>2412</v>
      </c>
      <c r="F148" s="139" t="s">
        <v>2413</v>
      </c>
      <c r="G148" s="140" t="s">
        <v>730</v>
      </c>
      <c r="H148" s="141">
        <v>2</v>
      </c>
      <c r="I148" s="142"/>
      <c r="J148" s="143">
        <f>ROUND(I148*H148,2)</f>
        <v>0</v>
      </c>
      <c r="K148" s="139" t="s">
        <v>2138</v>
      </c>
      <c r="L148" s="32"/>
      <c r="M148" s="144" t="s">
        <v>1</v>
      </c>
      <c r="N148" s="145" t="s">
        <v>38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332</v>
      </c>
      <c r="AT148" s="148" t="s">
        <v>224</v>
      </c>
      <c r="AU148" s="148" t="s">
        <v>80</v>
      </c>
      <c r="AY148" s="17" t="s">
        <v>221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80</v>
      </c>
      <c r="BK148" s="149">
        <f>ROUND(I148*H148,2)</f>
        <v>0</v>
      </c>
      <c r="BL148" s="17" t="s">
        <v>332</v>
      </c>
      <c r="BM148" s="148" t="s">
        <v>404</v>
      </c>
    </row>
    <row r="149" spans="2:65" s="1" customFormat="1">
      <c r="B149" s="32"/>
      <c r="D149" s="151" t="s">
        <v>272</v>
      </c>
      <c r="F149" s="181" t="s">
        <v>2414</v>
      </c>
      <c r="I149" s="182"/>
      <c r="L149" s="32"/>
      <c r="M149" s="183"/>
      <c r="T149" s="56"/>
      <c r="AT149" s="17" t="s">
        <v>272</v>
      </c>
      <c r="AU149" s="17" t="s">
        <v>80</v>
      </c>
    </row>
    <row r="150" spans="2:65" s="1" customFormat="1" ht="24.2" customHeight="1">
      <c r="B150" s="136"/>
      <c r="C150" s="137" t="s">
        <v>328</v>
      </c>
      <c r="D150" s="137" t="s">
        <v>224</v>
      </c>
      <c r="E150" s="138" t="s">
        <v>2415</v>
      </c>
      <c r="F150" s="139" t="s">
        <v>2416</v>
      </c>
      <c r="G150" s="140" t="s">
        <v>730</v>
      </c>
      <c r="H150" s="141">
        <v>2</v>
      </c>
      <c r="I150" s="142"/>
      <c r="J150" s="143">
        <f>ROUND(I150*H150,2)</f>
        <v>0</v>
      </c>
      <c r="K150" s="139" t="s">
        <v>2138</v>
      </c>
      <c r="L150" s="32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332</v>
      </c>
      <c r="AT150" s="148" t="s">
        <v>224</v>
      </c>
      <c r="AU150" s="148" t="s">
        <v>80</v>
      </c>
      <c r="AY150" s="17" t="s">
        <v>221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80</v>
      </c>
      <c r="BK150" s="149">
        <f>ROUND(I150*H150,2)</f>
        <v>0</v>
      </c>
      <c r="BL150" s="17" t="s">
        <v>332</v>
      </c>
      <c r="BM150" s="148" t="s">
        <v>445</v>
      </c>
    </row>
    <row r="151" spans="2:65" s="1" customFormat="1">
      <c r="B151" s="32"/>
      <c r="D151" s="151" t="s">
        <v>272</v>
      </c>
      <c r="F151" s="181" t="s">
        <v>2417</v>
      </c>
      <c r="I151" s="182"/>
      <c r="L151" s="32"/>
      <c r="M151" s="183"/>
      <c r="T151" s="56"/>
      <c r="AT151" s="17" t="s">
        <v>272</v>
      </c>
      <c r="AU151" s="17" t="s">
        <v>80</v>
      </c>
    </row>
    <row r="152" spans="2:65" s="1" customFormat="1" ht="16.5" customHeight="1">
      <c r="B152" s="136"/>
      <c r="C152" s="137" t="s">
        <v>332</v>
      </c>
      <c r="D152" s="137" t="s">
        <v>224</v>
      </c>
      <c r="E152" s="138" t="s">
        <v>2418</v>
      </c>
      <c r="F152" s="139" t="s">
        <v>2419</v>
      </c>
      <c r="G152" s="140" t="s">
        <v>730</v>
      </c>
      <c r="H152" s="141">
        <v>2</v>
      </c>
      <c r="I152" s="142"/>
      <c r="J152" s="143">
        <f>ROUND(I152*H152,2)</f>
        <v>0</v>
      </c>
      <c r="K152" s="139" t="s">
        <v>2138</v>
      </c>
      <c r="L152" s="32"/>
      <c r="M152" s="144" t="s">
        <v>1</v>
      </c>
      <c r="N152" s="145" t="s">
        <v>38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332</v>
      </c>
      <c r="AT152" s="148" t="s">
        <v>224</v>
      </c>
      <c r="AU152" s="148" t="s">
        <v>80</v>
      </c>
      <c r="AY152" s="17" t="s">
        <v>221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80</v>
      </c>
      <c r="BK152" s="149">
        <f>ROUND(I152*H152,2)</f>
        <v>0</v>
      </c>
      <c r="BL152" s="17" t="s">
        <v>332</v>
      </c>
      <c r="BM152" s="148" t="s">
        <v>460</v>
      </c>
    </row>
    <row r="153" spans="2:65" s="1" customFormat="1" ht="24.2" customHeight="1">
      <c r="B153" s="136"/>
      <c r="C153" s="137" t="s">
        <v>336</v>
      </c>
      <c r="D153" s="137" t="s">
        <v>224</v>
      </c>
      <c r="E153" s="138" t="s">
        <v>2420</v>
      </c>
      <c r="F153" s="139" t="s">
        <v>2421</v>
      </c>
      <c r="G153" s="140" t="s">
        <v>285</v>
      </c>
      <c r="H153" s="141">
        <v>2</v>
      </c>
      <c r="I153" s="142"/>
      <c r="J153" s="143">
        <f>ROUND(I153*H153,2)</f>
        <v>0</v>
      </c>
      <c r="K153" s="139" t="s">
        <v>2138</v>
      </c>
      <c r="L153" s="32"/>
      <c r="M153" s="144" t="s">
        <v>1</v>
      </c>
      <c r="N153" s="145" t="s">
        <v>38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332</v>
      </c>
      <c r="AT153" s="148" t="s">
        <v>224</v>
      </c>
      <c r="AU153" s="148" t="s">
        <v>80</v>
      </c>
      <c r="AY153" s="17" t="s">
        <v>221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80</v>
      </c>
      <c r="BK153" s="149">
        <f>ROUND(I153*H153,2)</f>
        <v>0</v>
      </c>
      <c r="BL153" s="17" t="s">
        <v>332</v>
      </c>
      <c r="BM153" s="148" t="s">
        <v>470</v>
      </c>
    </row>
    <row r="154" spans="2:65" s="1" customFormat="1" ht="24.2" customHeight="1">
      <c r="B154" s="136"/>
      <c r="C154" s="137" t="s">
        <v>340</v>
      </c>
      <c r="D154" s="137" t="s">
        <v>224</v>
      </c>
      <c r="E154" s="138" t="s">
        <v>2422</v>
      </c>
      <c r="F154" s="139" t="s">
        <v>2423</v>
      </c>
      <c r="G154" s="140" t="s">
        <v>285</v>
      </c>
      <c r="H154" s="141">
        <v>2</v>
      </c>
      <c r="I154" s="142"/>
      <c r="J154" s="143">
        <f>ROUND(I154*H154,2)</f>
        <v>0</v>
      </c>
      <c r="K154" s="139" t="s">
        <v>2138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332</v>
      </c>
      <c r="AT154" s="148" t="s">
        <v>224</v>
      </c>
      <c r="AU154" s="148" t="s">
        <v>80</v>
      </c>
      <c r="AY154" s="17" t="s">
        <v>221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80</v>
      </c>
      <c r="BK154" s="149">
        <f>ROUND(I154*H154,2)</f>
        <v>0</v>
      </c>
      <c r="BL154" s="17" t="s">
        <v>332</v>
      </c>
      <c r="BM154" s="148" t="s">
        <v>512</v>
      </c>
    </row>
    <row r="155" spans="2:65" s="1" customFormat="1" ht="33" customHeight="1">
      <c r="B155" s="136"/>
      <c r="C155" s="137" t="s">
        <v>347</v>
      </c>
      <c r="D155" s="137" t="s">
        <v>224</v>
      </c>
      <c r="E155" s="138" t="s">
        <v>2424</v>
      </c>
      <c r="F155" s="139" t="s">
        <v>2425</v>
      </c>
      <c r="G155" s="140" t="s">
        <v>285</v>
      </c>
      <c r="H155" s="141">
        <v>4</v>
      </c>
      <c r="I155" s="142"/>
      <c r="J155" s="143">
        <f>ROUND(I155*H155,2)</f>
        <v>0</v>
      </c>
      <c r="K155" s="139" t="s">
        <v>2138</v>
      </c>
      <c r="L155" s="32"/>
      <c r="M155" s="144" t="s">
        <v>1</v>
      </c>
      <c r="N155" s="145" t="s">
        <v>38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332</v>
      </c>
      <c r="AT155" s="148" t="s">
        <v>224</v>
      </c>
      <c r="AU155" s="148" t="s">
        <v>80</v>
      </c>
      <c r="AY155" s="17" t="s">
        <v>221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80</v>
      </c>
      <c r="BK155" s="149">
        <f>ROUND(I155*H155,2)</f>
        <v>0</v>
      </c>
      <c r="BL155" s="17" t="s">
        <v>332</v>
      </c>
      <c r="BM155" s="148" t="s">
        <v>523</v>
      </c>
    </row>
    <row r="156" spans="2:65" s="1" customFormat="1">
      <c r="B156" s="32"/>
      <c r="D156" s="151" t="s">
        <v>272</v>
      </c>
      <c r="F156" s="181" t="s">
        <v>2426</v>
      </c>
      <c r="I156" s="182"/>
      <c r="L156" s="32"/>
      <c r="M156" s="183"/>
      <c r="T156" s="56"/>
      <c r="AT156" s="17" t="s">
        <v>272</v>
      </c>
      <c r="AU156" s="17" t="s">
        <v>80</v>
      </c>
    </row>
    <row r="157" spans="2:65" s="1" customFormat="1" ht="33" customHeight="1">
      <c r="B157" s="136"/>
      <c r="C157" s="137" t="s">
        <v>353</v>
      </c>
      <c r="D157" s="137" t="s">
        <v>224</v>
      </c>
      <c r="E157" s="138" t="s">
        <v>2427</v>
      </c>
      <c r="F157" s="139" t="s">
        <v>2428</v>
      </c>
      <c r="G157" s="140" t="s">
        <v>285</v>
      </c>
      <c r="H157" s="141">
        <v>4</v>
      </c>
      <c r="I157" s="142"/>
      <c r="J157" s="143">
        <f>ROUND(I157*H157,2)</f>
        <v>0</v>
      </c>
      <c r="K157" s="139" t="s">
        <v>2138</v>
      </c>
      <c r="L157" s="32"/>
      <c r="M157" s="144" t="s">
        <v>1</v>
      </c>
      <c r="N157" s="145" t="s">
        <v>38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332</v>
      </c>
      <c r="AT157" s="148" t="s">
        <v>224</v>
      </c>
      <c r="AU157" s="148" t="s">
        <v>80</v>
      </c>
      <c r="AY157" s="17" t="s">
        <v>221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80</v>
      </c>
      <c r="BK157" s="149">
        <f>ROUND(I157*H157,2)</f>
        <v>0</v>
      </c>
      <c r="BL157" s="17" t="s">
        <v>332</v>
      </c>
      <c r="BM157" s="148" t="s">
        <v>562</v>
      </c>
    </row>
    <row r="158" spans="2:65" s="1" customFormat="1">
      <c r="B158" s="32"/>
      <c r="D158" s="151" t="s">
        <v>272</v>
      </c>
      <c r="F158" s="181" t="s">
        <v>2429</v>
      </c>
      <c r="I158" s="182"/>
      <c r="L158" s="32"/>
      <c r="M158" s="183"/>
      <c r="T158" s="56"/>
      <c r="AT158" s="17" t="s">
        <v>272</v>
      </c>
      <c r="AU158" s="17" t="s">
        <v>80</v>
      </c>
    </row>
    <row r="159" spans="2:65" s="1" customFormat="1" ht="16.5" customHeight="1">
      <c r="B159" s="136"/>
      <c r="C159" s="137" t="s">
        <v>7</v>
      </c>
      <c r="D159" s="137" t="s">
        <v>224</v>
      </c>
      <c r="E159" s="138" t="s">
        <v>2430</v>
      </c>
      <c r="F159" s="139" t="s">
        <v>2431</v>
      </c>
      <c r="G159" s="140" t="s">
        <v>256</v>
      </c>
      <c r="H159" s="141">
        <v>3.9E-2</v>
      </c>
      <c r="I159" s="142"/>
      <c r="J159" s="143">
        <f>ROUND(I159*H159,2)</f>
        <v>0</v>
      </c>
      <c r="K159" s="139" t="s">
        <v>2101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332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332</v>
      </c>
      <c r="BM159" s="148" t="s">
        <v>573</v>
      </c>
    </row>
    <row r="160" spans="2:65" s="11" customFormat="1" ht="25.9" customHeight="1">
      <c r="B160" s="124"/>
      <c r="D160" s="125" t="s">
        <v>72</v>
      </c>
      <c r="E160" s="126" t="s">
        <v>871</v>
      </c>
      <c r="F160" s="126" t="s">
        <v>872</v>
      </c>
      <c r="I160" s="127"/>
      <c r="J160" s="128">
        <f>BK160</f>
        <v>0</v>
      </c>
      <c r="L160" s="124"/>
      <c r="M160" s="129"/>
      <c r="P160" s="130">
        <f>SUM(P161:P162)</f>
        <v>0</v>
      </c>
      <c r="R160" s="130">
        <f>SUM(R161:R162)</f>
        <v>0</v>
      </c>
      <c r="T160" s="131">
        <f>SUM(T161:T162)</f>
        <v>0</v>
      </c>
      <c r="AR160" s="125" t="s">
        <v>82</v>
      </c>
      <c r="AT160" s="132" t="s">
        <v>72</v>
      </c>
      <c r="AU160" s="132" t="s">
        <v>73</v>
      </c>
      <c r="AY160" s="125" t="s">
        <v>221</v>
      </c>
      <c r="BK160" s="133">
        <f>SUM(BK161:BK162)</f>
        <v>0</v>
      </c>
    </row>
    <row r="161" spans="2:65" s="1" customFormat="1" ht="21.75" customHeight="1">
      <c r="B161" s="136"/>
      <c r="C161" s="137" t="s">
        <v>369</v>
      </c>
      <c r="D161" s="137" t="s">
        <v>224</v>
      </c>
      <c r="E161" s="138" t="s">
        <v>2292</v>
      </c>
      <c r="F161" s="139" t="s">
        <v>2293</v>
      </c>
      <c r="G161" s="140" t="s">
        <v>1004</v>
      </c>
      <c r="H161" s="141">
        <v>50</v>
      </c>
      <c r="I161" s="142"/>
      <c r="J161" s="143">
        <f>ROUND(I161*H161,2)</f>
        <v>0</v>
      </c>
      <c r="K161" s="139" t="s">
        <v>2101</v>
      </c>
      <c r="L161" s="32"/>
      <c r="M161" s="144" t="s">
        <v>1</v>
      </c>
      <c r="N161" s="145" t="s">
        <v>38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332</v>
      </c>
      <c r="AT161" s="148" t="s">
        <v>224</v>
      </c>
      <c r="AU161" s="148" t="s">
        <v>80</v>
      </c>
      <c r="AY161" s="17" t="s">
        <v>221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80</v>
      </c>
      <c r="BK161" s="149">
        <f>ROUND(I161*H161,2)</f>
        <v>0</v>
      </c>
      <c r="BL161" s="17" t="s">
        <v>332</v>
      </c>
      <c r="BM161" s="148" t="s">
        <v>605</v>
      </c>
    </row>
    <row r="162" spans="2:65" s="1" customFormat="1" ht="21.75" customHeight="1">
      <c r="B162" s="136"/>
      <c r="C162" s="137" t="s">
        <v>375</v>
      </c>
      <c r="D162" s="137" t="s">
        <v>224</v>
      </c>
      <c r="E162" s="138" t="s">
        <v>2294</v>
      </c>
      <c r="F162" s="139" t="s">
        <v>2295</v>
      </c>
      <c r="G162" s="140" t="s">
        <v>256</v>
      </c>
      <c r="H162" s="141">
        <v>3.0000000000000001E-3</v>
      </c>
      <c r="I162" s="142"/>
      <c r="J162" s="143">
        <f>ROUND(I162*H162,2)</f>
        <v>0</v>
      </c>
      <c r="K162" s="139" t="s">
        <v>2101</v>
      </c>
      <c r="L162" s="32"/>
      <c r="M162" s="197" t="s">
        <v>1</v>
      </c>
      <c r="N162" s="198" t="s">
        <v>38</v>
      </c>
      <c r="O162" s="195"/>
      <c r="P162" s="199">
        <f>O162*H162</f>
        <v>0</v>
      </c>
      <c r="Q162" s="199">
        <v>0</v>
      </c>
      <c r="R162" s="199">
        <f>Q162*H162</f>
        <v>0</v>
      </c>
      <c r="S162" s="199">
        <v>0</v>
      </c>
      <c r="T162" s="200">
        <f>S162*H162</f>
        <v>0</v>
      </c>
      <c r="AR162" s="148" t="s">
        <v>332</v>
      </c>
      <c r="AT162" s="148" t="s">
        <v>224</v>
      </c>
      <c r="AU162" s="148" t="s">
        <v>80</v>
      </c>
      <c r="AY162" s="17" t="s">
        <v>221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80</v>
      </c>
      <c r="BK162" s="149">
        <f>ROUND(I162*H162,2)</f>
        <v>0</v>
      </c>
      <c r="BL162" s="17" t="s">
        <v>332</v>
      </c>
      <c r="BM162" s="148" t="s">
        <v>632</v>
      </c>
    </row>
    <row r="163" spans="2:65" s="1" customFormat="1" ht="6.95" customHeight="1"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32"/>
    </row>
  </sheetData>
  <autoFilter ref="C124:K162" xr:uid="{00000000-0009-0000-0000-000006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31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108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s="1" customFormat="1" ht="12" customHeight="1">
      <c r="B8" s="32"/>
      <c r="D8" s="27" t="s">
        <v>176</v>
      </c>
      <c r="L8" s="32"/>
    </row>
    <row r="9" spans="2:46" s="1" customFormat="1" ht="16.5" customHeight="1">
      <c r="B9" s="32"/>
      <c r="E9" s="240" t="s">
        <v>2432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15. 9. 2025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09"/>
      <c r="G18" s="209"/>
      <c r="H18" s="20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94"/>
      <c r="E27" s="213" t="s">
        <v>1</v>
      </c>
      <c r="F27" s="213"/>
      <c r="G27" s="213"/>
      <c r="H27" s="21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33</v>
      </c>
      <c r="J30" s="66">
        <f>ROUND(J121,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86">
        <f>ROUND((SUM(BE121:BE314)),  2)</f>
        <v>0</v>
      </c>
      <c r="I33" s="96">
        <v>0.21</v>
      </c>
      <c r="J33" s="86">
        <f>ROUND(((SUM(BE121:BE314))*I33),  2)</f>
        <v>0</v>
      </c>
      <c r="L33" s="32"/>
    </row>
    <row r="34" spans="2:12" s="1" customFormat="1" ht="14.45" customHeight="1">
      <c r="B34" s="32"/>
      <c r="E34" s="27" t="s">
        <v>39</v>
      </c>
      <c r="F34" s="86">
        <f>ROUND((SUM(BF121:BF314)),  2)</f>
        <v>0</v>
      </c>
      <c r="I34" s="96">
        <v>0.12</v>
      </c>
      <c r="J34" s="86">
        <f>ROUND(((SUM(BF121:BF314))*I34),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ROUND((SUM(BG121:BG314)),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ROUND((SUM(BH121:BH314)),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ROUND((SUM(BI121:BI314)),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176</v>
      </c>
      <c r="L86" s="32"/>
    </row>
    <row r="87" spans="2:47" s="1" customFormat="1" ht="16.5" customHeight="1">
      <c r="B87" s="32"/>
      <c r="E87" s="240" t="str">
        <f>E9</f>
        <v>D.1.01.4c - Elektroinstalace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15. 9. 2025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182</v>
      </c>
      <c r="D94" s="97"/>
      <c r="E94" s="97"/>
      <c r="F94" s="97"/>
      <c r="G94" s="97"/>
      <c r="H94" s="97"/>
      <c r="I94" s="97"/>
      <c r="J94" s="106" t="s">
        <v>183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184</v>
      </c>
      <c r="J96" s="66">
        <f>J121</f>
        <v>0</v>
      </c>
      <c r="L96" s="32"/>
      <c r="AU96" s="17" t="s">
        <v>185</v>
      </c>
    </row>
    <row r="97" spans="2:12" s="8" customFormat="1" ht="24.95" customHeight="1">
      <c r="B97" s="108"/>
      <c r="D97" s="109" t="s">
        <v>2433</v>
      </c>
      <c r="E97" s="110"/>
      <c r="F97" s="110"/>
      <c r="G97" s="110"/>
      <c r="H97" s="110"/>
      <c r="I97" s="110"/>
      <c r="J97" s="111">
        <f>J122</f>
        <v>0</v>
      </c>
      <c r="L97" s="108"/>
    </row>
    <row r="98" spans="2:12" s="8" customFormat="1" ht="24.95" customHeight="1">
      <c r="B98" s="108"/>
      <c r="D98" s="109" t="s">
        <v>2434</v>
      </c>
      <c r="E98" s="110"/>
      <c r="F98" s="110"/>
      <c r="G98" s="110"/>
      <c r="H98" s="110"/>
      <c r="I98" s="110"/>
      <c r="J98" s="111">
        <f>J142</f>
        <v>0</v>
      </c>
      <c r="L98" s="108"/>
    </row>
    <row r="99" spans="2:12" s="8" customFormat="1" ht="24.95" customHeight="1">
      <c r="B99" s="108"/>
      <c r="D99" s="109" t="s">
        <v>2435</v>
      </c>
      <c r="E99" s="110"/>
      <c r="F99" s="110"/>
      <c r="G99" s="110"/>
      <c r="H99" s="110"/>
      <c r="I99" s="110"/>
      <c r="J99" s="111">
        <f>J168</f>
        <v>0</v>
      </c>
      <c r="L99" s="108"/>
    </row>
    <row r="100" spans="2:12" s="8" customFormat="1" ht="24.95" customHeight="1">
      <c r="B100" s="108"/>
      <c r="D100" s="109" t="s">
        <v>2436</v>
      </c>
      <c r="E100" s="110"/>
      <c r="F100" s="110"/>
      <c r="G100" s="110"/>
      <c r="H100" s="110"/>
      <c r="I100" s="110"/>
      <c r="J100" s="111">
        <f>J253</f>
        <v>0</v>
      </c>
      <c r="L100" s="108"/>
    </row>
    <row r="101" spans="2:12" s="8" customFormat="1" ht="24.95" customHeight="1">
      <c r="B101" s="108"/>
      <c r="D101" s="109" t="s">
        <v>2437</v>
      </c>
      <c r="E101" s="110"/>
      <c r="F101" s="110"/>
      <c r="G101" s="110"/>
      <c r="H101" s="110"/>
      <c r="I101" s="110"/>
      <c r="J101" s="111">
        <f>J306</f>
        <v>0</v>
      </c>
      <c r="L101" s="108"/>
    </row>
    <row r="102" spans="2:12" s="1" customFormat="1" ht="21.75" customHeight="1">
      <c r="B102" s="32"/>
      <c r="L102" s="32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>
      <c r="B108" s="32"/>
      <c r="C108" s="21" t="s">
        <v>206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26.25" customHeight="1">
      <c r="B111" s="32"/>
      <c r="E111" s="244" t="str">
        <f>E7</f>
        <v>REKONSTRUKCE KORONÁRNÍ JEDNOTKY IKK - Fakultní nemocnice Brno</v>
      </c>
      <c r="F111" s="245"/>
      <c r="G111" s="245"/>
      <c r="H111" s="245"/>
      <c r="L111" s="32"/>
    </row>
    <row r="112" spans="2:12" s="1" customFormat="1" ht="12" customHeight="1">
      <c r="B112" s="32"/>
      <c r="C112" s="27" t="s">
        <v>176</v>
      </c>
      <c r="L112" s="32"/>
    </row>
    <row r="113" spans="2:65" s="1" customFormat="1" ht="16.5" customHeight="1">
      <c r="B113" s="32"/>
      <c r="E113" s="240" t="str">
        <f>E9</f>
        <v>D.1.01.4c - Elektroinstalace</v>
      </c>
      <c r="F113" s="243"/>
      <c r="G113" s="243"/>
      <c r="H113" s="243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 xml:space="preserve"> </v>
      </c>
      <c r="I115" s="27" t="s">
        <v>22</v>
      </c>
      <c r="J115" s="52" t="str">
        <f>IF(J12="","",J12)</f>
        <v>15. 9. 2025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E15</f>
        <v xml:space="preserve"> </v>
      </c>
      <c r="I117" s="27" t="s">
        <v>29</v>
      </c>
      <c r="J117" s="30" t="str">
        <f>E21</f>
        <v xml:space="preserve"> </v>
      </c>
      <c r="L117" s="32"/>
    </row>
    <row r="118" spans="2:65" s="1" customFormat="1" ht="15.2" customHeight="1">
      <c r="B118" s="32"/>
      <c r="C118" s="27" t="s">
        <v>27</v>
      </c>
      <c r="F118" s="25" t="str">
        <f>IF(E18="","",E18)</f>
        <v>Vyplň údaj</v>
      </c>
      <c r="I118" s="27" t="s">
        <v>31</v>
      </c>
      <c r="J118" s="30" t="str">
        <f>E24</f>
        <v xml:space="preserve"> 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6"/>
      <c r="C120" s="117" t="s">
        <v>207</v>
      </c>
      <c r="D120" s="118" t="s">
        <v>58</v>
      </c>
      <c r="E120" s="118" t="s">
        <v>54</v>
      </c>
      <c r="F120" s="118" t="s">
        <v>55</v>
      </c>
      <c r="G120" s="118" t="s">
        <v>208</v>
      </c>
      <c r="H120" s="118" t="s">
        <v>209</v>
      </c>
      <c r="I120" s="118" t="s">
        <v>210</v>
      </c>
      <c r="J120" s="118" t="s">
        <v>183</v>
      </c>
      <c r="K120" s="119" t="s">
        <v>211</v>
      </c>
      <c r="L120" s="116"/>
      <c r="M120" s="59" t="s">
        <v>1</v>
      </c>
      <c r="N120" s="60" t="s">
        <v>37</v>
      </c>
      <c r="O120" s="60" t="s">
        <v>212</v>
      </c>
      <c r="P120" s="60" t="s">
        <v>213</v>
      </c>
      <c r="Q120" s="60" t="s">
        <v>214</v>
      </c>
      <c r="R120" s="60" t="s">
        <v>215</v>
      </c>
      <c r="S120" s="60" t="s">
        <v>216</v>
      </c>
      <c r="T120" s="61" t="s">
        <v>217</v>
      </c>
    </row>
    <row r="121" spans="2:65" s="1" customFormat="1" ht="22.9" customHeight="1">
      <c r="B121" s="32"/>
      <c r="C121" s="64" t="s">
        <v>218</v>
      </c>
      <c r="J121" s="120">
        <f>BK121</f>
        <v>0</v>
      </c>
      <c r="L121" s="32"/>
      <c r="M121" s="62"/>
      <c r="N121" s="53"/>
      <c r="O121" s="53"/>
      <c r="P121" s="121">
        <f>P122+P142+P168+P253+P306</f>
        <v>0</v>
      </c>
      <c r="Q121" s="53"/>
      <c r="R121" s="121">
        <f>R122+R142+R168+R253+R306</f>
        <v>0</v>
      </c>
      <c r="S121" s="53"/>
      <c r="T121" s="122">
        <f>T122+T142+T168+T253+T306</f>
        <v>0</v>
      </c>
      <c r="AT121" s="17" t="s">
        <v>72</v>
      </c>
      <c r="AU121" s="17" t="s">
        <v>185</v>
      </c>
      <c r="BK121" s="123">
        <f>BK122+BK142+BK168+BK253+BK306</f>
        <v>0</v>
      </c>
    </row>
    <row r="122" spans="2:65" s="11" customFormat="1" ht="25.9" customHeight="1">
      <c r="B122" s="124"/>
      <c r="D122" s="125" t="s">
        <v>72</v>
      </c>
      <c r="E122" s="126" t="s">
        <v>2438</v>
      </c>
      <c r="F122" s="126" t="s">
        <v>2439</v>
      </c>
      <c r="I122" s="127"/>
      <c r="J122" s="128">
        <f>BK122</f>
        <v>0</v>
      </c>
      <c r="L122" s="124"/>
      <c r="M122" s="129"/>
      <c r="P122" s="130">
        <f>SUM(P123:P141)</f>
        <v>0</v>
      </c>
      <c r="R122" s="130">
        <f>SUM(R123:R141)</f>
        <v>0</v>
      </c>
      <c r="T122" s="131">
        <f>SUM(T123:T141)</f>
        <v>0</v>
      </c>
      <c r="AR122" s="125" t="s">
        <v>80</v>
      </c>
      <c r="AT122" s="132" t="s">
        <v>72</v>
      </c>
      <c r="AU122" s="132" t="s">
        <v>73</v>
      </c>
      <c r="AY122" s="125" t="s">
        <v>221</v>
      </c>
      <c r="BK122" s="133">
        <f>SUM(BK123:BK141)</f>
        <v>0</v>
      </c>
    </row>
    <row r="123" spans="2:65" s="1" customFormat="1" ht="16.5" customHeight="1">
      <c r="B123" s="136"/>
      <c r="C123" s="137" t="s">
        <v>80</v>
      </c>
      <c r="D123" s="137" t="s">
        <v>224</v>
      </c>
      <c r="E123" s="138" t="s">
        <v>2440</v>
      </c>
      <c r="F123" s="139" t="s">
        <v>2441</v>
      </c>
      <c r="G123" s="140" t="s">
        <v>2137</v>
      </c>
      <c r="H123" s="141">
        <v>1</v>
      </c>
      <c r="I123" s="142"/>
      <c r="J123" s="143">
        <f>ROUND(I123*H123,2)</f>
        <v>0</v>
      </c>
      <c r="K123" s="139" t="s">
        <v>2442</v>
      </c>
      <c r="L123" s="32"/>
      <c r="M123" s="144" t="s">
        <v>1</v>
      </c>
      <c r="N123" s="145" t="s">
        <v>38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229</v>
      </c>
      <c r="AT123" s="148" t="s">
        <v>224</v>
      </c>
      <c r="AU123" s="148" t="s">
        <v>80</v>
      </c>
      <c r="AY123" s="17" t="s">
        <v>221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80</v>
      </c>
      <c r="BK123" s="149">
        <f>ROUND(I123*H123,2)</f>
        <v>0</v>
      </c>
      <c r="BL123" s="17" t="s">
        <v>229</v>
      </c>
      <c r="BM123" s="148" t="s">
        <v>82</v>
      </c>
    </row>
    <row r="124" spans="2:65" s="1" customFormat="1">
      <c r="B124" s="32"/>
      <c r="D124" s="151" t="s">
        <v>272</v>
      </c>
      <c r="F124" s="181" t="s">
        <v>2443</v>
      </c>
      <c r="I124" s="182"/>
      <c r="L124" s="32"/>
      <c r="M124" s="183"/>
      <c r="T124" s="56"/>
      <c r="AT124" s="17" t="s">
        <v>272</v>
      </c>
      <c r="AU124" s="17" t="s">
        <v>80</v>
      </c>
    </row>
    <row r="125" spans="2:65" s="1" customFormat="1" ht="16.5" customHeight="1">
      <c r="B125" s="136"/>
      <c r="C125" s="137" t="s">
        <v>82</v>
      </c>
      <c r="D125" s="137" t="s">
        <v>224</v>
      </c>
      <c r="E125" s="138" t="s">
        <v>2444</v>
      </c>
      <c r="F125" s="139" t="s">
        <v>2445</v>
      </c>
      <c r="G125" s="140" t="s">
        <v>2137</v>
      </c>
      <c r="H125" s="141">
        <v>1</v>
      </c>
      <c r="I125" s="142"/>
      <c r="J125" s="143">
        <f>ROUND(I125*H125,2)</f>
        <v>0</v>
      </c>
      <c r="K125" s="139" t="s">
        <v>2442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229</v>
      </c>
    </row>
    <row r="126" spans="2:65" s="1" customFormat="1">
      <c r="B126" s="32"/>
      <c r="D126" s="151" t="s">
        <v>272</v>
      </c>
      <c r="F126" s="181" t="s">
        <v>2446</v>
      </c>
      <c r="I126" s="182"/>
      <c r="L126" s="32"/>
      <c r="M126" s="183"/>
      <c r="T126" s="56"/>
      <c r="AT126" s="17" t="s">
        <v>272</v>
      </c>
      <c r="AU126" s="17" t="s">
        <v>80</v>
      </c>
    </row>
    <row r="127" spans="2:65" s="1" customFormat="1" ht="16.5" customHeight="1">
      <c r="B127" s="136"/>
      <c r="C127" s="137" t="s">
        <v>222</v>
      </c>
      <c r="D127" s="137" t="s">
        <v>224</v>
      </c>
      <c r="E127" s="138" t="s">
        <v>2447</v>
      </c>
      <c r="F127" s="139" t="s">
        <v>2448</v>
      </c>
      <c r="G127" s="140" t="s">
        <v>2137</v>
      </c>
      <c r="H127" s="141">
        <v>1</v>
      </c>
      <c r="I127" s="142"/>
      <c r="J127" s="143">
        <f>ROUND(I127*H127,2)</f>
        <v>0</v>
      </c>
      <c r="K127" s="139" t="s">
        <v>2442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266</v>
      </c>
    </row>
    <row r="128" spans="2:65" s="1" customFormat="1">
      <c r="B128" s="32"/>
      <c r="D128" s="151" t="s">
        <v>272</v>
      </c>
      <c r="F128" s="181" t="s">
        <v>2449</v>
      </c>
      <c r="I128" s="182"/>
      <c r="L128" s="32"/>
      <c r="M128" s="183"/>
      <c r="T128" s="56"/>
      <c r="AT128" s="17" t="s">
        <v>272</v>
      </c>
      <c r="AU128" s="17" t="s">
        <v>80</v>
      </c>
    </row>
    <row r="129" spans="2:65" s="1" customFormat="1" ht="16.5" customHeight="1">
      <c r="B129" s="136"/>
      <c r="C129" s="137" t="s">
        <v>229</v>
      </c>
      <c r="D129" s="137" t="s">
        <v>224</v>
      </c>
      <c r="E129" s="138" t="s">
        <v>2450</v>
      </c>
      <c r="F129" s="139" t="s">
        <v>2451</v>
      </c>
      <c r="G129" s="140" t="s">
        <v>2137</v>
      </c>
      <c r="H129" s="141">
        <v>1</v>
      </c>
      <c r="I129" s="142"/>
      <c r="J129" s="143">
        <f>ROUND(I129*H129,2)</f>
        <v>0</v>
      </c>
      <c r="K129" s="139" t="s">
        <v>2442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270</v>
      </c>
    </row>
    <row r="130" spans="2:65" s="1" customFormat="1">
      <c r="B130" s="32"/>
      <c r="D130" s="151" t="s">
        <v>272</v>
      </c>
      <c r="F130" s="181" t="s">
        <v>2452</v>
      </c>
      <c r="I130" s="182"/>
      <c r="L130" s="32"/>
      <c r="M130" s="183"/>
      <c r="T130" s="56"/>
      <c r="AT130" s="17" t="s">
        <v>272</v>
      </c>
      <c r="AU130" s="17" t="s">
        <v>80</v>
      </c>
    </row>
    <row r="131" spans="2:65" s="1" customFormat="1" ht="16.5" customHeight="1">
      <c r="B131" s="136"/>
      <c r="C131" s="137" t="s">
        <v>253</v>
      </c>
      <c r="D131" s="137" t="s">
        <v>224</v>
      </c>
      <c r="E131" s="138" t="s">
        <v>2453</v>
      </c>
      <c r="F131" s="139" t="s">
        <v>2454</v>
      </c>
      <c r="G131" s="140" t="s">
        <v>2137</v>
      </c>
      <c r="H131" s="141">
        <v>1</v>
      </c>
      <c r="I131" s="142"/>
      <c r="J131" s="143">
        <f>ROUND(I131*H131,2)</f>
        <v>0</v>
      </c>
      <c r="K131" s="139" t="s">
        <v>2442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304</v>
      </c>
    </row>
    <row r="132" spans="2:65" s="1" customFormat="1">
      <c r="B132" s="32"/>
      <c r="D132" s="151" t="s">
        <v>272</v>
      </c>
      <c r="F132" s="181" t="s">
        <v>2455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16.5" customHeight="1">
      <c r="B133" s="136"/>
      <c r="C133" s="137" t="s">
        <v>266</v>
      </c>
      <c r="D133" s="137" t="s">
        <v>224</v>
      </c>
      <c r="E133" s="138" t="s">
        <v>2456</v>
      </c>
      <c r="F133" s="139" t="s">
        <v>2457</v>
      </c>
      <c r="G133" s="140" t="s">
        <v>2137</v>
      </c>
      <c r="H133" s="141">
        <v>1</v>
      </c>
      <c r="I133" s="142"/>
      <c r="J133" s="143">
        <f>ROUND(I133*H133,2)</f>
        <v>0</v>
      </c>
      <c r="K133" s="139" t="s">
        <v>2442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8</v>
      </c>
    </row>
    <row r="134" spans="2:65" s="1" customFormat="1">
      <c r="B134" s="32"/>
      <c r="D134" s="151" t="s">
        <v>272</v>
      </c>
      <c r="F134" s="181" t="s">
        <v>2458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16.5" customHeight="1">
      <c r="B135" s="136"/>
      <c r="C135" s="137" t="s">
        <v>275</v>
      </c>
      <c r="D135" s="137" t="s">
        <v>224</v>
      </c>
      <c r="E135" s="138" t="s">
        <v>2459</v>
      </c>
      <c r="F135" s="139" t="s">
        <v>2460</v>
      </c>
      <c r="G135" s="140" t="s">
        <v>2137</v>
      </c>
      <c r="H135" s="141">
        <v>1</v>
      </c>
      <c r="I135" s="142"/>
      <c r="J135" s="143">
        <f>ROUND(I135*H135,2)</f>
        <v>0</v>
      </c>
      <c r="K135" s="139" t="s">
        <v>2442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322</v>
      </c>
    </row>
    <row r="136" spans="2:65" s="1" customFormat="1">
      <c r="B136" s="32"/>
      <c r="D136" s="151" t="s">
        <v>272</v>
      </c>
      <c r="F136" s="181" t="s">
        <v>2461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" customFormat="1" ht="16.5" customHeight="1">
      <c r="B137" s="136"/>
      <c r="C137" s="137" t="s">
        <v>270</v>
      </c>
      <c r="D137" s="137" t="s">
        <v>224</v>
      </c>
      <c r="E137" s="138" t="s">
        <v>2462</v>
      </c>
      <c r="F137" s="139" t="s">
        <v>2463</v>
      </c>
      <c r="G137" s="140" t="s">
        <v>2137</v>
      </c>
      <c r="H137" s="141">
        <v>1</v>
      </c>
      <c r="I137" s="142"/>
      <c r="J137" s="143">
        <f>ROUND(I137*H137,2)</f>
        <v>0</v>
      </c>
      <c r="K137" s="139" t="s">
        <v>2442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229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229</v>
      </c>
      <c r="BM137" s="148" t="s">
        <v>332</v>
      </c>
    </row>
    <row r="138" spans="2:65" s="1" customFormat="1">
      <c r="B138" s="32"/>
      <c r="D138" s="151" t="s">
        <v>272</v>
      </c>
      <c r="F138" s="181" t="s">
        <v>2464</v>
      </c>
      <c r="I138" s="182"/>
      <c r="L138" s="32"/>
      <c r="M138" s="183"/>
      <c r="T138" s="56"/>
      <c r="AT138" s="17" t="s">
        <v>272</v>
      </c>
      <c r="AU138" s="17" t="s">
        <v>80</v>
      </c>
    </row>
    <row r="139" spans="2:65" s="1" customFormat="1" ht="21.75" customHeight="1">
      <c r="B139" s="136"/>
      <c r="C139" s="137" t="s">
        <v>294</v>
      </c>
      <c r="D139" s="137" t="s">
        <v>224</v>
      </c>
      <c r="E139" s="138" t="s">
        <v>2465</v>
      </c>
      <c r="F139" s="139" t="s">
        <v>2466</v>
      </c>
      <c r="G139" s="140" t="s">
        <v>2137</v>
      </c>
      <c r="H139" s="141">
        <v>2</v>
      </c>
      <c r="I139" s="142"/>
      <c r="J139" s="143">
        <f>ROUND(I139*H139,2)</f>
        <v>0</v>
      </c>
      <c r="K139" s="139" t="s">
        <v>2442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229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229</v>
      </c>
      <c r="BM139" s="148" t="s">
        <v>340</v>
      </c>
    </row>
    <row r="140" spans="2:65" s="1" customFormat="1">
      <c r="B140" s="32"/>
      <c r="D140" s="151" t="s">
        <v>272</v>
      </c>
      <c r="F140" s="181" t="s">
        <v>2467</v>
      </c>
      <c r="I140" s="182"/>
      <c r="L140" s="32"/>
      <c r="M140" s="183"/>
      <c r="T140" s="56"/>
      <c r="AT140" s="17" t="s">
        <v>272</v>
      </c>
      <c r="AU140" s="17" t="s">
        <v>80</v>
      </c>
    </row>
    <row r="141" spans="2:65" s="1" customFormat="1" ht="16.5" customHeight="1">
      <c r="B141" s="136"/>
      <c r="C141" s="137" t="s">
        <v>304</v>
      </c>
      <c r="D141" s="137" t="s">
        <v>224</v>
      </c>
      <c r="E141" s="138" t="s">
        <v>2468</v>
      </c>
      <c r="F141" s="139" t="s">
        <v>2469</v>
      </c>
      <c r="G141" s="140" t="s">
        <v>2137</v>
      </c>
      <c r="H141" s="141">
        <v>3</v>
      </c>
      <c r="I141" s="142"/>
      <c r="J141" s="143">
        <f>ROUND(I141*H141,2)</f>
        <v>0</v>
      </c>
      <c r="K141" s="139" t="s">
        <v>2442</v>
      </c>
      <c r="L141" s="32"/>
      <c r="M141" s="144" t="s">
        <v>1</v>
      </c>
      <c r="N141" s="145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229</v>
      </c>
      <c r="AT141" s="148" t="s">
        <v>224</v>
      </c>
      <c r="AU141" s="148" t="s">
        <v>80</v>
      </c>
      <c r="AY141" s="17" t="s">
        <v>221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80</v>
      </c>
      <c r="BK141" s="149">
        <f>ROUND(I141*H141,2)</f>
        <v>0</v>
      </c>
      <c r="BL141" s="17" t="s">
        <v>229</v>
      </c>
      <c r="BM141" s="148" t="s">
        <v>353</v>
      </c>
    </row>
    <row r="142" spans="2:65" s="11" customFormat="1" ht="25.9" customHeight="1">
      <c r="B142" s="124"/>
      <c r="D142" s="125" t="s">
        <v>72</v>
      </c>
      <c r="E142" s="126" t="s">
        <v>2470</v>
      </c>
      <c r="F142" s="126" t="s">
        <v>2471</v>
      </c>
      <c r="I142" s="127"/>
      <c r="J142" s="128">
        <f>BK142</f>
        <v>0</v>
      </c>
      <c r="L142" s="124"/>
      <c r="M142" s="129"/>
      <c r="P142" s="130">
        <f>SUM(P143:P167)</f>
        <v>0</v>
      </c>
      <c r="R142" s="130">
        <f>SUM(R143:R167)</f>
        <v>0</v>
      </c>
      <c r="T142" s="131">
        <f>SUM(T143:T167)</f>
        <v>0</v>
      </c>
      <c r="AR142" s="125" t="s">
        <v>80</v>
      </c>
      <c r="AT142" s="132" t="s">
        <v>72</v>
      </c>
      <c r="AU142" s="132" t="s">
        <v>73</v>
      </c>
      <c r="AY142" s="125" t="s">
        <v>221</v>
      </c>
      <c r="BK142" s="133">
        <f>SUM(BK143:BK167)</f>
        <v>0</v>
      </c>
    </row>
    <row r="143" spans="2:65" s="1" customFormat="1" ht="16.5" customHeight="1">
      <c r="B143" s="136"/>
      <c r="C143" s="137" t="s">
        <v>310</v>
      </c>
      <c r="D143" s="137" t="s">
        <v>224</v>
      </c>
      <c r="E143" s="138" t="s">
        <v>2472</v>
      </c>
      <c r="F143" s="139" t="s">
        <v>2473</v>
      </c>
      <c r="G143" s="140" t="s">
        <v>2137</v>
      </c>
      <c r="H143" s="141">
        <v>12</v>
      </c>
      <c r="I143" s="142"/>
      <c r="J143" s="143">
        <f>ROUND(I143*H143,2)</f>
        <v>0</v>
      </c>
      <c r="K143" s="139" t="s">
        <v>2442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229</v>
      </c>
      <c r="AT143" s="148" t="s">
        <v>224</v>
      </c>
      <c r="AU143" s="148" t="s">
        <v>80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229</v>
      </c>
      <c r="BM143" s="148" t="s">
        <v>369</v>
      </c>
    </row>
    <row r="144" spans="2:65" s="1" customFormat="1">
      <c r="B144" s="32"/>
      <c r="D144" s="151" t="s">
        <v>272</v>
      </c>
      <c r="F144" s="181" t="s">
        <v>2474</v>
      </c>
      <c r="I144" s="182"/>
      <c r="L144" s="32"/>
      <c r="M144" s="183"/>
      <c r="T144" s="56"/>
      <c r="AT144" s="17" t="s">
        <v>272</v>
      </c>
      <c r="AU144" s="17" t="s">
        <v>80</v>
      </c>
    </row>
    <row r="145" spans="2:65" s="1" customFormat="1" ht="16.5" customHeight="1">
      <c r="B145" s="136"/>
      <c r="C145" s="137" t="s">
        <v>8</v>
      </c>
      <c r="D145" s="137" t="s">
        <v>224</v>
      </c>
      <c r="E145" s="138" t="s">
        <v>2475</v>
      </c>
      <c r="F145" s="139" t="s">
        <v>2476</v>
      </c>
      <c r="G145" s="140" t="s">
        <v>2137</v>
      </c>
      <c r="H145" s="141">
        <v>102</v>
      </c>
      <c r="I145" s="142"/>
      <c r="J145" s="143">
        <f>ROUND(I145*H145,2)</f>
        <v>0</v>
      </c>
      <c r="K145" s="139" t="s">
        <v>2442</v>
      </c>
      <c r="L145" s="32"/>
      <c r="M145" s="144" t="s">
        <v>1</v>
      </c>
      <c r="N145" s="145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229</v>
      </c>
      <c r="AT145" s="148" t="s">
        <v>224</v>
      </c>
      <c r="AU145" s="148" t="s">
        <v>80</v>
      </c>
      <c r="AY145" s="17" t="s">
        <v>221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80</v>
      </c>
      <c r="BK145" s="149">
        <f>ROUND(I145*H145,2)</f>
        <v>0</v>
      </c>
      <c r="BL145" s="17" t="s">
        <v>229</v>
      </c>
      <c r="BM145" s="148" t="s">
        <v>379</v>
      </c>
    </row>
    <row r="146" spans="2:65" s="1" customFormat="1">
      <c r="B146" s="32"/>
      <c r="D146" s="151" t="s">
        <v>272</v>
      </c>
      <c r="F146" s="181" t="s">
        <v>2477</v>
      </c>
      <c r="I146" s="182"/>
      <c r="L146" s="32"/>
      <c r="M146" s="183"/>
      <c r="T146" s="56"/>
      <c r="AT146" s="17" t="s">
        <v>272</v>
      </c>
      <c r="AU146" s="17" t="s">
        <v>80</v>
      </c>
    </row>
    <row r="147" spans="2:65" s="1" customFormat="1" ht="16.5" customHeight="1">
      <c r="B147" s="136"/>
      <c r="C147" s="137" t="s">
        <v>318</v>
      </c>
      <c r="D147" s="137" t="s">
        <v>224</v>
      </c>
      <c r="E147" s="138" t="s">
        <v>2478</v>
      </c>
      <c r="F147" s="139" t="s">
        <v>2479</v>
      </c>
      <c r="G147" s="140" t="s">
        <v>2137</v>
      </c>
      <c r="H147" s="141">
        <v>4</v>
      </c>
      <c r="I147" s="142"/>
      <c r="J147" s="143">
        <f>ROUND(I147*H147,2)</f>
        <v>0</v>
      </c>
      <c r="K147" s="139" t="s">
        <v>2442</v>
      </c>
      <c r="L147" s="32"/>
      <c r="M147" s="144" t="s">
        <v>1</v>
      </c>
      <c r="N147" s="145" t="s">
        <v>38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229</v>
      </c>
      <c r="AT147" s="148" t="s">
        <v>224</v>
      </c>
      <c r="AU147" s="148" t="s">
        <v>80</v>
      </c>
      <c r="AY147" s="17" t="s">
        <v>221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80</v>
      </c>
      <c r="BK147" s="149">
        <f>ROUND(I147*H147,2)</f>
        <v>0</v>
      </c>
      <c r="BL147" s="17" t="s">
        <v>229</v>
      </c>
      <c r="BM147" s="148" t="s">
        <v>391</v>
      </c>
    </row>
    <row r="148" spans="2:65" s="1" customFormat="1">
      <c r="B148" s="32"/>
      <c r="D148" s="151" t="s">
        <v>272</v>
      </c>
      <c r="F148" s="181" t="s">
        <v>2480</v>
      </c>
      <c r="I148" s="182"/>
      <c r="L148" s="32"/>
      <c r="M148" s="183"/>
      <c r="T148" s="56"/>
      <c r="AT148" s="17" t="s">
        <v>272</v>
      </c>
      <c r="AU148" s="17" t="s">
        <v>80</v>
      </c>
    </row>
    <row r="149" spans="2:65" s="1" customFormat="1" ht="16.5" customHeight="1">
      <c r="B149" s="136"/>
      <c r="C149" s="137" t="s">
        <v>322</v>
      </c>
      <c r="D149" s="137" t="s">
        <v>224</v>
      </c>
      <c r="E149" s="138" t="s">
        <v>2481</v>
      </c>
      <c r="F149" s="139" t="s">
        <v>2482</v>
      </c>
      <c r="G149" s="140" t="s">
        <v>2137</v>
      </c>
      <c r="H149" s="141">
        <v>4</v>
      </c>
      <c r="I149" s="142"/>
      <c r="J149" s="143">
        <f>ROUND(I149*H149,2)</f>
        <v>0</v>
      </c>
      <c r="K149" s="139" t="s">
        <v>2442</v>
      </c>
      <c r="L149" s="32"/>
      <c r="M149" s="144" t="s">
        <v>1</v>
      </c>
      <c r="N149" s="145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229</v>
      </c>
      <c r="AT149" s="148" t="s">
        <v>224</v>
      </c>
      <c r="AU149" s="148" t="s">
        <v>80</v>
      </c>
      <c r="AY149" s="17" t="s">
        <v>221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80</v>
      </c>
      <c r="BK149" s="149">
        <f>ROUND(I149*H149,2)</f>
        <v>0</v>
      </c>
      <c r="BL149" s="17" t="s">
        <v>229</v>
      </c>
      <c r="BM149" s="148" t="s">
        <v>404</v>
      </c>
    </row>
    <row r="150" spans="2:65" s="1" customFormat="1">
      <c r="B150" s="32"/>
      <c r="D150" s="151" t="s">
        <v>272</v>
      </c>
      <c r="F150" s="181" t="s">
        <v>2480</v>
      </c>
      <c r="I150" s="182"/>
      <c r="L150" s="32"/>
      <c r="M150" s="183"/>
      <c r="T150" s="56"/>
      <c r="AT150" s="17" t="s">
        <v>272</v>
      </c>
      <c r="AU150" s="17" t="s">
        <v>80</v>
      </c>
    </row>
    <row r="151" spans="2:65" s="1" customFormat="1" ht="16.5" customHeight="1">
      <c r="B151" s="136"/>
      <c r="C151" s="137" t="s">
        <v>328</v>
      </c>
      <c r="D151" s="137" t="s">
        <v>224</v>
      </c>
      <c r="E151" s="138" t="s">
        <v>2483</v>
      </c>
      <c r="F151" s="139" t="s">
        <v>2484</v>
      </c>
      <c r="G151" s="140" t="s">
        <v>2137</v>
      </c>
      <c r="H151" s="141">
        <v>17</v>
      </c>
      <c r="I151" s="142"/>
      <c r="J151" s="143">
        <f>ROUND(I151*H151,2)</f>
        <v>0</v>
      </c>
      <c r="K151" s="139" t="s">
        <v>2442</v>
      </c>
      <c r="L151" s="32"/>
      <c r="M151" s="144" t="s">
        <v>1</v>
      </c>
      <c r="N151" s="145" t="s">
        <v>38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229</v>
      </c>
      <c r="AT151" s="148" t="s">
        <v>224</v>
      </c>
      <c r="AU151" s="148" t="s">
        <v>80</v>
      </c>
      <c r="AY151" s="17" t="s">
        <v>221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80</v>
      </c>
      <c r="BK151" s="149">
        <f>ROUND(I151*H151,2)</f>
        <v>0</v>
      </c>
      <c r="BL151" s="17" t="s">
        <v>229</v>
      </c>
      <c r="BM151" s="148" t="s">
        <v>445</v>
      </c>
    </row>
    <row r="152" spans="2:65" s="1" customFormat="1">
      <c r="B152" s="32"/>
      <c r="D152" s="151" t="s">
        <v>272</v>
      </c>
      <c r="F152" s="181" t="s">
        <v>2485</v>
      </c>
      <c r="I152" s="182"/>
      <c r="L152" s="32"/>
      <c r="M152" s="183"/>
      <c r="T152" s="56"/>
      <c r="AT152" s="17" t="s">
        <v>272</v>
      </c>
      <c r="AU152" s="17" t="s">
        <v>80</v>
      </c>
    </row>
    <row r="153" spans="2:65" s="1" customFormat="1" ht="16.5" customHeight="1">
      <c r="B153" s="136"/>
      <c r="C153" s="137" t="s">
        <v>332</v>
      </c>
      <c r="D153" s="137" t="s">
        <v>224</v>
      </c>
      <c r="E153" s="138" t="s">
        <v>2486</v>
      </c>
      <c r="F153" s="139" t="s">
        <v>2487</v>
      </c>
      <c r="G153" s="140" t="s">
        <v>2137</v>
      </c>
      <c r="H153" s="141">
        <v>3</v>
      </c>
      <c r="I153" s="142"/>
      <c r="J153" s="143">
        <f>ROUND(I153*H153,2)</f>
        <v>0</v>
      </c>
      <c r="K153" s="139" t="s">
        <v>2442</v>
      </c>
      <c r="L153" s="32"/>
      <c r="M153" s="144" t="s">
        <v>1</v>
      </c>
      <c r="N153" s="145" t="s">
        <v>38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229</v>
      </c>
      <c r="AT153" s="148" t="s">
        <v>224</v>
      </c>
      <c r="AU153" s="148" t="s">
        <v>80</v>
      </c>
      <c r="AY153" s="17" t="s">
        <v>221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80</v>
      </c>
      <c r="BK153" s="149">
        <f>ROUND(I153*H153,2)</f>
        <v>0</v>
      </c>
      <c r="BL153" s="17" t="s">
        <v>229</v>
      </c>
      <c r="BM153" s="148" t="s">
        <v>460</v>
      </c>
    </row>
    <row r="154" spans="2:65" s="1" customFormat="1">
      <c r="B154" s="32"/>
      <c r="D154" s="151" t="s">
        <v>272</v>
      </c>
      <c r="F154" s="181" t="s">
        <v>2488</v>
      </c>
      <c r="I154" s="182"/>
      <c r="L154" s="32"/>
      <c r="M154" s="183"/>
      <c r="T154" s="56"/>
      <c r="AT154" s="17" t="s">
        <v>272</v>
      </c>
      <c r="AU154" s="17" t="s">
        <v>80</v>
      </c>
    </row>
    <row r="155" spans="2:65" s="1" customFormat="1" ht="16.5" customHeight="1">
      <c r="B155" s="136"/>
      <c r="C155" s="137" t="s">
        <v>336</v>
      </c>
      <c r="D155" s="137" t="s">
        <v>224</v>
      </c>
      <c r="E155" s="138" t="s">
        <v>2489</v>
      </c>
      <c r="F155" s="139" t="s">
        <v>2490</v>
      </c>
      <c r="G155" s="140" t="s">
        <v>2137</v>
      </c>
      <c r="H155" s="141">
        <v>2</v>
      </c>
      <c r="I155" s="142"/>
      <c r="J155" s="143">
        <f>ROUND(I155*H155,2)</f>
        <v>0</v>
      </c>
      <c r="K155" s="139" t="s">
        <v>2442</v>
      </c>
      <c r="L155" s="32"/>
      <c r="M155" s="144" t="s">
        <v>1</v>
      </c>
      <c r="N155" s="145" t="s">
        <v>38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229</v>
      </c>
      <c r="AT155" s="148" t="s">
        <v>224</v>
      </c>
      <c r="AU155" s="148" t="s">
        <v>80</v>
      </c>
      <c r="AY155" s="17" t="s">
        <v>221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80</v>
      </c>
      <c r="BK155" s="149">
        <f>ROUND(I155*H155,2)</f>
        <v>0</v>
      </c>
      <c r="BL155" s="17" t="s">
        <v>229</v>
      </c>
      <c r="BM155" s="148" t="s">
        <v>470</v>
      </c>
    </row>
    <row r="156" spans="2:65" s="1" customFormat="1">
      <c r="B156" s="32"/>
      <c r="D156" s="151" t="s">
        <v>272</v>
      </c>
      <c r="F156" s="181" t="s">
        <v>2488</v>
      </c>
      <c r="I156" s="182"/>
      <c r="L156" s="32"/>
      <c r="M156" s="183"/>
      <c r="T156" s="56"/>
      <c r="AT156" s="17" t="s">
        <v>272</v>
      </c>
      <c r="AU156" s="17" t="s">
        <v>80</v>
      </c>
    </row>
    <row r="157" spans="2:65" s="1" customFormat="1" ht="16.5" customHeight="1">
      <c r="B157" s="136"/>
      <c r="C157" s="137" t="s">
        <v>340</v>
      </c>
      <c r="D157" s="137" t="s">
        <v>224</v>
      </c>
      <c r="E157" s="138" t="s">
        <v>2491</v>
      </c>
      <c r="F157" s="139" t="s">
        <v>2492</v>
      </c>
      <c r="G157" s="140" t="s">
        <v>2137</v>
      </c>
      <c r="H157" s="141">
        <v>1</v>
      </c>
      <c r="I157" s="142"/>
      <c r="J157" s="143">
        <f>ROUND(I157*H157,2)</f>
        <v>0</v>
      </c>
      <c r="K157" s="139" t="s">
        <v>2442</v>
      </c>
      <c r="L157" s="32"/>
      <c r="M157" s="144" t="s">
        <v>1</v>
      </c>
      <c r="N157" s="145" t="s">
        <v>38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229</v>
      </c>
      <c r="AT157" s="148" t="s">
        <v>224</v>
      </c>
      <c r="AU157" s="148" t="s">
        <v>80</v>
      </c>
      <c r="AY157" s="17" t="s">
        <v>221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80</v>
      </c>
      <c r="BK157" s="149">
        <f>ROUND(I157*H157,2)</f>
        <v>0</v>
      </c>
      <c r="BL157" s="17" t="s">
        <v>229</v>
      </c>
      <c r="BM157" s="148" t="s">
        <v>512</v>
      </c>
    </row>
    <row r="158" spans="2:65" s="1" customFormat="1">
      <c r="B158" s="32"/>
      <c r="D158" s="151" t="s">
        <v>272</v>
      </c>
      <c r="F158" s="181" t="s">
        <v>2488</v>
      </c>
      <c r="I158" s="182"/>
      <c r="L158" s="32"/>
      <c r="M158" s="183"/>
      <c r="T158" s="56"/>
      <c r="AT158" s="17" t="s">
        <v>272</v>
      </c>
      <c r="AU158" s="17" t="s">
        <v>80</v>
      </c>
    </row>
    <row r="159" spans="2:65" s="1" customFormat="1" ht="16.5" customHeight="1">
      <c r="B159" s="136"/>
      <c r="C159" s="137" t="s">
        <v>347</v>
      </c>
      <c r="D159" s="137" t="s">
        <v>224</v>
      </c>
      <c r="E159" s="138" t="s">
        <v>2493</v>
      </c>
      <c r="F159" s="139" t="s">
        <v>2494</v>
      </c>
      <c r="G159" s="140" t="s">
        <v>2137</v>
      </c>
      <c r="H159" s="141">
        <v>16</v>
      </c>
      <c r="I159" s="142"/>
      <c r="J159" s="143">
        <f>ROUND(I159*H159,2)</f>
        <v>0</v>
      </c>
      <c r="K159" s="139" t="s">
        <v>2442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229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229</v>
      </c>
      <c r="BM159" s="148" t="s">
        <v>523</v>
      </c>
    </row>
    <row r="160" spans="2:65" s="1" customFormat="1">
      <c r="B160" s="32"/>
      <c r="D160" s="151" t="s">
        <v>272</v>
      </c>
      <c r="F160" s="181" t="s">
        <v>2488</v>
      </c>
      <c r="I160" s="182"/>
      <c r="L160" s="32"/>
      <c r="M160" s="183"/>
      <c r="T160" s="56"/>
      <c r="AT160" s="17" t="s">
        <v>272</v>
      </c>
      <c r="AU160" s="17" t="s">
        <v>80</v>
      </c>
    </row>
    <row r="161" spans="2:65" s="1" customFormat="1" ht="16.5" customHeight="1">
      <c r="B161" s="136"/>
      <c r="C161" s="137" t="s">
        <v>353</v>
      </c>
      <c r="D161" s="137" t="s">
        <v>224</v>
      </c>
      <c r="E161" s="138" t="s">
        <v>2495</v>
      </c>
      <c r="F161" s="139" t="s">
        <v>2496</v>
      </c>
      <c r="G161" s="140" t="s">
        <v>2137</v>
      </c>
      <c r="H161" s="141">
        <v>3</v>
      </c>
      <c r="I161" s="142"/>
      <c r="J161" s="143">
        <f>ROUND(I161*H161,2)</f>
        <v>0</v>
      </c>
      <c r="K161" s="139" t="s">
        <v>2442</v>
      </c>
      <c r="L161" s="32"/>
      <c r="M161" s="144" t="s">
        <v>1</v>
      </c>
      <c r="N161" s="145" t="s">
        <v>38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229</v>
      </c>
      <c r="AT161" s="148" t="s">
        <v>224</v>
      </c>
      <c r="AU161" s="148" t="s">
        <v>80</v>
      </c>
      <c r="AY161" s="17" t="s">
        <v>221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80</v>
      </c>
      <c r="BK161" s="149">
        <f>ROUND(I161*H161,2)</f>
        <v>0</v>
      </c>
      <c r="BL161" s="17" t="s">
        <v>229</v>
      </c>
      <c r="BM161" s="148" t="s">
        <v>562</v>
      </c>
    </row>
    <row r="162" spans="2:65" s="1" customFormat="1">
      <c r="B162" s="32"/>
      <c r="D162" s="151" t="s">
        <v>272</v>
      </c>
      <c r="F162" s="181" t="s">
        <v>2488</v>
      </c>
      <c r="I162" s="182"/>
      <c r="L162" s="32"/>
      <c r="M162" s="183"/>
      <c r="T162" s="56"/>
      <c r="AT162" s="17" t="s">
        <v>272</v>
      </c>
      <c r="AU162" s="17" t="s">
        <v>80</v>
      </c>
    </row>
    <row r="163" spans="2:65" s="1" customFormat="1" ht="16.5" customHeight="1">
      <c r="B163" s="136"/>
      <c r="C163" s="137" t="s">
        <v>7</v>
      </c>
      <c r="D163" s="137" t="s">
        <v>224</v>
      </c>
      <c r="E163" s="138" t="s">
        <v>2497</v>
      </c>
      <c r="F163" s="139" t="s">
        <v>2498</v>
      </c>
      <c r="G163" s="140" t="s">
        <v>2137</v>
      </c>
      <c r="H163" s="141">
        <v>5</v>
      </c>
      <c r="I163" s="142"/>
      <c r="J163" s="143">
        <f>ROUND(I163*H163,2)</f>
        <v>0</v>
      </c>
      <c r="K163" s="139" t="s">
        <v>2442</v>
      </c>
      <c r="L163" s="32"/>
      <c r="M163" s="144" t="s">
        <v>1</v>
      </c>
      <c r="N163" s="145" t="s">
        <v>38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229</v>
      </c>
      <c r="AT163" s="148" t="s">
        <v>224</v>
      </c>
      <c r="AU163" s="148" t="s">
        <v>80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229</v>
      </c>
      <c r="BM163" s="148" t="s">
        <v>573</v>
      </c>
    </row>
    <row r="164" spans="2:65" s="1" customFormat="1">
      <c r="B164" s="32"/>
      <c r="D164" s="151" t="s">
        <v>272</v>
      </c>
      <c r="F164" s="181" t="s">
        <v>2488</v>
      </c>
      <c r="I164" s="182"/>
      <c r="L164" s="32"/>
      <c r="M164" s="183"/>
      <c r="T164" s="56"/>
      <c r="AT164" s="17" t="s">
        <v>272</v>
      </c>
      <c r="AU164" s="17" t="s">
        <v>80</v>
      </c>
    </row>
    <row r="165" spans="2:65" s="1" customFormat="1" ht="37.9" customHeight="1">
      <c r="B165" s="136"/>
      <c r="C165" s="137" t="s">
        <v>369</v>
      </c>
      <c r="D165" s="137" t="s">
        <v>224</v>
      </c>
      <c r="E165" s="138" t="s">
        <v>2499</v>
      </c>
      <c r="F165" s="139" t="s">
        <v>2500</v>
      </c>
      <c r="G165" s="140" t="s">
        <v>2137</v>
      </c>
      <c r="H165" s="141">
        <v>1</v>
      </c>
      <c r="I165" s="142"/>
      <c r="J165" s="143">
        <f>ROUND(I165*H165,2)</f>
        <v>0</v>
      </c>
      <c r="K165" s="139" t="s">
        <v>2442</v>
      </c>
      <c r="L165" s="32"/>
      <c r="M165" s="144" t="s">
        <v>1</v>
      </c>
      <c r="N165" s="145" t="s">
        <v>38</v>
      </c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AR165" s="148" t="s">
        <v>229</v>
      </c>
      <c r="AT165" s="148" t="s">
        <v>224</v>
      </c>
      <c r="AU165" s="148" t="s">
        <v>80</v>
      </c>
      <c r="AY165" s="17" t="s">
        <v>221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80</v>
      </c>
      <c r="BK165" s="149">
        <f>ROUND(I165*H165,2)</f>
        <v>0</v>
      </c>
      <c r="BL165" s="17" t="s">
        <v>229</v>
      </c>
      <c r="BM165" s="148" t="s">
        <v>605</v>
      </c>
    </row>
    <row r="166" spans="2:65" s="1" customFormat="1">
      <c r="B166" s="32"/>
      <c r="D166" s="151" t="s">
        <v>272</v>
      </c>
      <c r="F166" s="181" t="s">
        <v>2501</v>
      </c>
      <c r="I166" s="182"/>
      <c r="L166" s="32"/>
      <c r="M166" s="183"/>
      <c r="T166" s="56"/>
      <c r="AT166" s="17" t="s">
        <v>272</v>
      </c>
      <c r="AU166" s="17" t="s">
        <v>80</v>
      </c>
    </row>
    <row r="167" spans="2:65" s="1" customFormat="1" ht="16.5" customHeight="1">
      <c r="B167" s="136"/>
      <c r="C167" s="137" t="s">
        <v>375</v>
      </c>
      <c r="D167" s="137" t="s">
        <v>224</v>
      </c>
      <c r="E167" s="138" t="s">
        <v>2502</v>
      </c>
      <c r="F167" s="139" t="s">
        <v>2503</v>
      </c>
      <c r="G167" s="140" t="s">
        <v>2137</v>
      </c>
      <c r="H167" s="141">
        <v>3</v>
      </c>
      <c r="I167" s="142"/>
      <c r="J167" s="143">
        <f>ROUND(I167*H167,2)</f>
        <v>0</v>
      </c>
      <c r="K167" s="139" t="s">
        <v>2442</v>
      </c>
      <c r="L167" s="32"/>
      <c r="M167" s="144" t="s">
        <v>1</v>
      </c>
      <c r="N167" s="145" t="s">
        <v>38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229</v>
      </c>
      <c r="AT167" s="148" t="s">
        <v>224</v>
      </c>
      <c r="AU167" s="148" t="s">
        <v>80</v>
      </c>
      <c r="AY167" s="17" t="s">
        <v>221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80</v>
      </c>
      <c r="BK167" s="149">
        <f>ROUND(I167*H167,2)</f>
        <v>0</v>
      </c>
      <c r="BL167" s="17" t="s">
        <v>229</v>
      </c>
      <c r="BM167" s="148" t="s">
        <v>632</v>
      </c>
    </row>
    <row r="168" spans="2:65" s="11" customFormat="1" ht="25.9" customHeight="1">
      <c r="B168" s="124"/>
      <c r="D168" s="125" t="s">
        <v>72</v>
      </c>
      <c r="E168" s="126" t="s">
        <v>2504</v>
      </c>
      <c r="F168" s="126" t="s">
        <v>2505</v>
      </c>
      <c r="I168" s="127"/>
      <c r="J168" s="128">
        <f>BK168</f>
        <v>0</v>
      </c>
      <c r="L168" s="124"/>
      <c r="M168" s="129"/>
      <c r="P168" s="130">
        <f>SUM(P169:P252)</f>
        <v>0</v>
      </c>
      <c r="R168" s="130">
        <f>SUM(R169:R252)</f>
        <v>0</v>
      </c>
      <c r="T168" s="131">
        <f>SUM(T169:T252)</f>
        <v>0</v>
      </c>
      <c r="AR168" s="125" t="s">
        <v>80</v>
      </c>
      <c r="AT168" s="132" t="s">
        <v>72</v>
      </c>
      <c r="AU168" s="132" t="s">
        <v>73</v>
      </c>
      <c r="AY168" s="125" t="s">
        <v>221</v>
      </c>
      <c r="BK168" s="133">
        <f>SUM(BK169:BK252)</f>
        <v>0</v>
      </c>
    </row>
    <row r="169" spans="2:65" s="1" customFormat="1" ht="24.2" customHeight="1">
      <c r="B169" s="136"/>
      <c r="C169" s="137" t="s">
        <v>379</v>
      </c>
      <c r="D169" s="137" t="s">
        <v>224</v>
      </c>
      <c r="E169" s="138" t="s">
        <v>2506</v>
      </c>
      <c r="F169" s="139" t="s">
        <v>2507</v>
      </c>
      <c r="G169" s="140" t="s">
        <v>2137</v>
      </c>
      <c r="H169" s="141">
        <v>11</v>
      </c>
      <c r="I169" s="142"/>
      <c r="J169" s="143">
        <f>ROUND(I169*H169,2)</f>
        <v>0</v>
      </c>
      <c r="K169" s="139" t="s">
        <v>2442</v>
      </c>
      <c r="L169" s="32"/>
      <c r="M169" s="144" t="s">
        <v>1</v>
      </c>
      <c r="N169" s="145" t="s">
        <v>38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229</v>
      </c>
      <c r="AT169" s="148" t="s">
        <v>224</v>
      </c>
      <c r="AU169" s="148" t="s">
        <v>80</v>
      </c>
      <c r="AY169" s="17" t="s">
        <v>221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80</v>
      </c>
      <c r="BK169" s="149">
        <f>ROUND(I169*H169,2)</f>
        <v>0</v>
      </c>
      <c r="BL169" s="17" t="s">
        <v>229</v>
      </c>
      <c r="BM169" s="148" t="s">
        <v>658</v>
      </c>
    </row>
    <row r="170" spans="2:65" s="1" customFormat="1">
      <c r="B170" s="32"/>
      <c r="D170" s="151" t="s">
        <v>272</v>
      </c>
      <c r="F170" s="181" t="s">
        <v>2508</v>
      </c>
      <c r="I170" s="182"/>
      <c r="L170" s="32"/>
      <c r="M170" s="183"/>
      <c r="T170" s="56"/>
      <c r="AT170" s="17" t="s">
        <v>272</v>
      </c>
      <c r="AU170" s="17" t="s">
        <v>80</v>
      </c>
    </row>
    <row r="171" spans="2:65" s="1" customFormat="1" ht="24.2" customHeight="1">
      <c r="B171" s="136"/>
      <c r="C171" s="137" t="s">
        <v>384</v>
      </c>
      <c r="D171" s="137" t="s">
        <v>224</v>
      </c>
      <c r="E171" s="138" t="s">
        <v>2509</v>
      </c>
      <c r="F171" s="139" t="s">
        <v>2510</v>
      </c>
      <c r="G171" s="140" t="s">
        <v>2137</v>
      </c>
      <c r="H171" s="141">
        <v>9</v>
      </c>
      <c r="I171" s="142"/>
      <c r="J171" s="143">
        <f>ROUND(I171*H171,2)</f>
        <v>0</v>
      </c>
      <c r="K171" s="139" t="s">
        <v>2442</v>
      </c>
      <c r="L171" s="32"/>
      <c r="M171" s="144" t="s">
        <v>1</v>
      </c>
      <c r="N171" s="145" t="s">
        <v>38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229</v>
      </c>
      <c r="AT171" s="148" t="s">
        <v>224</v>
      </c>
      <c r="AU171" s="148" t="s">
        <v>80</v>
      </c>
      <c r="AY171" s="17" t="s">
        <v>221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80</v>
      </c>
      <c r="BK171" s="149">
        <f>ROUND(I171*H171,2)</f>
        <v>0</v>
      </c>
      <c r="BL171" s="17" t="s">
        <v>229</v>
      </c>
      <c r="BM171" s="148" t="s">
        <v>680</v>
      </c>
    </row>
    <row r="172" spans="2:65" s="1" customFormat="1">
      <c r="B172" s="32"/>
      <c r="D172" s="151" t="s">
        <v>272</v>
      </c>
      <c r="F172" s="181" t="s">
        <v>2511</v>
      </c>
      <c r="I172" s="182"/>
      <c r="L172" s="32"/>
      <c r="M172" s="183"/>
      <c r="T172" s="56"/>
      <c r="AT172" s="17" t="s">
        <v>272</v>
      </c>
      <c r="AU172" s="17" t="s">
        <v>80</v>
      </c>
    </row>
    <row r="173" spans="2:65" s="1" customFormat="1" ht="24.2" customHeight="1">
      <c r="B173" s="136"/>
      <c r="C173" s="137" t="s">
        <v>391</v>
      </c>
      <c r="D173" s="137" t="s">
        <v>224</v>
      </c>
      <c r="E173" s="138" t="s">
        <v>2512</v>
      </c>
      <c r="F173" s="139" t="s">
        <v>2513</v>
      </c>
      <c r="G173" s="140" t="s">
        <v>2137</v>
      </c>
      <c r="H173" s="141">
        <v>14</v>
      </c>
      <c r="I173" s="142"/>
      <c r="J173" s="143">
        <f>ROUND(I173*H173,2)</f>
        <v>0</v>
      </c>
      <c r="K173" s="139" t="s">
        <v>2442</v>
      </c>
      <c r="L173" s="32"/>
      <c r="M173" s="144" t="s">
        <v>1</v>
      </c>
      <c r="N173" s="145" t="s">
        <v>38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229</v>
      </c>
      <c r="AT173" s="148" t="s">
        <v>224</v>
      </c>
      <c r="AU173" s="148" t="s">
        <v>80</v>
      </c>
      <c r="AY173" s="17" t="s">
        <v>221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80</v>
      </c>
      <c r="BK173" s="149">
        <f>ROUND(I173*H173,2)</f>
        <v>0</v>
      </c>
      <c r="BL173" s="17" t="s">
        <v>229</v>
      </c>
      <c r="BM173" s="148" t="s">
        <v>714</v>
      </c>
    </row>
    <row r="174" spans="2:65" s="1" customFormat="1">
      <c r="B174" s="32"/>
      <c r="D174" s="151" t="s">
        <v>272</v>
      </c>
      <c r="F174" s="181" t="s">
        <v>2514</v>
      </c>
      <c r="I174" s="182"/>
      <c r="L174" s="32"/>
      <c r="M174" s="183"/>
      <c r="T174" s="56"/>
      <c r="AT174" s="17" t="s">
        <v>272</v>
      </c>
      <c r="AU174" s="17" t="s">
        <v>80</v>
      </c>
    </row>
    <row r="175" spans="2:65" s="1" customFormat="1" ht="24.2" customHeight="1">
      <c r="B175" s="136"/>
      <c r="C175" s="137" t="s">
        <v>398</v>
      </c>
      <c r="D175" s="137" t="s">
        <v>224</v>
      </c>
      <c r="E175" s="138" t="s">
        <v>2515</v>
      </c>
      <c r="F175" s="139" t="s">
        <v>2516</v>
      </c>
      <c r="G175" s="140" t="s">
        <v>2137</v>
      </c>
      <c r="H175" s="141">
        <v>9</v>
      </c>
      <c r="I175" s="142"/>
      <c r="J175" s="143">
        <f>ROUND(I175*H175,2)</f>
        <v>0</v>
      </c>
      <c r="K175" s="139" t="s">
        <v>2442</v>
      </c>
      <c r="L175" s="32"/>
      <c r="M175" s="144" t="s">
        <v>1</v>
      </c>
      <c r="N175" s="145" t="s">
        <v>38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229</v>
      </c>
      <c r="AT175" s="148" t="s">
        <v>224</v>
      </c>
      <c r="AU175" s="148" t="s">
        <v>80</v>
      </c>
      <c r="AY175" s="17" t="s">
        <v>221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80</v>
      </c>
      <c r="BK175" s="149">
        <f>ROUND(I175*H175,2)</f>
        <v>0</v>
      </c>
      <c r="BL175" s="17" t="s">
        <v>229</v>
      </c>
      <c r="BM175" s="148" t="s">
        <v>727</v>
      </c>
    </row>
    <row r="176" spans="2:65" s="1" customFormat="1">
      <c r="B176" s="32"/>
      <c r="D176" s="151" t="s">
        <v>272</v>
      </c>
      <c r="F176" s="181" t="s">
        <v>2517</v>
      </c>
      <c r="I176" s="182"/>
      <c r="L176" s="32"/>
      <c r="M176" s="183"/>
      <c r="T176" s="56"/>
      <c r="AT176" s="17" t="s">
        <v>272</v>
      </c>
      <c r="AU176" s="17" t="s">
        <v>80</v>
      </c>
    </row>
    <row r="177" spans="2:65" s="1" customFormat="1" ht="16.5" customHeight="1">
      <c r="B177" s="136"/>
      <c r="C177" s="137" t="s">
        <v>404</v>
      </c>
      <c r="D177" s="137" t="s">
        <v>224</v>
      </c>
      <c r="E177" s="138" t="s">
        <v>2518</v>
      </c>
      <c r="F177" s="139" t="s">
        <v>2519</v>
      </c>
      <c r="G177" s="140" t="s">
        <v>2137</v>
      </c>
      <c r="H177" s="141">
        <v>3</v>
      </c>
      <c r="I177" s="142"/>
      <c r="J177" s="143">
        <f>ROUND(I177*H177,2)</f>
        <v>0</v>
      </c>
      <c r="K177" s="139" t="s">
        <v>2442</v>
      </c>
      <c r="L177" s="32"/>
      <c r="M177" s="144" t="s">
        <v>1</v>
      </c>
      <c r="N177" s="145" t="s">
        <v>38</v>
      </c>
      <c r="P177" s="146">
        <f>O177*H177</f>
        <v>0</v>
      </c>
      <c r="Q177" s="146">
        <v>0</v>
      </c>
      <c r="R177" s="146">
        <f>Q177*H177</f>
        <v>0</v>
      </c>
      <c r="S177" s="146">
        <v>0</v>
      </c>
      <c r="T177" s="147">
        <f>S177*H177</f>
        <v>0</v>
      </c>
      <c r="AR177" s="148" t="s">
        <v>229</v>
      </c>
      <c r="AT177" s="148" t="s">
        <v>224</v>
      </c>
      <c r="AU177" s="148" t="s">
        <v>80</v>
      </c>
      <c r="AY177" s="17" t="s">
        <v>221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7" t="s">
        <v>80</v>
      </c>
      <c r="BK177" s="149">
        <f>ROUND(I177*H177,2)</f>
        <v>0</v>
      </c>
      <c r="BL177" s="17" t="s">
        <v>229</v>
      </c>
      <c r="BM177" s="148" t="s">
        <v>738</v>
      </c>
    </row>
    <row r="178" spans="2:65" s="1" customFormat="1">
      <c r="B178" s="32"/>
      <c r="D178" s="151" t="s">
        <v>272</v>
      </c>
      <c r="F178" s="181" t="s">
        <v>2520</v>
      </c>
      <c r="I178" s="182"/>
      <c r="L178" s="32"/>
      <c r="M178" s="183"/>
      <c r="T178" s="56"/>
      <c r="AT178" s="17" t="s">
        <v>272</v>
      </c>
      <c r="AU178" s="17" t="s">
        <v>80</v>
      </c>
    </row>
    <row r="179" spans="2:65" s="1" customFormat="1" ht="24.2" customHeight="1">
      <c r="B179" s="136"/>
      <c r="C179" s="137" t="s">
        <v>440</v>
      </c>
      <c r="D179" s="137" t="s">
        <v>224</v>
      </c>
      <c r="E179" s="138" t="s">
        <v>2521</v>
      </c>
      <c r="F179" s="139" t="s">
        <v>2522</v>
      </c>
      <c r="G179" s="140" t="s">
        <v>2137</v>
      </c>
      <c r="H179" s="141">
        <v>22</v>
      </c>
      <c r="I179" s="142"/>
      <c r="J179" s="143">
        <f>ROUND(I179*H179,2)</f>
        <v>0</v>
      </c>
      <c r="K179" s="139" t="s">
        <v>2442</v>
      </c>
      <c r="L179" s="32"/>
      <c r="M179" s="144" t="s">
        <v>1</v>
      </c>
      <c r="N179" s="145" t="s">
        <v>38</v>
      </c>
      <c r="P179" s="146">
        <f>O179*H179</f>
        <v>0</v>
      </c>
      <c r="Q179" s="146">
        <v>0</v>
      </c>
      <c r="R179" s="146">
        <f>Q179*H179</f>
        <v>0</v>
      </c>
      <c r="S179" s="146">
        <v>0</v>
      </c>
      <c r="T179" s="147">
        <f>S179*H179</f>
        <v>0</v>
      </c>
      <c r="AR179" s="148" t="s">
        <v>229</v>
      </c>
      <c r="AT179" s="148" t="s">
        <v>224</v>
      </c>
      <c r="AU179" s="148" t="s">
        <v>80</v>
      </c>
      <c r="AY179" s="17" t="s">
        <v>221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80</v>
      </c>
      <c r="BK179" s="149">
        <f>ROUND(I179*H179,2)</f>
        <v>0</v>
      </c>
      <c r="BL179" s="17" t="s">
        <v>229</v>
      </c>
      <c r="BM179" s="148" t="s">
        <v>746</v>
      </c>
    </row>
    <row r="180" spans="2:65" s="1" customFormat="1">
      <c r="B180" s="32"/>
      <c r="D180" s="151" t="s">
        <v>272</v>
      </c>
      <c r="F180" s="181" t="s">
        <v>2523</v>
      </c>
      <c r="I180" s="182"/>
      <c r="L180" s="32"/>
      <c r="M180" s="183"/>
      <c r="T180" s="56"/>
      <c r="AT180" s="17" t="s">
        <v>272</v>
      </c>
      <c r="AU180" s="17" t="s">
        <v>80</v>
      </c>
    </row>
    <row r="181" spans="2:65" s="1" customFormat="1" ht="24.2" customHeight="1">
      <c r="B181" s="136"/>
      <c r="C181" s="137" t="s">
        <v>369</v>
      </c>
      <c r="D181" s="137" t="s">
        <v>224</v>
      </c>
      <c r="E181" s="138" t="s">
        <v>2524</v>
      </c>
      <c r="F181" s="139" t="s">
        <v>2525</v>
      </c>
      <c r="G181" s="140" t="s">
        <v>2137</v>
      </c>
      <c r="H181" s="141">
        <v>157</v>
      </c>
      <c r="I181" s="142"/>
      <c r="J181" s="143">
        <f>ROUND(I181*H181,2)</f>
        <v>0</v>
      </c>
      <c r="K181" s="139" t="s">
        <v>2442</v>
      </c>
      <c r="L181" s="32"/>
      <c r="M181" s="144" t="s">
        <v>1</v>
      </c>
      <c r="N181" s="145" t="s">
        <v>38</v>
      </c>
      <c r="P181" s="146">
        <f>O181*H181</f>
        <v>0</v>
      </c>
      <c r="Q181" s="146">
        <v>0</v>
      </c>
      <c r="R181" s="146">
        <f>Q181*H181</f>
        <v>0</v>
      </c>
      <c r="S181" s="146">
        <v>0</v>
      </c>
      <c r="T181" s="147">
        <f>S181*H181</f>
        <v>0</v>
      </c>
      <c r="AR181" s="148" t="s">
        <v>229</v>
      </c>
      <c r="AT181" s="148" t="s">
        <v>224</v>
      </c>
      <c r="AU181" s="148" t="s">
        <v>80</v>
      </c>
      <c r="AY181" s="17" t="s">
        <v>221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80</v>
      </c>
      <c r="BK181" s="149">
        <f>ROUND(I181*H181,2)</f>
        <v>0</v>
      </c>
      <c r="BL181" s="17" t="s">
        <v>229</v>
      </c>
      <c r="BM181" s="148" t="s">
        <v>754</v>
      </c>
    </row>
    <row r="182" spans="2:65" s="1" customFormat="1">
      <c r="B182" s="32"/>
      <c r="D182" s="151" t="s">
        <v>272</v>
      </c>
      <c r="F182" s="181" t="s">
        <v>2526</v>
      </c>
      <c r="I182" s="182"/>
      <c r="L182" s="32"/>
      <c r="M182" s="183"/>
      <c r="T182" s="56"/>
      <c r="AT182" s="17" t="s">
        <v>272</v>
      </c>
      <c r="AU182" s="17" t="s">
        <v>80</v>
      </c>
    </row>
    <row r="183" spans="2:65" s="1" customFormat="1" ht="24.2" customHeight="1">
      <c r="B183" s="136"/>
      <c r="C183" s="137" t="s">
        <v>369</v>
      </c>
      <c r="D183" s="137" t="s">
        <v>224</v>
      </c>
      <c r="E183" s="138" t="s">
        <v>2527</v>
      </c>
      <c r="F183" s="139" t="s">
        <v>2528</v>
      </c>
      <c r="G183" s="140" t="s">
        <v>2137</v>
      </c>
      <c r="H183" s="141">
        <v>43</v>
      </c>
      <c r="I183" s="142"/>
      <c r="J183" s="143">
        <f>ROUND(I183*H183,2)</f>
        <v>0</v>
      </c>
      <c r="K183" s="139" t="s">
        <v>2442</v>
      </c>
      <c r="L183" s="32"/>
      <c r="M183" s="144" t="s">
        <v>1</v>
      </c>
      <c r="N183" s="145" t="s">
        <v>38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229</v>
      </c>
      <c r="AT183" s="148" t="s">
        <v>224</v>
      </c>
      <c r="AU183" s="148" t="s">
        <v>80</v>
      </c>
      <c r="AY183" s="17" t="s">
        <v>221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80</v>
      </c>
      <c r="BK183" s="149">
        <f>ROUND(I183*H183,2)</f>
        <v>0</v>
      </c>
      <c r="BL183" s="17" t="s">
        <v>229</v>
      </c>
      <c r="BM183" s="148" t="s">
        <v>358</v>
      </c>
    </row>
    <row r="184" spans="2:65" s="1" customFormat="1">
      <c r="B184" s="32"/>
      <c r="D184" s="151" t="s">
        <v>272</v>
      </c>
      <c r="F184" s="181" t="s">
        <v>2529</v>
      </c>
      <c r="I184" s="182"/>
      <c r="L184" s="32"/>
      <c r="M184" s="183"/>
      <c r="T184" s="56"/>
      <c r="AT184" s="17" t="s">
        <v>272</v>
      </c>
      <c r="AU184" s="17" t="s">
        <v>80</v>
      </c>
    </row>
    <row r="185" spans="2:65" s="1" customFormat="1" ht="24.2" customHeight="1">
      <c r="B185" s="136"/>
      <c r="C185" s="137" t="s">
        <v>445</v>
      </c>
      <c r="D185" s="137" t="s">
        <v>224</v>
      </c>
      <c r="E185" s="138" t="s">
        <v>2530</v>
      </c>
      <c r="F185" s="139" t="s">
        <v>2531</v>
      </c>
      <c r="G185" s="140" t="s">
        <v>2137</v>
      </c>
      <c r="H185" s="141">
        <v>7</v>
      </c>
      <c r="I185" s="142"/>
      <c r="J185" s="143">
        <f>ROUND(I185*H185,2)</f>
        <v>0</v>
      </c>
      <c r="K185" s="139" t="s">
        <v>2442</v>
      </c>
      <c r="L185" s="32"/>
      <c r="M185" s="144" t="s">
        <v>1</v>
      </c>
      <c r="N185" s="145" t="s">
        <v>38</v>
      </c>
      <c r="P185" s="146">
        <f>O185*H185</f>
        <v>0</v>
      </c>
      <c r="Q185" s="146">
        <v>0</v>
      </c>
      <c r="R185" s="146">
        <f>Q185*H185</f>
        <v>0</v>
      </c>
      <c r="S185" s="146">
        <v>0</v>
      </c>
      <c r="T185" s="147">
        <f>S185*H185</f>
        <v>0</v>
      </c>
      <c r="AR185" s="148" t="s">
        <v>229</v>
      </c>
      <c r="AT185" s="148" t="s">
        <v>224</v>
      </c>
      <c r="AU185" s="148" t="s">
        <v>80</v>
      </c>
      <c r="AY185" s="17" t="s">
        <v>221</v>
      </c>
      <c r="BE185" s="149">
        <f>IF(N185="základní",J185,0)</f>
        <v>0</v>
      </c>
      <c r="BF185" s="149">
        <f>IF(N185="snížená",J185,0)</f>
        <v>0</v>
      </c>
      <c r="BG185" s="149">
        <f>IF(N185="zákl. přenesená",J185,0)</f>
        <v>0</v>
      </c>
      <c r="BH185" s="149">
        <f>IF(N185="sníž. přenesená",J185,0)</f>
        <v>0</v>
      </c>
      <c r="BI185" s="149">
        <f>IF(N185="nulová",J185,0)</f>
        <v>0</v>
      </c>
      <c r="BJ185" s="17" t="s">
        <v>80</v>
      </c>
      <c r="BK185" s="149">
        <f>ROUND(I185*H185,2)</f>
        <v>0</v>
      </c>
      <c r="BL185" s="17" t="s">
        <v>229</v>
      </c>
      <c r="BM185" s="148" t="s">
        <v>767</v>
      </c>
    </row>
    <row r="186" spans="2:65" s="1" customFormat="1">
      <c r="B186" s="32"/>
      <c r="D186" s="151" t="s">
        <v>272</v>
      </c>
      <c r="F186" s="181" t="s">
        <v>2532</v>
      </c>
      <c r="I186" s="182"/>
      <c r="L186" s="32"/>
      <c r="M186" s="183"/>
      <c r="T186" s="56"/>
      <c r="AT186" s="17" t="s">
        <v>272</v>
      </c>
      <c r="AU186" s="17" t="s">
        <v>80</v>
      </c>
    </row>
    <row r="187" spans="2:65" s="1" customFormat="1" ht="24.2" customHeight="1">
      <c r="B187" s="136"/>
      <c r="C187" s="137" t="s">
        <v>452</v>
      </c>
      <c r="D187" s="137" t="s">
        <v>224</v>
      </c>
      <c r="E187" s="138" t="s">
        <v>2533</v>
      </c>
      <c r="F187" s="139" t="s">
        <v>2534</v>
      </c>
      <c r="G187" s="140" t="s">
        <v>2137</v>
      </c>
      <c r="H187" s="141">
        <v>2</v>
      </c>
      <c r="I187" s="142"/>
      <c r="J187" s="143">
        <f>ROUND(I187*H187,2)</f>
        <v>0</v>
      </c>
      <c r="K187" s="139" t="s">
        <v>2442</v>
      </c>
      <c r="L187" s="32"/>
      <c r="M187" s="144" t="s">
        <v>1</v>
      </c>
      <c r="N187" s="145" t="s">
        <v>38</v>
      </c>
      <c r="P187" s="146">
        <f>O187*H187</f>
        <v>0</v>
      </c>
      <c r="Q187" s="146">
        <v>0</v>
      </c>
      <c r="R187" s="146">
        <f>Q187*H187</f>
        <v>0</v>
      </c>
      <c r="S187" s="146">
        <v>0</v>
      </c>
      <c r="T187" s="147">
        <f>S187*H187</f>
        <v>0</v>
      </c>
      <c r="AR187" s="148" t="s">
        <v>229</v>
      </c>
      <c r="AT187" s="148" t="s">
        <v>224</v>
      </c>
      <c r="AU187" s="148" t="s">
        <v>80</v>
      </c>
      <c r="AY187" s="17" t="s">
        <v>221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80</v>
      </c>
      <c r="BK187" s="149">
        <f>ROUND(I187*H187,2)</f>
        <v>0</v>
      </c>
      <c r="BL187" s="17" t="s">
        <v>229</v>
      </c>
      <c r="BM187" s="148" t="s">
        <v>775</v>
      </c>
    </row>
    <row r="188" spans="2:65" s="1" customFormat="1">
      <c r="B188" s="32"/>
      <c r="D188" s="151" t="s">
        <v>272</v>
      </c>
      <c r="F188" s="181" t="s">
        <v>2535</v>
      </c>
      <c r="I188" s="182"/>
      <c r="L188" s="32"/>
      <c r="M188" s="183"/>
      <c r="T188" s="56"/>
      <c r="AT188" s="17" t="s">
        <v>272</v>
      </c>
      <c r="AU188" s="17" t="s">
        <v>80</v>
      </c>
    </row>
    <row r="189" spans="2:65" s="1" customFormat="1" ht="24.2" customHeight="1">
      <c r="B189" s="136"/>
      <c r="C189" s="137" t="s">
        <v>460</v>
      </c>
      <c r="D189" s="137" t="s">
        <v>224</v>
      </c>
      <c r="E189" s="138" t="s">
        <v>2536</v>
      </c>
      <c r="F189" s="139" t="s">
        <v>2537</v>
      </c>
      <c r="G189" s="140" t="s">
        <v>2137</v>
      </c>
      <c r="H189" s="141">
        <v>2</v>
      </c>
      <c r="I189" s="142"/>
      <c r="J189" s="143">
        <f>ROUND(I189*H189,2)</f>
        <v>0</v>
      </c>
      <c r="K189" s="139" t="s">
        <v>2442</v>
      </c>
      <c r="L189" s="32"/>
      <c r="M189" s="144" t="s">
        <v>1</v>
      </c>
      <c r="N189" s="145" t="s">
        <v>38</v>
      </c>
      <c r="P189" s="146">
        <f>O189*H189</f>
        <v>0</v>
      </c>
      <c r="Q189" s="146">
        <v>0</v>
      </c>
      <c r="R189" s="146">
        <f>Q189*H189</f>
        <v>0</v>
      </c>
      <c r="S189" s="146">
        <v>0</v>
      </c>
      <c r="T189" s="147">
        <f>S189*H189</f>
        <v>0</v>
      </c>
      <c r="AR189" s="148" t="s">
        <v>229</v>
      </c>
      <c r="AT189" s="148" t="s">
        <v>224</v>
      </c>
      <c r="AU189" s="148" t="s">
        <v>80</v>
      </c>
      <c r="AY189" s="17" t="s">
        <v>221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80</v>
      </c>
      <c r="BK189" s="149">
        <f>ROUND(I189*H189,2)</f>
        <v>0</v>
      </c>
      <c r="BL189" s="17" t="s">
        <v>229</v>
      </c>
      <c r="BM189" s="148" t="s">
        <v>783</v>
      </c>
    </row>
    <row r="190" spans="2:65" s="1" customFormat="1">
      <c r="B190" s="32"/>
      <c r="D190" s="151" t="s">
        <v>272</v>
      </c>
      <c r="F190" s="181" t="s">
        <v>2538</v>
      </c>
      <c r="I190" s="182"/>
      <c r="L190" s="32"/>
      <c r="M190" s="183"/>
      <c r="T190" s="56"/>
      <c r="AT190" s="17" t="s">
        <v>272</v>
      </c>
      <c r="AU190" s="17" t="s">
        <v>80</v>
      </c>
    </row>
    <row r="191" spans="2:65" s="1" customFormat="1" ht="24.2" customHeight="1">
      <c r="B191" s="136"/>
      <c r="C191" s="137" t="s">
        <v>452</v>
      </c>
      <c r="D191" s="137" t="s">
        <v>224</v>
      </c>
      <c r="E191" s="138" t="s">
        <v>2539</v>
      </c>
      <c r="F191" s="139" t="s">
        <v>2540</v>
      </c>
      <c r="G191" s="140" t="s">
        <v>2137</v>
      </c>
      <c r="H191" s="141">
        <v>17</v>
      </c>
      <c r="I191" s="142"/>
      <c r="J191" s="143">
        <f>ROUND(I191*H191,2)</f>
        <v>0</v>
      </c>
      <c r="K191" s="139" t="s">
        <v>2442</v>
      </c>
      <c r="L191" s="32"/>
      <c r="M191" s="144" t="s">
        <v>1</v>
      </c>
      <c r="N191" s="145" t="s">
        <v>38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229</v>
      </c>
      <c r="AT191" s="148" t="s">
        <v>224</v>
      </c>
      <c r="AU191" s="148" t="s">
        <v>80</v>
      </c>
      <c r="AY191" s="17" t="s">
        <v>221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80</v>
      </c>
      <c r="BK191" s="149">
        <f>ROUND(I191*H191,2)</f>
        <v>0</v>
      </c>
      <c r="BL191" s="17" t="s">
        <v>229</v>
      </c>
      <c r="BM191" s="148" t="s">
        <v>791</v>
      </c>
    </row>
    <row r="192" spans="2:65" s="1" customFormat="1">
      <c r="B192" s="32"/>
      <c r="D192" s="151" t="s">
        <v>272</v>
      </c>
      <c r="F192" s="181" t="s">
        <v>2541</v>
      </c>
      <c r="I192" s="182"/>
      <c r="L192" s="32"/>
      <c r="M192" s="183"/>
      <c r="T192" s="56"/>
      <c r="AT192" s="17" t="s">
        <v>272</v>
      </c>
      <c r="AU192" s="17" t="s">
        <v>80</v>
      </c>
    </row>
    <row r="193" spans="2:65" s="1" customFormat="1" ht="24.2" customHeight="1">
      <c r="B193" s="136"/>
      <c r="C193" s="137" t="s">
        <v>464</v>
      </c>
      <c r="D193" s="137" t="s">
        <v>224</v>
      </c>
      <c r="E193" s="138" t="s">
        <v>2542</v>
      </c>
      <c r="F193" s="139" t="s">
        <v>2543</v>
      </c>
      <c r="G193" s="140" t="s">
        <v>2137</v>
      </c>
      <c r="H193" s="141">
        <v>29</v>
      </c>
      <c r="I193" s="142"/>
      <c r="J193" s="143">
        <f>ROUND(I193*H193,2)</f>
        <v>0</v>
      </c>
      <c r="K193" s="139" t="s">
        <v>2442</v>
      </c>
      <c r="L193" s="32"/>
      <c r="M193" s="144" t="s">
        <v>1</v>
      </c>
      <c r="N193" s="145" t="s">
        <v>38</v>
      </c>
      <c r="P193" s="146">
        <f>O193*H193</f>
        <v>0</v>
      </c>
      <c r="Q193" s="146">
        <v>0</v>
      </c>
      <c r="R193" s="146">
        <f>Q193*H193</f>
        <v>0</v>
      </c>
      <c r="S193" s="146">
        <v>0</v>
      </c>
      <c r="T193" s="147">
        <f>S193*H193</f>
        <v>0</v>
      </c>
      <c r="AR193" s="148" t="s">
        <v>229</v>
      </c>
      <c r="AT193" s="148" t="s">
        <v>224</v>
      </c>
      <c r="AU193" s="148" t="s">
        <v>80</v>
      </c>
      <c r="AY193" s="17" t="s">
        <v>221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7" t="s">
        <v>80</v>
      </c>
      <c r="BK193" s="149">
        <f>ROUND(I193*H193,2)</f>
        <v>0</v>
      </c>
      <c r="BL193" s="17" t="s">
        <v>229</v>
      </c>
      <c r="BM193" s="148" t="s">
        <v>799</v>
      </c>
    </row>
    <row r="194" spans="2:65" s="1" customFormat="1">
      <c r="B194" s="32"/>
      <c r="D194" s="151" t="s">
        <v>272</v>
      </c>
      <c r="F194" s="181" t="s">
        <v>2544</v>
      </c>
      <c r="I194" s="182"/>
      <c r="L194" s="32"/>
      <c r="M194" s="183"/>
      <c r="T194" s="56"/>
      <c r="AT194" s="17" t="s">
        <v>272</v>
      </c>
      <c r="AU194" s="17" t="s">
        <v>80</v>
      </c>
    </row>
    <row r="195" spans="2:65" s="1" customFormat="1" ht="24.2" customHeight="1">
      <c r="B195" s="136"/>
      <c r="C195" s="137" t="s">
        <v>470</v>
      </c>
      <c r="D195" s="137" t="s">
        <v>224</v>
      </c>
      <c r="E195" s="138" t="s">
        <v>2545</v>
      </c>
      <c r="F195" s="139" t="s">
        <v>2546</v>
      </c>
      <c r="G195" s="140" t="s">
        <v>2137</v>
      </c>
      <c r="H195" s="141">
        <v>3</v>
      </c>
      <c r="I195" s="142"/>
      <c r="J195" s="143">
        <f>ROUND(I195*H195,2)</f>
        <v>0</v>
      </c>
      <c r="K195" s="139" t="s">
        <v>2442</v>
      </c>
      <c r="L195" s="32"/>
      <c r="M195" s="144" t="s">
        <v>1</v>
      </c>
      <c r="N195" s="145" t="s">
        <v>38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229</v>
      </c>
      <c r="AT195" s="148" t="s">
        <v>224</v>
      </c>
      <c r="AU195" s="148" t="s">
        <v>80</v>
      </c>
      <c r="AY195" s="17" t="s">
        <v>221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80</v>
      </c>
      <c r="BK195" s="149">
        <f>ROUND(I195*H195,2)</f>
        <v>0</v>
      </c>
      <c r="BL195" s="17" t="s">
        <v>229</v>
      </c>
      <c r="BM195" s="148" t="s">
        <v>807</v>
      </c>
    </row>
    <row r="196" spans="2:65" s="1" customFormat="1">
      <c r="B196" s="32"/>
      <c r="D196" s="151" t="s">
        <v>272</v>
      </c>
      <c r="F196" s="181" t="s">
        <v>2520</v>
      </c>
      <c r="I196" s="182"/>
      <c r="L196" s="32"/>
      <c r="M196" s="183"/>
      <c r="T196" s="56"/>
      <c r="AT196" s="17" t="s">
        <v>272</v>
      </c>
      <c r="AU196" s="17" t="s">
        <v>80</v>
      </c>
    </row>
    <row r="197" spans="2:65" s="1" customFormat="1" ht="16.5" customHeight="1">
      <c r="B197" s="136"/>
      <c r="C197" s="137" t="s">
        <v>470</v>
      </c>
      <c r="D197" s="137" t="s">
        <v>224</v>
      </c>
      <c r="E197" s="138" t="s">
        <v>2547</v>
      </c>
      <c r="F197" s="139" t="s">
        <v>2548</v>
      </c>
      <c r="G197" s="140" t="s">
        <v>2137</v>
      </c>
      <c r="H197" s="141">
        <v>350</v>
      </c>
      <c r="I197" s="142"/>
      <c r="J197" s="143">
        <f>ROUND(I197*H197,2)</f>
        <v>0</v>
      </c>
      <c r="K197" s="139" t="s">
        <v>2442</v>
      </c>
      <c r="L197" s="32"/>
      <c r="M197" s="144" t="s">
        <v>1</v>
      </c>
      <c r="N197" s="145" t="s">
        <v>38</v>
      </c>
      <c r="P197" s="146">
        <f>O197*H197</f>
        <v>0</v>
      </c>
      <c r="Q197" s="146">
        <v>0</v>
      </c>
      <c r="R197" s="146">
        <f>Q197*H197</f>
        <v>0</v>
      </c>
      <c r="S197" s="146">
        <v>0</v>
      </c>
      <c r="T197" s="147">
        <f>S197*H197</f>
        <v>0</v>
      </c>
      <c r="AR197" s="148" t="s">
        <v>229</v>
      </c>
      <c r="AT197" s="148" t="s">
        <v>224</v>
      </c>
      <c r="AU197" s="148" t="s">
        <v>80</v>
      </c>
      <c r="AY197" s="17" t="s">
        <v>221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80</v>
      </c>
      <c r="BK197" s="149">
        <f>ROUND(I197*H197,2)</f>
        <v>0</v>
      </c>
      <c r="BL197" s="17" t="s">
        <v>229</v>
      </c>
      <c r="BM197" s="148" t="s">
        <v>815</v>
      </c>
    </row>
    <row r="198" spans="2:65" s="1" customFormat="1">
      <c r="B198" s="32"/>
      <c r="D198" s="151" t="s">
        <v>272</v>
      </c>
      <c r="F198" s="181" t="s">
        <v>2549</v>
      </c>
      <c r="I198" s="182"/>
      <c r="L198" s="32"/>
      <c r="M198" s="183"/>
      <c r="T198" s="56"/>
      <c r="AT198" s="17" t="s">
        <v>272</v>
      </c>
      <c r="AU198" s="17" t="s">
        <v>80</v>
      </c>
    </row>
    <row r="199" spans="2:65" s="1" customFormat="1" ht="16.5" customHeight="1">
      <c r="B199" s="136"/>
      <c r="C199" s="137" t="s">
        <v>478</v>
      </c>
      <c r="D199" s="137" t="s">
        <v>224</v>
      </c>
      <c r="E199" s="138" t="s">
        <v>2550</v>
      </c>
      <c r="F199" s="139" t="s">
        <v>2551</v>
      </c>
      <c r="G199" s="140" t="s">
        <v>2137</v>
      </c>
      <c r="H199" s="141">
        <v>100</v>
      </c>
      <c r="I199" s="142"/>
      <c r="J199" s="143">
        <f>ROUND(I199*H199,2)</f>
        <v>0</v>
      </c>
      <c r="K199" s="139" t="s">
        <v>2442</v>
      </c>
      <c r="L199" s="32"/>
      <c r="M199" s="144" t="s">
        <v>1</v>
      </c>
      <c r="N199" s="145" t="s">
        <v>38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AR199" s="148" t="s">
        <v>229</v>
      </c>
      <c r="AT199" s="148" t="s">
        <v>224</v>
      </c>
      <c r="AU199" s="148" t="s">
        <v>80</v>
      </c>
      <c r="AY199" s="17" t="s">
        <v>221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80</v>
      </c>
      <c r="BK199" s="149">
        <f>ROUND(I199*H199,2)</f>
        <v>0</v>
      </c>
      <c r="BL199" s="17" t="s">
        <v>229</v>
      </c>
      <c r="BM199" s="148" t="s">
        <v>823</v>
      </c>
    </row>
    <row r="200" spans="2:65" s="1" customFormat="1">
      <c r="B200" s="32"/>
      <c r="D200" s="151" t="s">
        <v>272</v>
      </c>
      <c r="F200" s="181" t="s">
        <v>2552</v>
      </c>
      <c r="I200" s="182"/>
      <c r="L200" s="32"/>
      <c r="M200" s="183"/>
      <c r="T200" s="56"/>
      <c r="AT200" s="17" t="s">
        <v>272</v>
      </c>
      <c r="AU200" s="17" t="s">
        <v>80</v>
      </c>
    </row>
    <row r="201" spans="2:65" s="1" customFormat="1" ht="16.5" customHeight="1">
      <c r="B201" s="136"/>
      <c r="C201" s="137" t="s">
        <v>512</v>
      </c>
      <c r="D201" s="137" t="s">
        <v>224</v>
      </c>
      <c r="E201" s="138" t="s">
        <v>2553</v>
      </c>
      <c r="F201" s="139" t="s">
        <v>2554</v>
      </c>
      <c r="G201" s="140" t="s">
        <v>2137</v>
      </c>
      <c r="H201" s="141">
        <v>10</v>
      </c>
      <c r="I201" s="142"/>
      <c r="J201" s="143">
        <f>ROUND(I201*H201,2)</f>
        <v>0</v>
      </c>
      <c r="K201" s="139" t="s">
        <v>2442</v>
      </c>
      <c r="L201" s="32"/>
      <c r="M201" s="144" t="s">
        <v>1</v>
      </c>
      <c r="N201" s="145" t="s">
        <v>38</v>
      </c>
      <c r="P201" s="146">
        <f>O201*H201</f>
        <v>0</v>
      </c>
      <c r="Q201" s="146">
        <v>0</v>
      </c>
      <c r="R201" s="146">
        <f>Q201*H201</f>
        <v>0</v>
      </c>
      <c r="S201" s="146">
        <v>0</v>
      </c>
      <c r="T201" s="147">
        <f>S201*H201</f>
        <v>0</v>
      </c>
      <c r="AR201" s="148" t="s">
        <v>229</v>
      </c>
      <c r="AT201" s="148" t="s">
        <v>224</v>
      </c>
      <c r="AU201" s="148" t="s">
        <v>80</v>
      </c>
      <c r="AY201" s="17" t="s">
        <v>221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7" t="s">
        <v>80</v>
      </c>
      <c r="BK201" s="149">
        <f>ROUND(I201*H201,2)</f>
        <v>0</v>
      </c>
      <c r="BL201" s="17" t="s">
        <v>229</v>
      </c>
      <c r="BM201" s="148" t="s">
        <v>831</v>
      </c>
    </row>
    <row r="202" spans="2:65" s="1" customFormat="1">
      <c r="B202" s="32"/>
      <c r="D202" s="151" t="s">
        <v>272</v>
      </c>
      <c r="F202" s="181" t="s">
        <v>2555</v>
      </c>
      <c r="I202" s="182"/>
      <c r="L202" s="32"/>
      <c r="M202" s="183"/>
      <c r="T202" s="56"/>
      <c r="AT202" s="17" t="s">
        <v>272</v>
      </c>
      <c r="AU202" s="17" t="s">
        <v>80</v>
      </c>
    </row>
    <row r="203" spans="2:65" s="1" customFormat="1" ht="16.5" customHeight="1">
      <c r="B203" s="136"/>
      <c r="C203" s="137" t="s">
        <v>517</v>
      </c>
      <c r="D203" s="137" t="s">
        <v>224</v>
      </c>
      <c r="E203" s="138" t="s">
        <v>2556</v>
      </c>
      <c r="F203" s="139" t="s">
        <v>2557</v>
      </c>
      <c r="G203" s="140" t="s">
        <v>2137</v>
      </c>
      <c r="H203" s="141">
        <v>800</v>
      </c>
      <c r="I203" s="142"/>
      <c r="J203" s="143">
        <f>ROUND(I203*H203,2)</f>
        <v>0</v>
      </c>
      <c r="K203" s="139" t="s">
        <v>2442</v>
      </c>
      <c r="L203" s="32"/>
      <c r="M203" s="144" t="s">
        <v>1</v>
      </c>
      <c r="N203" s="145" t="s">
        <v>38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229</v>
      </c>
      <c r="AT203" s="148" t="s">
        <v>224</v>
      </c>
      <c r="AU203" s="148" t="s">
        <v>80</v>
      </c>
      <c r="AY203" s="17" t="s">
        <v>221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80</v>
      </c>
      <c r="BK203" s="149">
        <f>ROUND(I203*H203,2)</f>
        <v>0</v>
      </c>
      <c r="BL203" s="17" t="s">
        <v>229</v>
      </c>
      <c r="BM203" s="148" t="s">
        <v>839</v>
      </c>
    </row>
    <row r="204" spans="2:65" s="1" customFormat="1">
      <c r="B204" s="32"/>
      <c r="D204" s="151" t="s">
        <v>272</v>
      </c>
      <c r="F204" s="181" t="s">
        <v>2558</v>
      </c>
      <c r="I204" s="182"/>
      <c r="L204" s="32"/>
      <c r="M204" s="183"/>
      <c r="T204" s="56"/>
      <c r="AT204" s="17" t="s">
        <v>272</v>
      </c>
      <c r="AU204" s="17" t="s">
        <v>80</v>
      </c>
    </row>
    <row r="205" spans="2:65" s="1" customFormat="1" ht="16.5" customHeight="1">
      <c r="B205" s="136"/>
      <c r="C205" s="137" t="s">
        <v>523</v>
      </c>
      <c r="D205" s="137" t="s">
        <v>224</v>
      </c>
      <c r="E205" s="138" t="s">
        <v>2559</v>
      </c>
      <c r="F205" s="139" t="s">
        <v>2560</v>
      </c>
      <c r="G205" s="140" t="s">
        <v>2137</v>
      </c>
      <c r="H205" s="141">
        <v>5</v>
      </c>
      <c r="I205" s="142"/>
      <c r="J205" s="143">
        <f>ROUND(I205*H205,2)</f>
        <v>0</v>
      </c>
      <c r="K205" s="139" t="s">
        <v>2442</v>
      </c>
      <c r="L205" s="32"/>
      <c r="M205" s="144" t="s">
        <v>1</v>
      </c>
      <c r="N205" s="145" t="s">
        <v>38</v>
      </c>
      <c r="P205" s="146">
        <f>O205*H205</f>
        <v>0</v>
      </c>
      <c r="Q205" s="146">
        <v>0</v>
      </c>
      <c r="R205" s="146">
        <f>Q205*H205</f>
        <v>0</v>
      </c>
      <c r="S205" s="146">
        <v>0</v>
      </c>
      <c r="T205" s="147">
        <f>S205*H205</f>
        <v>0</v>
      </c>
      <c r="AR205" s="148" t="s">
        <v>229</v>
      </c>
      <c r="AT205" s="148" t="s">
        <v>224</v>
      </c>
      <c r="AU205" s="148" t="s">
        <v>80</v>
      </c>
      <c r="AY205" s="17" t="s">
        <v>221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80</v>
      </c>
      <c r="BK205" s="149">
        <f>ROUND(I205*H205,2)</f>
        <v>0</v>
      </c>
      <c r="BL205" s="17" t="s">
        <v>229</v>
      </c>
      <c r="BM205" s="148" t="s">
        <v>847</v>
      </c>
    </row>
    <row r="206" spans="2:65" s="1" customFormat="1">
      <c r="B206" s="32"/>
      <c r="D206" s="151" t="s">
        <v>272</v>
      </c>
      <c r="F206" s="181" t="s">
        <v>2558</v>
      </c>
      <c r="I206" s="182"/>
      <c r="L206" s="32"/>
      <c r="M206" s="183"/>
      <c r="T206" s="56"/>
      <c r="AT206" s="17" t="s">
        <v>272</v>
      </c>
      <c r="AU206" s="17" t="s">
        <v>80</v>
      </c>
    </row>
    <row r="207" spans="2:65" s="1" customFormat="1" ht="16.5" customHeight="1">
      <c r="B207" s="136"/>
      <c r="C207" s="137" t="s">
        <v>539</v>
      </c>
      <c r="D207" s="137" t="s">
        <v>224</v>
      </c>
      <c r="E207" s="138" t="s">
        <v>2561</v>
      </c>
      <c r="F207" s="139" t="s">
        <v>2562</v>
      </c>
      <c r="G207" s="140" t="s">
        <v>2137</v>
      </c>
      <c r="H207" s="141">
        <v>5</v>
      </c>
      <c r="I207" s="142"/>
      <c r="J207" s="143">
        <f>ROUND(I207*H207,2)</f>
        <v>0</v>
      </c>
      <c r="K207" s="139" t="s">
        <v>2442</v>
      </c>
      <c r="L207" s="32"/>
      <c r="M207" s="144" t="s">
        <v>1</v>
      </c>
      <c r="N207" s="145" t="s">
        <v>38</v>
      </c>
      <c r="P207" s="146">
        <f>O207*H207</f>
        <v>0</v>
      </c>
      <c r="Q207" s="146">
        <v>0</v>
      </c>
      <c r="R207" s="146">
        <f>Q207*H207</f>
        <v>0</v>
      </c>
      <c r="S207" s="146">
        <v>0</v>
      </c>
      <c r="T207" s="147">
        <f>S207*H207</f>
        <v>0</v>
      </c>
      <c r="AR207" s="148" t="s">
        <v>229</v>
      </c>
      <c r="AT207" s="148" t="s">
        <v>224</v>
      </c>
      <c r="AU207" s="148" t="s">
        <v>80</v>
      </c>
      <c r="AY207" s="17" t="s">
        <v>221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80</v>
      </c>
      <c r="BK207" s="149">
        <f>ROUND(I207*H207,2)</f>
        <v>0</v>
      </c>
      <c r="BL207" s="17" t="s">
        <v>229</v>
      </c>
      <c r="BM207" s="148" t="s">
        <v>855</v>
      </c>
    </row>
    <row r="208" spans="2:65" s="1" customFormat="1">
      <c r="B208" s="32"/>
      <c r="D208" s="151" t="s">
        <v>272</v>
      </c>
      <c r="F208" s="181" t="s">
        <v>2558</v>
      </c>
      <c r="I208" s="182"/>
      <c r="L208" s="32"/>
      <c r="M208" s="183"/>
      <c r="T208" s="56"/>
      <c r="AT208" s="17" t="s">
        <v>272</v>
      </c>
      <c r="AU208" s="17" t="s">
        <v>80</v>
      </c>
    </row>
    <row r="209" spans="2:65" s="1" customFormat="1" ht="16.5" customHeight="1">
      <c r="B209" s="136"/>
      <c r="C209" s="137" t="s">
        <v>562</v>
      </c>
      <c r="D209" s="137" t="s">
        <v>224</v>
      </c>
      <c r="E209" s="138" t="s">
        <v>2563</v>
      </c>
      <c r="F209" s="139" t="s">
        <v>2564</v>
      </c>
      <c r="G209" s="140" t="s">
        <v>2137</v>
      </c>
      <c r="H209" s="141">
        <v>10</v>
      </c>
      <c r="I209" s="142"/>
      <c r="J209" s="143">
        <f>ROUND(I209*H209,2)</f>
        <v>0</v>
      </c>
      <c r="K209" s="139" t="s">
        <v>2442</v>
      </c>
      <c r="L209" s="32"/>
      <c r="M209" s="144" t="s">
        <v>1</v>
      </c>
      <c r="N209" s="145" t="s">
        <v>38</v>
      </c>
      <c r="P209" s="146">
        <f>O209*H209</f>
        <v>0</v>
      </c>
      <c r="Q209" s="146">
        <v>0</v>
      </c>
      <c r="R209" s="146">
        <f>Q209*H209</f>
        <v>0</v>
      </c>
      <c r="S209" s="146">
        <v>0</v>
      </c>
      <c r="T209" s="147">
        <f>S209*H209</f>
        <v>0</v>
      </c>
      <c r="AR209" s="148" t="s">
        <v>229</v>
      </c>
      <c r="AT209" s="148" t="s">
        <v>224</v>
      </c>
      <c r="AU209" s="148" t="s">
        <v>80</v>
      </c>
      <c r="AY209" s="17" t="s">
        <v>221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7" t="s">
        <v>80</v>
      </c>
      <c r="BK209" s="149">
        <f>ROUND(I209*H209,2)</f>
        <v>0</v>
      </c>
      <c r="BL209" s="17" t="s">
        <v>229</v>
      </c>
      <c r="BM209" s="148" t="s">
        <v>863</v>
      </c>
    </row>
    <row r="210" spans="2:65" s="1" customFormat="1">
      <c r="B210" s="32"/>
      <c r="D210" s="151" t="s">
        <v>272</v>
      </c>
      <c r="F210" s="181" t="s">
        <v>2558</v>
      </c>
      <c r="I210" s="182"/>
      <c r="L210" s="32"/>
      <c r="M210" s="183"/>
      <c r="T210" s="56"/>
      <c r="AT210" s="17" t="s">
        <v>272</v>
      </c>
      <c r="AU210" s="17" t="s">
        <v>80</v>
      </c>
    </row>
    <row r="211" spans="2:65" s="1" customFormat="1" ht="21.75" customHeight="1">
      <c r="B211" s="136"/>
      <c r="C211" s="137" t="s">
        <v>568</v>
      </c>
      <c r="D211" s="137" t="s">
        <v>224</v>
      </c>
      <c r="E211" s="138" t="s">
        <v>2565</v>
      </c>
      <c r="F211" s="139" t="s">
        <v>2566</v>
      </c>
      <c r="G211" s="140" t="s">
        <v>2137</v>
      </c>
      <c r="H211" s="141">
        <v>5</v>
      </c>
      <c r="I211" s="142"/>
      <c r="J211" s="143">
        <f>ROUND(I211*H211,2)</f>
        <v>0</v>
      </c>
      <c r="K211" s="139" t="s">
        <v>2442</v>
      </c>
      <c r="L211" s="32"/>
      <c r="M211" s="144" t="s">
        <v>1</v>
      </c>
      <c r="N211" s="145" t="s">
        <v>38</v>
      </c>
      <c r="P211" s="146">
        <f>O211*H211</f>
        <v>0</v>
      </c>
      <c r="Q211" s="146">
        <v>0</v>
      </c>
      <c r="R211" s="146">
        <f>Q211*H211</f>
        <v>0</v>
      </c>
      <c r="S211" s="146">
        <v>0</v>
      </c>
      <c r="T211" s="147">
        <f>S211*H211</f>
        <v>0</v>
      </c>
      <c r="AR211" s="148" t="s">
        <v>229</v>
      </c>
      <c r="AT211" s="148" t="s">
        <v>224</v>
      </c>
      <c r="AU211" s="148" t="s">
        <v>80</v>
      </c>
      <c r="AY211" s="17" t="s">
        <v>221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80</v>
      </c>
      <c r="BK211" s="149">
        <f>ROUND(I211*H211,2)</f>
        <v>0</v>
      </c>
      <c r="BL211" s="17" t="s">
        <v>229</v>
      </c>
      <c r="BM211" s="148" t="s">
        <v>873</v>
      </c>
    </row>
    <row r="212" spans="2:65" s="1" customFormat="1">
      <c r="B212" s="32"/>
      <c r="D212" s="151" t="s">
        <v>272</v>
      </c>
      <c r="F212" s="181" t="s">
        <v>2567</v>
      </c>
      <c r="I212" s="182"/>
      <c r="L212" s="32"/>
      <c r="M212" s="183"/>
      <c r="T212" s="56"/>
      <c r="AT212" s="17" t="s">
        <v>272</v>
      </c>
      <c r="AU212" s="17" t="s">
        <v>80</v>
      </c>
    </row>
    <row r="213" spans="2:65" s="1" customFormat="1" ht="21.75" customHeight="1">
      <c r="B213" s="136"/>
      <c r="C213" s="137" t="s">
        <v>573</v>
      </c>
      <c r="D213" s="137" t="s">
        <v>224</v>
      </c>
      <c r="E213" s="138" t="s">
        <v>2568</v>
      </c>
      <c r="F213" s="139" t="s">
        <v>2569</v>
      </c>
      <c r="G213" s="140" t="s">
        <v>2137</v>
      </c>
      <c r="H213" s="141">
        <v>10</v>
      </c>
      <c r="I213" s="142"/>
      <c r="J213" s="143">
        <f>ROUND(I213*H213,2)</f>
        <v>0</v>
      </c>
      <c r="K213" s="139" t="s">
        <v>2442</v>
      </c>
      <c r="L213" s="32"/>
      <c r="M213" s="144" t="s">
        <v>1</v>
      </c>
      <c r="N213" s="145" t="s">
        <v>38</v>
      </c>
      <c r="P213" s="146">
        <f>O213*H213</f>
        <v>0</v>
      </c>
      <c r="Q213" s="146">
        <v>0</v>
      </c>
      <c r="R213" s="146">
        <f>Q213*H213</f>
        <v>0</v>
      </c>
      <c r="S213" s="146">
        <v>0</v>
      </c>
      <c r="T213" s="147">
        <f>S213*H213</f>
        <v>0</v>
      </c>
      <c r="AR213" s="148" t="s">
        <v>229</v>
      </c>
      <c r="AT213" s="148" t="s">
        <v>224</v>
      </c>
      <c r="AU213" s="148" t="s">
        <v>80</v>
      </c>
      <c r="AY213" s="17" t="s">
        <v>221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7" t="s">
        <v>80</v>
      </c>
      <c r="BK213" s="149">
        <f>ROUND(I213*H213,2)</f>
        <v>0</v>
      </c>
      <c r="BL213" s="17" t="s">
        <v>229</v>
      </c>
      <c r="BM213" s="148" t="s">
        <v>881</v>
      </c>
    </row>
    <row r="214" spans="2:65" s="1" customFormat="1">
      <c r="B214" s="32"/>
      <c r="D214" s="151" t="s">
        <v>272</v>
      </c>
      <c r="F214" s="181" t="s">
        <v>2555</v>
      </c>
      <c r="I214" s="182"/>
      <c r="L214" s="32"/>
      <c r="M214" s="183"/>
      <c r="T214" s="56"/>
      <c r="AT214" s="17" t="s">
        <v>272</v>
      </c>
      <c r="AU214" s="17" t="s">
        <v>80</v>
      </c>
    </row>
    <row r="215" spans="2:65" s="1" customFormat="1" ht="21.75" customHeight="1">
      <c r="B215" s="136"/>
      <c r="C215" s="137" t="s">
        <v>593</v>
      </c>
      <c r="D215" s="137" t="s">
        <v>224</v>
      </c>
      <c r="E215" s="138" t="s">
        <v>2570</v>
      </c>
      <c r="F215" s="139" t="s">
        <v>2571</v>
      </c>
      <c r="G215" s="140" t="s">
        <v>2137</v>
      </c>
      <c r="H215" s="141">
        <v>5</v>
      </c>
      <c r="I215" s="142"/>
      <c r="J215" s="143">
        <f>ROUND(I215*H215,2)</f>
        <v>0</v>
      </c>
      <c r="K215" s="139" t="s">
        <v>2442</v>
      </c>
      <c r="L215" s="32"/>
      <c r="M215" s="144" t="s">
        <v>1</v>
      </c>
      <c r="N215" s="145" t="s">
        <v>38</v>
      </c>
      <c r="P215" s="146">
        <f>O215*H215</f>
        <v>0</v>
      </c>
      <c r="Q215" s="146">
        <v>0</v>
      </c>
      <c r="R215" s="146">
        <f>Q215*H215</f>
        <v>0</v>
      </c>
      <c r="S215" s="146">
        <v>0</v>
      </c>
      <c r="T215" s="147">
        <f>S215*H215</f>
        <v>0</v>
      </c>
      <c r="AR215" s="148" t="s">
        <v>229</v>
      </c>
      <c r="AT215" s="148" t="s">
        <v>224</v>
      </c>
      <c r="AU215" s="148" t="s">
        <v>80</v>
      </c>
      <c r="AY215" s="17" t="s">
        <v>221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80</v>
      </c>
      <c r="BK215" s="149">
        <f>ROUND(I215*H215,2)</f>
        <v>0</v>
      </c>
      <c r="BL215" s="17" t="s">
        <v>229</v>
      </c>
      <c r="BM215" s="148" t="s">
        <v>889</v>
      </c>
    </row>
    <row r="216" spans="2:65" s="1" customFormat="1">
      <c r="B216" s="32"/>
      <c r="D216" s="151" t="s">
        <v>272</v>
      </c>
      <c r="F216" s="181" t="s">
        <v>2567</v>
      </c>
      <c r="I216" s="182"/>
      <c r="L216" s="32"/>
      <c r="M216" s="183"/>
      <c r="T216" s="56"/>
      <c r="AT216" s="17" t="s">
        <v>272</v>
      </c>
      <c r="AU216" s="17" t="s">
        <v>80</v>
      </c>
    </row>
    <row r="217" spans="2:65" s="1" customFormat="1" ht="21.75" customHeight="1">
      <c r="B217" s="136"/>
      <c r="C217" s="137" t="s">
        <v>605</v>
      </c>
      <c r="D217" s="137" t="s">
        <v>224</v>
      </c>
      <c r="E217" s="138" t="s">
        <v>2572</v>
      </c>
      <c r="F217" s="139" t="s">
        <v>2573</v>
      </c>
      <c r="G217" s="140" t="s">
        <v>2137</v>
      </c>
      <c r="H217" s="141">
        <v>5</v>
      </c>
      <c r="I217" s="142"/>
      <c r="J217" s="143">
        <f>ROUND(I217*H217,2)</f>
        <v>0</v>
      </c>
      <c r="K217" s="139" t="s">
        <v>2442</v>
      </c>
      <c r="L217" s="32"/>
      <c r="M217" s="144" t="s">
        <v>1</v>
      </c>
      <c r="N217" s="145" t="s">
        <v>38</v>
      </c>
      <c r="P217" s="146">
        <f>O217*H217</f>
        <v>0</v>
      </c>
      <c r="Q217" s="146">
        <v>0</v>
      </c>
      <c r="R217" s="146">
        <f>Q217*H217</f>
        <v>0</v>
      </c>
      <c r="S217" s="146">
        <v>0</v>
      </c>
      <c r="T217" s="147">
        <f>S217*H217</f>
        <v>0</v>
      </c>
      <c r="AR217" s="148" t="s">
        <v>229</v>
      </c>
      <c r="AT217" s="148" t="s">
        <v>224</v>
      </c>
      <c r="AU217" s="148" t="s">
        <v>80</v>
      </c>
      <c r="AY217" s="17" t="s">
        <v>221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80</v>
      </c>
      <c r="BK217" s="149">
        <f>ROUND(I217*H217,2)</f>
        <v>0</v>
      </c>
      <c r="BL217" s="17" t="s">
        <v>229</v>
      </c>
      <c r="BM217" s="148" t="s">
        <v>897</v>
      </c>
    </row>
    <row r="218" spans="2:65" s="1" customFormat="1">
      <c r="B218" s="32"/>
      <c r="D218" s="151" t="s">
        <v>272</v>
      </c>
      <c r="F218" s="181" t="s">
        <v>2567</v>
      </c>
      <c r="I218" s="182"/>
      <c r="L218" s="32"/>
      <c r="M218" s="183"/>
      <c r="T218" s="56"/>
      <c r="AT218" s="17" t="s">
        <v>272</v>
      </c>
      <c r="AU218" s="17" t="s">
        <v>80</v>
      </c>
    </row>
    <row r="219" spans="2:65" s="1" customFormat="1" ht="24.2" customHeight="1">
      <c r="B219" s="136"/>
      <c r="C219" s="137" t="s">
        <v>613</v>
      </c>
      <c r="D219" s="137" t="s">
        <v>224</v>
      </c>
      <c r="E219" s="138" t="s">
        <v>2574</v>
      </c>
      <c r="F219" s="139" t="s">
        <v>2575</v>
      </c>
      <c r="G219" s="140" t="s">
        <v>2137</v>
      </c>
      <c r="H219" s="141">
        <v>50</v>
      </c>
      <c r="I219" s="142"/>
      <c r="J219" s="143">
        <f>ROUND(I219*H219,2)</f>
        <v>0</v>
      </c>
      <c r="K219" s="139" t="s">
        <v>2442</v>
      </c>
      <c r="L219" s="32"/>
      <c r="M219" s="144" t="s">
        <v>1</v>
      </c>
      <c r="N219" s="145" t="s">
        <v>38</v>
      </c>
      <c r="P219" s="146">
        <f>O219*H219</f>
        <v>0</v>
      </c>
      <c r="Q219" s="146">
        <v>0</v>
      </c>
      <c r="R219" s="146">
        <f>Q219*H219</f>
        <v>0</v>
      </c>
      <c r="S219" s="146">
        <v>0</v>
      </c>
      <c r="T219" s="147">
        <f>S219*H219</f>
        <v>0</v>
      </c>
      <c r="AR219" s="148" t="s">
        <v>229</v>
      </c>
      <c r="AT219" s="148" t="s">
        <v>224</v>
      </c>
      <c r="AU219" s="148" t="s">
        <v>80</v>
      </c>
      <c r="AY219" s="17" t="s">
        <v>221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80</v>
      </c>
      <c r="BK219" s="149">
        <f>ROUND(I219*H219,2)</f>
        <v>0</v>
      </c>
      <c r="BL219" s="17" t="s">
        <v>229</v>
      </c>
      <c r="BM219" s="148" t="s">
        <v>905</v>
      </c>
    </row>
    <row r="220" spans="2:65" s="1" customFormat="1">
      <c r="B220" s="32"/>
      <c r="D220" s="151" t="s">
        <v>272</v>
      </c>
      <c r="F220" s="181" t="s">
        <v>2558</v>
      </c>
      <c r="I220" s="182"/>
      <c r="L220" s="32"/>
      <c r="M220" s="183"/>
      <c r="T220" s="56"/>
      <c r="AT220" s="17" t="s">
        <v>272</v>
      </c>
      <c r="AU220" s="17" t="s">
        <v>80</v>
      </c>
    </row>
    <row r="221" spans="2:65" s="1" customFormat="1" ht="21.75" customHeight="1">
      <c r="B221" s="136"/>
      <c r="C221" s="137" t="s">
        <v>632</v>
      </c>
      <c r="D221" s="137" t="s">
        <v>224</v>
      </c>
      <c r="E221" s="138" t="s">
        <v>2576</v>
      </c>
      <c r="F221" s="139" t="s">
        <v>2577</v>
      </c>
      <c r="G221" s="140" t="s">
        <v>2137</v>
      </c>
      <c r="H221" s="141">
        <v>6</v>
      </c>
      <c r="I221" s="142"/>
      <c r="J221" s="143">
        <f>ROUND(I221*H221,2)</f>
        <v>0</v>
      </c>
      <c r="K221" s="139" t="s">
        <v>2442</v>
      </c>
      <c r="L221" s="32"/>
      <c r="M221" s="144" t="s">
        <v>1</v>
      </c>
      <c r="N221" s="145" t="s">
        <v>38</v>
      </c>
      <c r="P221" s="146">
        <f>O221*H221</f>
        <v>0</v>
      </c>
      <c r="Q221" s="146">
        <v>0</v>
      </c>
      <c r="R221" s="146">
        <f>Q221*H221</f>
        <v>0</v>
      </c>
      <c r="S221" s="146">
        <v>0</v>
      </c>
      <c r="T221" s="147">
        <f>S221*H221</f>
        <v>0</v>
      </c>
      <c r="AR221" s="148" t="s">
        <v>229</v>
      </c>
      <c r="AT221" s="148" t="s">
        <v>224</v>
      </c>
      <c r="AU221" s="148" t="s">
        <v>80</v>
      </c>
      <c r="AY221" s="17" t="s">
        <v>221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7" t="s">
        <v>80</v>
      </c>
      <c r="BK221" s="149">
        <f>ROUND(I221*H221,2)</f>
        <v>0</v>
      </c>
      <c r="BL221" s="17" t="s">
        <v>229</v>
      </c>
      <c r="BM221" s="148" t="s">
        <v>718</v>
      </c>
    </row>
    <row r="222" spans="2:65" s="1" customFormat="1">
      <c r="B222" s="32"/>
      <c r="D222" s="151" t="s">
        <v>272</v>
      </c>
      <c r="F222" s="181" t="s">
        <v>2578</v>
      </c>
      <c r="I222" s="182"/>
      <c r="L222" s="32"/>
      <c r="M222" s="183"/>
      <c r="T222" s="56"/>
      <c r="AT222" s="17" t="s">
        <v>272</v>
      </c>
      <c r="AU222" s="17" t="s">
        <v>80</v>
      </c>
    </row>
    <row r="223" spans="2:65" s="1" customFormat="1" ht="16.5" customHeight="1">
      <c r="B223" s="136"/>
      <c r="C223" s="137" t="s">
        <v>643</v>
      </c>
      <c r="D223" s="137" t="s">
        <v>224</v>
      </c>
      <c r="E223" s="138" t="s">
        <v>2579</v>
      </c>
      <c r="F223" s="139" t="s">
        <v>2580</v>
      </c>
      <c r="G223" s="140" t="s">
        <v>2137</v>
      </c>
      <c r="H223" s="141">
        <v>1</v>
      </c>
      <c r="I223" s="142"/>
      <c r="J223" s="143">
        <f>ROUND(I223*H223,2)</f>
        <v>0</v>
      </c>
      <c r="K223" s="139" t="s">
        <v>2442</v>
      </c>
      <c r="L223" s="32"/>
      <c r="M223" s="144" t="s">
        <v>1</v>
      </c>
      <c r="N223" s="145" t="s">
        <v>38</v>
      </c>
      <c r="P223" s="146">
        <f>O223*H223</f>
        <v>0</v>
      </c>
      <c r="Q223" s="146">
        <v>0</v>
      </c>
      <c r="R223" s="146">
        <f>Q223*H223</f>
        <v>0</v>
      </c>
      <c r="S223" s="146">
        <v>0</v>
      </c>
      <c r="T223" s="147">
        <f>S223*H223</f>
        <v>0</v>
      </c>
      <c r="AR223" s="148" t="s">
        <v>229</v>
      </c>
      <c r="AT223" s="148" t="s">
        <v>224</v>
      </c>
      <c r="AU223" s="148" t="s">
        <v>80</v>
      </c>
      <c r="AY223" s="17" t="s">
        <v>221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80</v>
      </c>
      <c r="BK223" s="149">
        <f>ROUND(I223*H223,2)</f>
        <v>0</v>
      </c>
      <c r="BL223" s="17" t="s">
        <v>229</v>
      </c>
      <c r="BM223" s="148" t="s">
        <v>920</v>
      </c>
    </row>
    <row r="224" spans="2:65" s="1" customFormat="1">
      <c r="B224" s="32"/>
      <c r="D224" s="151" t="s">
        <v>272</v>
      </c>
      <c r="F224" s="181" t="s">
        <v>2581</v>
      </c>
      <c r="I224" s="182"/>
      <c r="L224" s="32"/>
      <c r="M224" s="183"/>
      <c r="T224" s="56"/>
      <c r="AT224" s="17" t="s">
        <v>272</v>
      </c>
      <c r="AU224" s="17" t="s">
        <v>80</v>
      </c>
    </row>
    <row r="225" spans="2:65" s="1" customFormat="1" ht="76.349999999999994" customHeight="1">
      <c r="B225" s="136"/>
      <c r="C225" s="137" t="s">
        <v>658</v>
      </c>
      <c r="D225" s="137" t="s">
        <v>224</v>
      </c>
      <c r="E225" s="138" t="s">
        <v>2582</v>
      </c>
      <c r="F225" s="139" t="s">
        <v>2583</v>
      </c>
      <c r="G225" s="140" t="s">
        <v>2137</v>
      </c>
      <c r="H225" s="141">
        <v>10</v>
      </c>
      <c r="I225" s="142"/>
      <c r="J225" s="143">
        <f>ROUND(I225*H225,2)</f>
        <v>0</v>
      </c>
      <c r="K225" s="139" t="s">
        <v>2442</v>
      </c>
      <c r="L225" s="32"/>
      <c r="M225" s="144" t="s">
        <v>1</v>
      </c>
      <c r="N225" s="145" t="s">
        <v>38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229</v>
      </c>
      <c r="AT225" s="148" t="s">
        <v>224</v>
      </c>
      <c r="AU225" s="148" t="s">
        <v>80</v>
      </c>
      <c r="AY225" s="17" t="s">
        <v>221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80</v>
      </c>
      <c r="BK225" s="149">
        <f>ROUND(I225*H225,2)</f>
        <v>0</v>
      </c>
      <c r="BL225" s="17" t="s">
        <v>229</v>
      </c>
      <c r="BM225" s="148" t="s">
        <v>928</v>
      </c>
    </row>
    <row r="226" spans="2:65" s="1" customFormat="1">
      <c r="B226" s="32"/>
      <c r="D226" s="151" t="s">
        <v>272</v>
      </c>
      <c r="F226" s="181" t="s">
        <v>2584</v>
      </c>
      <c r="I226" s="182"/>
      <c r="L226" s="32"/>
      <c r="M226" s="183"/>
      <c r="T226" s="56"/>
      <c r="AT226" s="17" t="s">
        <v>272</v>
      </c>
      <c r="AU226" s="17" t="s">
        <v>80</v>
      </c>
    </row>
    <row r="227" spans="2:65" s="1" customFormat="1" ht="66.75" customHeight="1">
      <c r="B227" s="136"/>
      <c r="C227" s="137" t="s">
        <v>663</v>
      </c>
      <c r="D227" s="137" t="s">
        <v>224</v>
      </c>
      <c r="E227" s="138" t="s">
        <v>2585</v>
      </c>
      <c r="F227" s="139" t="s">
        <v>2586</v>
      </c>
      <c r="G227" s="140" t="s">
        <v>2137</v>
      </c>
      <c r="H227" s="141">
        <v>7</v>
      </c>
      <c r="I227" s="142"/>
      <c r="J227" s="143">
        <f>ROUND(I227*H227,2)</f>
        <v>0</v>
      </c>
      <c r="K227" s="139" t="s">
        <v>2442</v>
      </c>
      <c r="L227" s="32"/>
      <c r="M227" s="144" t="s">
        <v>1</v>
      </c>
      <c r="N227" s="145" t="s">
        <v>38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229</v>
      </c>
      <c r="AT227" s="148" t="s">
        <v>224</v>
      </c>
      <c r="AU227" s="148" t="s">
        <v>80</v>
      </c>
      <c r="AY227" s="17" t="s">
        <v>221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7" t="s">
        <v>80</v>
      </c>
      <c r="BK227" s="149">
        <f>ROUND(I227*H227,2)</f>
        <v>0</v>
      </c>
      <c r="BL227" s="17" t="s">
        <v>229</v>
      </c>
      <c r="BM227" s="148" t="s">
        <v>936</v>
      </c>
    </row>
    <row r="228" spans="2:65" s="1" customFormat="1">
      <c r="B228" s="32"/>
      <c r="D228" s="151" t="s">
        <v>272</v>
      </c>
      <c r="F228" s="181" t="s">
        <v>2587</v>
      </c>
      <c r="I228" s="182"/>
      <c r="L228" s="32"/>
      <c r="M228" s="183"/>
      <c r="T228" s="56"/>
      <c r="AT228" s="17" t="s">
        <v>272</v>
      </c>
      <c r="AU228" s="17" t="s">
        <v>80</v>
      </c>
    </row>
    <row r="229" spans="2:65" s="1" customFormat="1" ht="66.75" customHeight="1">
      <c r="B229" s="136"/>
      <c r="C229" s="137" t="s">
        <v>680</v>
      </c>
      <c r="D229" s="137" t="s">
        <v>224</v>
      </c>
      <c r="E229" s="138" t="s">
        <v>2588</v>
      </c>
      <c r="F229" s="139" t="s">
        <v>2589</v>
      </c>
      <c r="G229" s="140" t="s">
        <v>2137</v>
      </c>
      <c r="H229" s="141">
        <v>7</v>
      </c>
      <c r="I229" s="142"/>
      <c r="J229" s="143">
        <f>ROUND(I229*H229,2)</f>
        <v>0</v>
      </c>
      <c r="K229" s="139" t="s">
        <v>2442</v>
      </c>
      <c r="L229" s="32"/>
      <c r="M229" s="144" t="s">
        <v>1</v>
      </c>
      <c r="N229" s="145" t="s">
        <v>38</v>
      </c>
      <c r="P229" s="146">
        <f>O229*H229</f>
        <v>0</v>
      </c>
      <c r="Q229" s="146">
        <v>0</v>
      </c>
      <c r="R229" s="146">
        <f>Q229*H229</f>
        <v>0</v>
      </c>
      <c r="S229" s="146">
        <v>0</v>
      </c>
      <c r="T229" s="147">
        <f>S229*H229</f>
        <v>0</v>
      </c>
      <c r="AR229" s="148" t="s">
        <v>229</v>
      </c>
      <c r="AT229" s="148" t="s">
        <v>224</v>
      </c>
      <c r="AU229" s="148" t="s">
        <v>80</v>
      </c>
      <c r="AY229" s="17" t="s">
        <v>221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7" t="s">
        <v>80</v>
      </c>
      <c r="BK229" s="149">
        <f>ROUND(I229*H229,2)</f>
        <v>0</v>
      </c>
      <c r="BL229" s="17" t="s">
        <v>229</v>
      </c>
      <c r="BM229" s="148" t="s">
        <v>944</v>
      </c>
    </row>
    <row r="230" spans="2:65" s="1" customFormat="1">
      <c r="B230" s="32"/>
      <c r="D230" s="151" t="s">
        <v>272</v>
      </c>
      <c r="F230" s="181" t="s">
        <v>2587</v>
      </c>
      <c r="I230" s="182"/>
      <c r="L230" s="32"/>
      <c r="M230" s="183"/>
      <c r="T230" s="56"/>
      <c r="AT230" s="17" t="s">
        <v>272</v>
      </c>
      <c r="AU230" s="17" t="s">
        <v>80</v>
      </c>
    </row>
    <row r="231" spans="2:65" s="1" customFormat="1" ht="21.75" customHeight="1">
      <c r="B231" s="136"/>
      <c r="C231" s="137" t="s">
        <v>684</v>
      </c>
      <c r="D231" s="137" t="s">
        <v>224</v>
      </c>
      <c r="E231" s="138" t="s">
        <v>2590</v>
      </c>
      <c r="F231" s="139" t="s">
        <v>2591</v>
      </c>
      <c r="G231" s="140" t="s">
        <v>2137</v>
      </c>
      <c r="H231" s="141">
        <v>11</v>
      </c>
      <c r="I231" s="142"/>
      <c r="J231" s="143">
        <f>ROUND(I231*H231,2)</f>
        <v>0</v>
      </c>
      <c r="K231" s="139" t="s">
        <v>2442</v>
      </c>
      <c r="L231" s="32"/>
      <c r="M231" s="144" t="s">
        <v>1</v>
      </c>
      <c r="N231" s="145" t="s">
        <v>38</v>
      </c>
      <c r="P231" s="146">
        <f>O231*H231</f>
        <v>0</v>
      </c>
      <c r="Q231" s="146">
        <v>0</v>
      </c>
      <c r="R231" s="146">
        <f>Q231*H231</f>
        <v>0</v>
      </c>
      <c r="S231" s="146">
        <v>0</v>
      </c>
      <c r="T231" s="147">
        <f>S231*H231</f>
        <v>0</v>
      </c>
      <c r="AR231" s="148" t="s">
        <v>229</v>
      </c>
      <c r="AT231" s="148" t="s">
        <v>224</v>
      </c>
      <c r="AU231" s="148" t="s">
        <v>80</v>
      </c>
      <c r="AY231" s="17" t="s">
        <v>221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7" t="s">
        <v>80</v>
      </c>
      <c r="BK231" s="149">
        <f>ROUND(I231*H231,2)</f>
        <v>0</v>
      </c>
      <c r="BL231" s="17" t="s">
        <v>229</v>
      </c>
      <c r="BM231" s="148" t="s">
        <v>952</v>
      </c>
    </row>
    <row r="232" spans="2:65" s="1" customFormat="1">
      <c r="B232" s="32"/>
      <c r="D232" s="151" t="s">
        <v>272</v>
      </c>
      <c r="F232" s="181" t="s">
        <v>2592</v>
      </c>
      <c r="I232" s="182"/>
      <c r="L232" s="32"/>
      <c r="M232" s="183"/>
      <c r="T232" s="56"/>
      <c r="AT232" s="17" t="s">
        <v>272</v>
      </c>
      <c r="AU232" s="17" t="s">
        <v>80</v>
      </c>
    </row>
    <row r="233" spans="2:65" s="1" customFormat="1" ht="78" customHeight="1">
      <c r="B233" s="136"/>
      <c r="C233" s="137" t="s">
        <v>714</v>
      </c>
      <c r="D233" s="137" t="s">
        <v>224</v>
      </c>
      <c r="E233" s="138" t="s">
        <v>2593</v>
      </c>
      <c r="F233" s="139" t="s">
        <v>2594</v>
      </c>
      <c r="G233" s="140" t="s">
        <v>2137</v>
      </c>
      <c r="H233" s="141">
        <v>3</v>
      </c>
      <c r="I233" s="142"/>
      <c r="J233" s="143">
        <f>ROUND(I233*H233,2)</f>
        <v>0</v>
      </c>
      <c r="K233" s="139" t="s">
        <v>2442</v>
      </c>
      <c r="L233" s="32"/>
      <c r="M233" s="144" t="s">
        <v>1</v>
      </c>
      <c r="N233" s="145" t="s">
        <v>38</v>
      </c>
      <c r="P233" s="146">
        <f>O233*H233</f>
        <v>0</v>
      </c>
      <c r="Q233" s="146">
        <v>0</v>
      </c>
      <c r="R233" s="146">
        <f>Q233*H233</f>
        <v>0</v>
      </c>
      <c r="S233" s="146">
        <v>0</v>
      </c>
      <c r="T233" s="147">
        <f>S233*H233</f>
        <v>0</v>
      </c>
      <c r="AR233" s="148" t="s">
        <v>229</v>
      </c>
      <c r="AT233" s="148" t="s">
        <v>224</v>
      </c>
      <c r="AU233" s="148" t="s">
        <v>80</v>
      </c>
      <c r="AY233" s="17" t="s">
        <v>221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7" t="s">
        <v>80</v>
      </c>
      <c r="BK233" s="149">
        <f>ROUND(I233*H233,2)</f>
        <v>0</v>
      </c>
      <c r="BL233" s="17" t="s">
        <v>229</v>
      </c>
      <c r="BM233" s="148" t="s">
        <v>960</v>
      </c>
    </row>
    <row r="234" spans="2:65" s="1" customFormat="1">
      <c r="B234" s="32"/>
      <c r="D234" s="151" t="s">
        <v>272</v>
      </c>
      <c r="F234" s="181" t="s">
        <v>2595</v>
      </c>
      <c r="I234" s="182"/>
      <c r="L234" s="32"/>
      <c r="M234" s="183"/>
      <c r="T234" s="56"/>
      <c r="AT234" s="17" t="s">
        <v>272</v>
      </c>
      <c r="AU234" s="17" t="s">
        <v>80</v>
      </c>
    </row>
    <row r="235" spans="2:65" s="1" customFormat="1" ht="24.2" customHeight="1">
      <c r="B235" s="136"/>
      <c r="C235" s="137" t="s">
        <v>721</v>
      </c>
      <c r="D235" s="137" t="s">
        <v>224</v>
      </c>
      <c r="E235" s="138" t="s">
        <v>2596</v>
      </c>
      <c r="F235" s="139" t="s">
        <v>2597</v>
      </c>
      <c r="G235" s="140" t="s">
        <v>2137</v>
      </c>
      <c r="H235" s="141">
        <v>1</v>
      </c>
      <c r="I235" s="142"/>
      <c r="J235" s="143">
        <f>ROUND(I235*H235,2)</f>
        <v>0</v>
      </c>
      <c r="K235" s="139" t="s">
        <v>2442</v>
      </c>
      <c r="L235" s="32"/>
      <c r="M235" s="144" t="s">
        <v>1</v>
      </c>
      <c r="N235" s="145" t="s">
        <v>38</v>
      </c>
      <c r="P235" s="146">
        <f>O235*H235</f>
        <v>0</v>
      </c>
      <c r="Q235" s="146">
        <v>0</v>
      </c>
      <c r="R235" s="146">
        <f>Q235*H235</f>
        <v>0</v>
      </c>
      <c r="S235" s="146">
        <v>0</v>
      </c>
      <c r="T235" s="147">
        <f>S235*H235</f>
        <v>0</v>
      </c>
      <c r="AR235" s="148" t="s">
        <v>229</v>
      </c>
      <c r="AT235" s="148" t="s">
        <v>224</v>
      </c>
      <c r="AU235" s="148" t="s">
        <v>80</v>
      </c>
      <c r="AY235" s="17" t="s">
        <v>221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7" t="s">
        <v>80</v>
      </c>
      <c r="BK235" s="149">
        <f>ROUND(I235*H235,2)</f>
        <v>0</v>
      </c>
      <c r="BL235" s="17" t="s">
        <v>229</v>
      </c>
      <c r="BM235" s="148" t="s">
        <v>968</v>
      </c>
    </row>
    <row r="236" spans="2:65" s="1" customFormat="1">
      <c r="B236" s="32"/>
      <c r="D236" s="151" t="s">
        <v>272</v>
      </c>
      <c r="F236" s="181" t="s">
        <v>2595</v>
      </c>
      <c r="I236" s="182"/>
      <c r="L236" s="32"/>
      <c r="M236" s="183"/>
      <c r="T236" s="56"/>
      <c r="AT236" s="17" t="s">
        <v>272</v>
      </c>
      <c r="AU236" s="17" t="s">
        <v>80</v>
      </c>
    </row>
    <row r="237" spans="2:65" s="1" customFormat="1" ht="24.2" customHeight="1">
      <c r="B237" s="136"/>
      <c r="C237" s="137" t="s">
        <v>727</v>
      </c>
      <c r="D237" s="137" t="s">
        <v>224</v>
      </c>
      <c r="E237" s="138" t="s">
        <v>2598</v>
      </c>
      <c r="F237" s="139" t="s">
        <v>2599</v>
      </c>
      <c r="G237" s="140" t="s">
        <v>2137</v>
      </c>
      <c r="H237" s="141">
        <v>1</v>
      </c>
      <c r="I237" s="142"/>
      <c r="J237" s="143">
        <f>ROUND(I237*H237,2)</f>
        <v>0</v>
      </c>
      <c r="K237" s="139" t="s">
        <v>2442</v>
      </c>
      <c r="L237" s="32"/>
      <c r="M237" s="144" t="s">
        <v>1</v>
      </c>
      <c r="N237" s="145" t="s">
        <v>38</v>
      </c>
      <c r="P237" s="146">
        <f>O237*H237</f>
        <v>0</v>
      </c>
      <c r="Q237" s="146">
        <v>0</v>
      </c>
      <c r="R237" s="146">
        <f>Q237*H237</f>
        <v>0</v>
      </c>
      <c r="S237" s="146">
        <v>0</v>
      </c>
      <c r="T237" s="147">
        <f>S237*H237</f>
        <v>0</v>
      </c>
      <c r="AR237" s="148" t="s">
        <v>229</v>
      </c>
      <c r="AT237" s="148" t="s">
        <v>224</v>
      </c>
      <c r="AU237" s="148" t="s">
        <v>80</v>
      </c>
      <c r="AY237" s="17" t="s">
        <v>221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7" t="s">
        <v>80</v>
      </c>
      <c r="BK237" s="149">
        <f>ROUND(I237*H237,2)</f>
        <v>0</v>
      </c>
      <c r="BL237" s="17" t="s">
        <v>229</v>
      </c>
      <c r="BM237" s="148" t="s">
        <v>976</v>
      </c>
    </row>
    <row r="238" spans="2:65" s="1" customFormat="1">
      <c r="B238" s="32"/>
      <c r="D238" s="151" t="s">
        <v>272</v>
      </c>
      <c r="F238" s="181" t="s">
        <v>2595</v>
      </c>
      <c r="I238" s="182"/>
      <c r="L238" s="32"/>
      <c r="M238" s="183"/>
      <c r="T238" s="56"/>
      <c r="AT238" s="17" t="s">
        <v>272</v>
      </c>
      <c r="AU238" s="17" t="s">
        <v>80</v>
      </c>
    </row>
    <row r="239" spans="2:65" s="1" customFormat="1" ht="24.2" customHeight="1">
      <c r="B239" s="136"/>
      <c r="C239" s="137" t="s">
        <v>732</v>
      </c>
      <c r="D239" s="137" t="s">
        <v>224</v>
      </c>
      <c r="E239" s="138" t="s">
        <v>2600</v>
      </c>
      <c r="F239" s="139" t="s">
        <v>2601</v>
      </c>
      <c r="G239" s="140" t="s">
        <v>2137</v>
      </c>
      <c r="H239" s="141">
        <v>1</v>
      </c>
      <c r="I239" s="142"/>
      <c r="J239" s="143">
        <f>ROUND(I239*H239,2)</f>
        <v>0</v>
      </c>
      <c r="K239" s="139" t="s">
        <v>2442</v>
      </c>
      <c r="L239" s="32"/>
      <c r="M239" s="144" t="s">
        <v>1</v>
      </c>
      <c r="N239" s="145" t="s">
        <v>38</v>
      </c>
      <c r="P239" s="146">
        <f>O239*H239</f>
        <v>0</v>
      </c>
      <c r="Q239" s="146">
        <v>0</v>
      </c>
      <c r="R239" s="146">
        <f>Q239*H239</f>
        <v>0</v>
      </c>
      <c r="S239" s="146">
        <v>0</v>
      </c>
      <c r="T239" s="147">
        <f>S239*H239</f>
        <v>0</v>
      </c>
      <c r="AR239" s="148" t="s">
        <v>229</v>
      </c>
      <c r="AT239" s="148" t="s">
        <v>224</v>
      </c>
      <c r="AU239" s="148" t="s">
        <v>80</v>
      </c>
      <c r="AY239" s="17" t="s">
        <v>221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7" t="s">
        <v>80</v>
      </c>
      <c r="BK239" s="149">
        <f>ROUND(I239*H239,2)</f>
        <v>0</v>
      </c>
      <c r="BL239" s="17" t="s">
        <v>229</v>
      </c>
      <c r="BM239" s="148" t="s">
        <v>985</v>
      </c>
    </row>
    <row r="240" spans="2:65" s="1" customFormat="1">
      <c r="B240" s="32"/>
      <c r="D240" s="151" t="s">
        <v>272</v>
      </c>
      <c r="F240" s="181" t="s">
        <v>2595</v>
      </c>
      <c r="I240" s="182"/>
      <c r="L240" s="32"/>
      <c r="M240" s="183"/>
      <c r="T240" s="56"/>
      <c r="AT240" s="17" t="s">
        <v>272</v>
      </c>
      <c r="AU240" s="17" t="s">
        <v>80</v>
      </c>
    </row>
    <row r="241" spans="2:65" s="1" customFormat="1" ht="33" customHeight="1">
      <c r="B241" s="136"/>
      <c r="C241" s="137" t="s">
        <v>738</v>
      </c>
      <c r="D241" s="137" t="s">
        <v>224</v>
      </c>
      <c r="E241" s="138" t="s">
        <v>2602</v>
      </c>
      <c r="F241" s="139" t="s">
        <v>2603</v>
      </c>
      <c r="G241" s="140" t="s">
        <v>2137</v>
      </c>
      <c r="H241" s="141">
        <v>1</v>
      </c>
      <c r="I241" s="142"/>
      <c r="J241" s="143">
        <f>ROUND(I241*H241,2)</f>
        <v>0</v>
      </c>
      <c r="K241" s="139" t="s">
        <v>2442</v>
      </c>
      <c r="L241" s="32"/>
      <c r="M241" s="144" t="s">
        <v>1</v>
      </c>
      <c r="N241" s="145" t="s">
        <v>38</v>
      </c>
      <c r="P241" s="146">
        <f>O241*H241</f>
        <v>0</v>
      </c>
      <c r="Q241" s="146">
        <v>0</v>
      </c>
      <c r="R241" s="146">
        <f>Q241*H241</f>
        <v>0</v>
      </c>
      <c r="S241" s="146">
        <v>0</v>
      </c>
      <c r="T241" s="147">
        <f>S241*H241</f>
        <v>0</v>
      </c>
      <c r="AR241" s="148" t="s">
        <v>229</v>
      </c>
      <c r="AT241" s="148" t="s">
        <v>224</v>
      </c>
      <c r="AU241" s="148" t="s">
        <v>80</v>
      </c>
      <c r="AY241" s="17" t="s">
        <v>221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7" t="s">
        <v>80</v>
      </c>
      <c r="BK241" s="149">
        <f>ROUND(I241*H241,2)</f>
        <v>0</v>
      </c>
      <c r="BL241" s="17" t="s">
        <v>229</v>
      </c>
      <c r="BM241" s="148" t="s">
        <v>993</v>
      </c>
    </row>
    <row r="242" spans="2:65" s="1" customFormat="1">
      <c r="B242" s="32"/>
      <c r="D242" s="151" t="s">
        <v>272</v>
      </c>
      <c r="F242" s="181" t="s">
        <v>2595</v>
      </c>
      <c r="I242" s="182"/>
      <c r="L242" s="32"/>
      <c r="M242" s="183"/>
      <c r="T242" s="56"/>
      <c r="AT242" s="17" t="s">
        <v>272</v>
      </c>
      <c r="AU242" s="17" t="s">
        <v>80</v>
      </c>
    </row>
    <row r="243" spans="2:65" s="1" customFormat="1" ht="49.15" customHeight="1">
      <c r="B243" s="136"/>
      <c r="C243" s="137" t="s">
        <v>742</v>
      </c>
      <c r="D243" s="137" t="s">
        <v>224</v>
      </c>
      <c r="E243" s="138" t="s">
        <v>2604</v>
      </c>
      <c r="F243" s="139" t="s">
        <v>2605</v>
      </c>
      <c r="G243" s="140" t="s">
        <v>2137</v>
      </c>
      <c r="H243" s="141">
        <v>1</v>
      </c>
      <c r="I243" s="142"/>
      <c r="J243" s="143">
        <f>ROUND(I243*H243,2)</f>
        <v>0</v>
      </c>
      <c r="K243" s="139" t="s">
        <v>2442</v>
      </c>
      <c r="L243" s="32"/>
      <c r="M243" s="144" t="s">
        <v>1</v>
      </c>
      <c r="N243" s="145" t="s">
        <v>38</v>
      </c>
      <c r="P243" s="146">
        <f>O243*H243</f>
        <v>0</v>
      </c>
      <c r="Q243" s="146">
        <v>0</v>
      </c>
      <c r="R243" s="146">
        <f>Q243*H243</f>
        <v>0</v>
      </c>
      <c r="S243" s="146">
        <v>0</v>
      </c>
      <c r="T243" s="147">
        <f>S243*H243</f>
        <v>0</v>
      </c>
      <c r="AR243" s="148" t="s">
        <v>229</v>
      </c>
      <c r="AT243" s="148" t="s">
        <v>224</v>
      </c>
      <c r="AU243" s="148" t="s">
        <v>80</v>
      </c>
      <c r="AY243" s="17" t="s">
        <v>221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7" t="s">
        <v>80</v>
      </c>
      <c r="BK243" s="149">
        <f>ROUND(I243*H243,2)</f>
        <v>0</v>
      </c>
      <c r="BL243" s="17" t="s">
        <v>229</v>
      </c>
      <c r="BM243" s="148" t="s">
        <v>1001</v>
      </c>
    </row>
    <row r="244" spans="2:65" s="1" customFormat="1">
      <c r="B244" s="32"/>
      <c r="D244" s="151" t="s">
        <v>272</v>
      </c>
      <c r="F244" s="181" t="s">
        <v>2595</v>
      </c>
      <c r="I244" s="182"/>
      <c r="L244" s="32"/>
      <c r="M244" s="183"/>
      <c r="T244" s="56"/>
      <c r="AT244" s="17" t="s">
        <v>272</v>
      </c>
      <c r="AU244" s="17" t="s">
        <v>80</v>
      </c>
    </row>
    <row r="245" spans="2:65" s="1" customFormat="1" ht="16.5" customHeight="1">
      <c r="B245" s="136"/>
      <c r="C245" s="137" t="s">
        <v>746</v>
      </c>
      <c r="D245" s="137" t="s">
        <v>224</v>
      </c>
      <c r="E245" s="138" t="s">
        <v>2606</v>
      </c>
      <c r="F245" s="139" t="s">
        <v>2607</v>
      </c>
      <c r="G245" s="140" t="s">
        <v>2137</v>
      </c>
      <c r="H245" s="141">
        <v>1</v>
      </c>
      <c r="I245" s="142"/>
      <c r="J245" s="143">
        <f>ROUND(I245*H245,2)</f>
        <v>0</v>
      </c>
      <c r="K245" s="139" t="s">
        <v>2442</v>
      </c>
      <c r="L245" s="32"/>
      <c r="M245" s="144" t="s">
        <v>1</v>
      </c>
      <c r="N245" s="145" t="s">
        <v>38</v>
      </c>
      <c r="P245" s="146">
        <f>O245*H245</f>
        <v>0</v>
      </c>
      <c r="Q245" s="146">
        <v>0</v>
      </c>
      <c r="R245" s="146">
        <f>Q245*H245</f>
        <v>0</v>
      </c>
      <c r="S245" s="146">
        <v>0</v>
      </c>
      <c r="T245" s="147">
        <f>S245*H245</f>
        <v>0</v>
      </c>
      <c r="AR245" s="148" t="s">
        <v>229</v>
      </c>
      <c r="AT245" s="148" t="s">
        <v>224</v>
      </c>
      <c r="AU245" s="148" t="s">
        <v>80</v>
      </c>
      <c r="AY245" s="17" t="s">
        <v>221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7" t="s">
        <v>80</v>
      </c>
      <c r="BK245" s="149">
        <f>ROUND(I245*H245,2)</f>
        <v>0</v>
      </c>
      <c r="BL245" s="17" t="s">
        <v>229</v>
      </c>
      <c r="BM245" s="148" t="s">
        <v>1012</v>
      </c>
    </row>
    <row r="246" spans="2:65" s="1" customFormat="1">
      <c r="B246" s="32"/>
      <c r="D246" s="151" t="s">
        <v>272</v>
      </c>
      <c r="F246" s="181" t="s">
        <v>2595</v>
      </c>
      <c r="I246" s="182"/>
      <c r="L246" s="32"/>
      <c r="M246" s="183"/>
      <c r="T246" s="56"/>
      <c r="AT246" s="17" t="s">
        <v>272</v>
      </c>
      <c r="AU246" s="17" t="s">
        <v>80</v>
      </c>
    </row>
    <row r="247" spans="2:65" s="1" customFormat="1" ht="37.9" customHeight="1">
      <c r="B247" s="136"/>
      <c r="C247" s="137" t="s">
        <v>750</v>
      </c>
      <c r="D247" s="137" t="s">
        <v>224</v>
      </c>
      <c r="E247" s="138" t="s">
        <v>2608</v>
      </c>
      <c r="F247" s="139" t="s">
        <v>2609</v>
      </c>
      <c r="G247" s="140" t="s">
        <v>2137</v>
      </c>
      <c r="H247" s="141">
        <v>1</v>
      </c>
      <c r="I247" s="142"/>
      <c r="J247" s="143">
        <f>ROUND(I247*H247,2)</f>
        <v>0</v>
      </c>
      <c r="K247" s="139" t="s">
        <v>2442</v>
      </c>
      <c r="L247" s="32"/>
      <c r="M247" s="144" t="s">
        <v>1</v>
      </c>
      <c r="N247" s="145" t="s">
        <v>38</v>
      </c>
      <c r="P247" s="146">
        <f>O247*H247</f>
        <v>0</v>
      </c>
      <c r="Q247" s="146">
        <v>0</v>
      </c>
      <c r="R247" s="146">
        <f>Q247*H247</f>
        <v>0</v>
      </c>
      <c r="S247" s="146">
        <v>0</v>
      </c>
      <c r="T247" s="147">
        <f>S247*H247</f>
        <v>0</v>
      </c>
      <c r="AR247" s="148" t="s">
        <v>229</v>
      </c>
      <c r="AT247" s="148" t="s">
        <v>224</v>
      </c>
      <c r="AU247" s="148" t="s">
        <v>80</v>
      </c>
      <c r="AY247" s="17" t="s">
        <v>221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7" t="s">
        <v>80</v>
      </c>
      <c r="BK247" s="149">
        <f>ROUND(I247*H247,2)</f>
        <v>0</v>
      </c>
      <c r="BL247" s="17" t="s">
        <v>229</v>
      </c>
      <c r="BM247" s="148" t="s">
        <v>1020</v>
      </c>
    </row>
    <row r="248" spans="2:65" s="1" customFormat="1">
      <c r="B248" s="32"/>
      <c r="D248" s="151" t="s">
        <v>272</v>
      </c>
      <c r="F248" s="181" t="s">
        <v>2595</v>
      </c>
      <c r="I248" s="182"/>
      <c r="L248" s="32"/>
      <c r="M248" s="183"/>
      <c r="T248" s="56"/>
      <c r="AT248" s="17" t="s">
        <v>272</v>
      </c>
      <c r="AU248" s="17" t="s">
        <v>80</v>
      </c>
    </row>
    <row r="249" spans="2:65" s="1" customFormat="1" ht="24.2" customHeight="1">
      <c r="B249" s="136"/>
      <c r="C249" s="137" t="s">
        <v>754</v>
      </c>
      <c r="D249" s="137" t="s">
        <v>224</v>
      </c>
      <c r="E249" s="138" t="s">
        <v>2610</v>
      </c>
      <c r="F249" s="139" t="s">
        <v>2611</v>
      </c>
      <c r="G249" s="140" t="s">
        <v>2137</v>
      </c>
      <c r="H249" s="141">
        <v>16</v>
      </c>
      <c r="I249" s="142"/>
      <c r="J249" s="143">
        <f>ROUND(I249*H249,2)</f>
        <v>0</v>
      </c>
      <c r="K249" s="139" t="s">
        <v>2442</v>
      </c>
      <c r="L249" s="32"/>
      <c r="M249" s="144" t="s">
        <v>1</v>
      </c>
      <c r="N249" s="145" t="s">
        <v>38</v>
      </c>
      <c r="P249" s="146">
        <f>O249*H249</f>
        <v>0</v>
      </c>
      <c r="Q249" s="146">
        <v>0</v>
      </c>
      <c r="R249" s="146">
        <f>Q249*H249</f>
        <v>0</v>
      </c>
      <c r="S249" s="146">
        <v>0</v>
      </c>
      <c r="T249" s="147">
        <f>S249*H249</f>
        <v>0</v>
      </c>
      <c r="AR249" s="148" t="s">
        <v>229</v>
      </c>
      <c r="AT249" s="148" t="s">
        <v>224</v>
      </c>
      <c r="AU249" s="148" t="s">
        <v>80</v>
      </c>
      <c r="AY249" s="17" t="s">
        <v>221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7" t="s">
        <v>80</v>
      </c>
      <c r="BK249" s="149">
        <f>ROUND(I249*H249,2)</f>
        <v>0</v>
      </c>
      <c r="BL249" s="17" t="s">
        <v>229</v>
      </c>
      <c r="BM249" s="148" t="s">
        <v>1030</v>
      </c>
    </row>
    <row r="250" spans="2:65" s="1" customFormat="1">
      <c r="B250" s="32"/>
      <c r="D250" s="151" t="s">
        <v>272</v>
      </c>
      <c r="F250" s="181" t="s">
        <v>2612</v>
      </c>
      <c r="I250" s="182"/>
      <c r="L250" s="32"/>
      <c r="M250" s="183"/>
      <c r="T250" s="56"/>
      <c r="AT250" s="17" t="s">
        <v>272</v>
      </c>
      <c r="AU250" s="17" t="s">
        <v>80</v>
      </c>
    </row>
    <row r="251" spans="2:65" s="1" customFormat="1" ht="24.2" customHeight="1">
      <c r="B251" s="136"/>
      <c r="C251" s="137" t="s">
        <v>292</v>
      </c>
      <c r="D251" s="137" t="s">
        <v>224</v>
      </c>
      <c r="E251" s="138" t="s">
        <v>2613</v>
      </c>
      <c r="F251" s="139" t="s">
        <v>2614</v>
      </c>
      <c r="G251" s="140" t="s">
        <v>2137</v>
      </c>
      <c r="H251" s="141">
        <v>4</v>
      </c>
      <c r="I251" s="142"/>
      <c r="J251" s="143">
        <f>ROUND(I251*H251,2)</f>
        <v>0</v>
      </c>
      <c r="K251" s="139" t="s">
        <v>2442</v>
      </c>
      <c r="L251" s="32"/>
      <c r="M251" s="144" t="s">
        <v>1</v>
      </c>
      <c r="N251" s="145" t="s">
        <v>38</v>
      </c>
      <c r="P251" s="146">
        <f>O251*H251</f>
        <v>0</v>
      </c>
      <c r="Q251" s="146">
        <v>0</v>
      </c>
      <c r="R251" s="146">
        <f>Q251*H251</f>
        <v>0</v>
      </c>
      <c r="S251" s="146">
        <v>0</v>
      </c>
      <c r="T251" s="147">
        <f>S251*H251</f>
        <v>0</v>
      </c>
      <c r="AR251" s="148" t="s">
        <v>229</v>
      </c>
      <c r="AT251" s="148" t="s">
        <v>224</v>
      </c>
      <c r="AU251" s="148" t="s">
        <v>80</v>
      </c>
      <c r="AY251" s="17" t="s">
        <v>221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7" t="s">
        <v>80</v>
      </c>
      <c r="BK251" s="149">
        <f>ROUND(I251*H251,2)</f>
        <v>0</v>
      </c>
      <c r="BL251" s="17" t="s">
        <v>229</v>
      </c>
      <c r="BM251" s="148" t="s">
        <v>1038</v>
      </c>
    </row>
    <row r="252" spans="2:65" s="1" customFormat="1">
      <c r="B252" s="32"/>
      <c r="D252" s="151" t="s">
        <v>272</v>
      </c>
      <c r="F252" s="181" t="s">
        <v>2480</v>
      </c>
      <c r="I252" s="182"/>
      <c r="L252" s="32"/>
      <c r="M252" s="183"/>
      <c r="T252" s="56"/>
      <c r="AT252" s="17" t="s">
        <v>272</v>
      </c>
      <c r="AU252" s="17" t="s">
        <v>80</v>
      </c>
    </row>
    <row r="253" spans="2:65" s="11" customFormat="1" ht="25.9" customHeight="1">
      <c r="B253" s="124"/>
      <c r="D253" s="125" t="s">
        <v>72</v>
      </c>
      <c r="E253" s="126" t="s">
        <v>2615</v>
      </c>
      <c r="F253" s="126" t="s">
        <v>2616</v>
      </c>
      <c r="I253" s="127"/>
      <c r="J253" s="128">
        <f>BK253</f>
        <v>0</v>
      </c>
      <c r="L253" s="124"/>
      <c r="M253" s="129"/>
      <c r="P253" s="130">
        <f>SUM(P254:P305)</f>
        <v>0</v>
      </c>
      <c r="R253" s="130">
        <f>SUM(R254:R305)</f>
        <v>0</v>
      </c>
      <c r="T253" s="131">
        <f>SUM(T254:T305)</f>
        <v>0</v>
      </c>
      <c r="AR253" s="125" t="s">
        <v>80</v>
      </c>
      <c r="AT253" s="132" t="s">
        <v>72</v>
      </c>
      <c r="AU253" s="132" t="s">
        <v>73</v>
      </c>
      <c r="AY253" s="125" t="s">
        <v>221</v>
      </c>
      <c r="BK253" s="133">
        <f>SUM(BK254:BK305)</f>
        <v>0</v>
      </c>
    </row>
    <row r="254" spans="2:65" s="1" customFormat="1" ht="16.5" customHeight="1">
      <c r="B254" s="136"/>
      <c r="C254" s="137" t="s">
        <v>358</v>
      </c>
      <c r="D254" s="137" t="s">
        <v>224</v>
      </c>
      <c r="E254" s="138" t="s">
        <v>2617</v>
      </c>
      <c r="F254" s="139" t="s">
        <v>2618</v>
      </c>
      <c r="G254" s="140" t="s">
        <v>350</v>
      </c>
      <c r="H254" s="141">
        <v>150</v>
      </c>
      <c r="I254" s="142"/>
      <c r="J254" s="143">
        <f>ROUND(I254*H254,2)</f>
        <v>0</v>
      </c>
      <c r="K254" s="139" t="s">
        <v>2442</v>
      </c>
      <c r="L254" s="32"/>
      <c r="M254" s="144" t="s">
        <v>1</v>
      </c>
      <c r="N254" s="145" t="s">
        <v>38</v>
      </c>
      <c r="P254" s="146">
        <f>O254*H254</f>
        <v>0</v>
      </c>
      <c r="Q254" s="146">
        <v>0</v>
      </c>
      <c r="R254" s="146">
        <f>Q254*H254</f>
        <v>0</v>
      </c>
      <c r="S254" s="146">
        <v>0</v>
      </c>
      <c r="T254" s="147">
        <f>S254*H254</f>
        <v>0</v>
      </c>
      <c r="AR254" s="148" t="s">
        <v>229</v>
      </c>
      <c r="AT254" s="148" t="s">
        <v>224</v>
      </c>
      <c r="AU254" s="148" t="s">
        <v>80</v>
      </c>
      <c r="AY254" s="17" t="s">
        <v>221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7" t="s">
        <v>80</v>
      </c>
      <c r="BK254" s="149">
        <f>ROUND(I254*H254,2)</f>
        <v>0</v>
      </c>
      <c r="BL254" s="17" t="s">
        <v>229</v>
      </c>
      <c r="BM254" s="148" t="s">
        <v>1050</v>
      </c>
    </row>
    <row r="255" spans="2:65" s="1" customFormat="1">
      <c r="B255" s="32"/>
      <c r="D255" s="151" t="s">
        <v>272</v>
      </c>
      <c r="F255" s="181" t="s">
        <v>2619</v>
      </c>
      <c r="I255" s="182"/>
      <c r="L255" s="32"/>
      <c r="M255" s="183"/>
      <c r="T255" s="56"/>
      <c r="AT255" s="17" t="s">
        <v>272</v>
      </c>
      <c r="AU255" s="17" t="s">
        <v>80</v>
      </c>
    </row>
    <row r="256" spans="2:65" s="1" customFormat="1" ht="16.5" customHeight="1">
      <c r="B256" s="136"/>
      <c r="C256" s="137" t="s">
        <v>367</v>
      </c>
      <c r="D256" s="137" t="s">
        <v>224</v>
      </c>
      <c r="E256" s="138" t="s">
        <v>2620</v>
      </c>
      <c r="F256" s="139" t="s">
        <v>2621</v>
      </c>
      <c r="G256" s="140" t="s">
        <v>350</v>
      </c>
      <c r="H256" s="141">
        <v>60</v>
      </c>
      <c r="I256" s="142"/>
      <c r="J256" s="143">
        <f>ROUND(I256*H256,2)</f>
        <v>0</v>
      </c>
      <c r="K256" s="139" t="s">
        <v>2442</v>
      </c>
      <c r="L256" s="32"/>
      <c r="M256" s="144" t="s">
        <v>1</v>
      </c>
      <c r="N256" s="145" t="s">
        <v>38</v>
      </c>
      <c r="P256" s="146">
        <f>O256*H256</f>
        <v>0</v>
      </c>
      <c r="Q256" s="146">
        <v>0</v>
      </c>
      <c r="R256" s="146">
        <f>Q256*H256</f>
        <v>0</v>
      </c>
      <c r="S256" s="146">
        <v>0</v>
      </c>
      <c r="T256" s="147">
        <f>S256*H256</f>
        <v>0</v>
      </c>
      <c r="AR256" s="148" t="s">
        <v>229</v>
      </c>
      <c r="AT256" s="148" t="s">
        <v>224</v>
      </c>
      <c r="AU256" s="148" t="s">
        <v>80</v>
      </c>
      <c r="AY256" s="17" t="s">
        <v>221</v>
      </c>
      <c r="BE256" s="149">
        <f>IF(N256="základní",J256,0)</f>
        <v>0</v>
      </c>
      <c r="BF256" s="149">
        <f>IF(N256="snížená",J256,0)</f>
        <v>0</v>
      </c>
      <c r="BG256" s="149">
        <f>IF(N256="zákl. přenesená",J256,0)</f>
        <v>0</v>
      </c>
      <c r="BH256" s="149">
        <f>IF(N256="sníž. přenesená",J256,0)</f>
        <v>0</v>
      </c>
      <c r="BI256" s="149">
        <f>IF(N256="nulová",J256,0)</f>
        <v>0</v>
      </c>
      <c r="BJ256" s="17" t="s">
        <v>80</v>
      </c>
      <c r="BK256" s="149">
        <f>ROUND(I256*H256,2)</f>
        <v>0</v>
      </c>
      <c r="BL256" s="17" t="s">
        <v>229</v>
      </c>
      <c r="BM256" s="148" t="s">
        <v>1075</v>
      </c>
    </row>
    <row r="257" spans="2:65" s="1" customFormat="1">
      <c r="B257" s="32"/>
      <c r="D257" s="151" t="s">
        <v>272</v>
      </c>
      <c r="F257" s="181" t="s">
        <v>2622</v>
      </c>
      <c r="I257" s="182"/>
      <c r="L257" s="32"/>
      <c r="M257" s="183"/>
      <c r="T257" s="56"/>
      <c r="AT257" s="17" t="s">
        <v>272</v>
      </c>
      <c r="AU257" s="17" t="s">
        <v>80</v>
      </c>
    </row>
    <row r="258" spans="2:65" s="1" customFormat="1" ht="16.5" customHeight="1">
      <c r="B258" s="136"/>
      <c r="C258" s="137" t="s">
        <v>767</v>
      </c>
      <c r="D258" s="137" t="s">
        <v>224</v>
      </c>
      <c r="E258" s="138" t="s">
        <v>2623</v>
      </c>
      <c r="F258" s="139" t="s">
        <v>2624</v>
      </c>
      <c r="G258" s="140" t="s">
        <v>350</v>
      </c>
      <c r="H258" s="141">
        <v>30</v>
      </c>
      <c r="I258" s="142"/>
      <c r="J258" s="143">
        <f>ROUND(I258*H258,2)</f>
        <v>0</v>
      </c>
      <c r="K258" s="139" t="s">
        <v>2442</v>
      </c>
      <c r="L258" s="32"/>
      <c r="M258" s="144" t="s">
        <v>1</v>
      </c>
      <c r="N258" s="145" t="s">
        <v>38</v>
      </c>
      <c r="P258" s="146">
        <f>O258*H258</f>
        <v>0</v>
      </c>
      <c r="Q258" s="146">
        <v>0</v>
      </c>
      <c r="R258" s="146">
        <f>Q258*H258</f>
        <v>0</v>
      </c>
      <c r="S258" s="146">
        <v>0</v>
      </c>
      <c r="T258" s="147">
        <f>S258*H258</f>
        <v>0</v>
      </c>
      <c r="AR258" s="148" t="s">
        <v>229</v>
      </c>
      <c r="AT258" s="148" t="s">
        <v>224</v>
      </c>
      <c r="AU258" s="148" t="s">
        <v>80</v>
      </c>
      <c r="AY258" s="17" t="s">
        <v>221</v>
      </c>
      <c r="BE258" s="149">
        <f>IF(N258="základní",J258,0)</f>
        <v>0</v>
      </c>
      <c r="BF258" s="149">
        <f>IF(N258="snížená",J258,0)</f>
        <v>0</v>
      </c>
      <c r="BG258" s="149">
        <f>IF(N258="zákl. přenesená",J258,0)</f>
        <v>0</v>
      </c>
      <c r="BH258" s="149">
        <f>IF(N258="sníž. přenesená",J258,0)</f>
        <v>0</v>
      </c>
      <c r="BI258" s="149">
        <f>IF(N258="nulová",J258,0)</f>
        <v>0</v>
      </c>
      <c r="BJ258" s="17" t="s">
        <v>80</v>
      </c>
      <c r="BK258" s="149">
        <f>ROUND(I258*H258,2)</f>
        <v>0</v>
      </c>
      <c r="BL258" s="17" t="s">
        <v>229</v>
      </c>
      <c r="BM258" s="148" t="s">
        <v>1087</v>
      </c>
    </row>
    <row r="259" spans="2:65" s="1" customFormat="1">
      <c r="B259" s="32"/>
      <c r="D259" s="151" t="s">
        <v>272</v>
      </c>
      <c r="F259" s="181" t="s">
        <v>2625</v>
      </c>
      <c r="I259" s="182"/>
      <c r="L259" s="32"/>
      <c r="M259" s="183"/>
      <c r="T259" s="56"/>
      <c r="AT259" s="17" t="s">
        <v>272</v>
      </c>
      <c r="AU259" s="17" t="s">
        <v>80</v>
      </c>
    </row>
    <row r="260" spans="2:65" s="1" customFormat="1" ht="16.5" customHeight="1">
      <c r="B260" s="136"/>
      <c r="C260" s="137" t="s">
        <v>767</v>
      </c>
      <c r="D260" s="137" t="s">
        <v>224</v>
      </c>
      <c r="E260" s="138" t="s">
        <v>2626</v>
      </c>
      <c r="F260" s="139" t="s">
        <v>2627</v>
      </c>
      <c r="G260" s="140" t="s">
        <v>350</v>
      </c>
      <c r="H260" s="141">
        <v>20</v>
      </c>
      <c r="I260" s="142"/>
      <c r="J260" s="143">
        <f>ROUND(I260*H260,2)</f>
        <v>0</v>
      </c>
      <c r="K260" s="139" t="s">
        <v>2442</v>
      </c>
      <c r="L260" s="32"/>
      <c r="M260" s="144" t="s">
        <v>1</v>
      </c>
      <c r="N260" s="145" t="s">
        <v>38</v>
      </c>
      <c r="P260" s="146">
        <f>O260*H260</f>
        <v>0</v>
      </c>
      <c r="Q260" s="146">
        <v>0</v>
      </c>
      <c r="R260" s="146">
        <f>Q260*H260</f>
        <v>0</v>
      </c>
      <c r="S260" s="146">
        <v>0</v>
      </c>
      <c r="T260" s="147">
        <f>S260*H260</f>
        <v>0</v>
      </c>
      <c r="AR260" s="148" t="s">
        <v>229</v>
      </c>
      <c r="AT260" s="148" t="s">
        <v>224</v>
      </c>
      <c r="AU260" s="148" t="s">
        <v>80</v>
      </c>
      <c r="AY260" s="17" t="s">
        <v>221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7" t="s">
        <v>80</v>
      </c>
      <c r="BK260" s="149">
        <f>ROUND(I260*H260,2)</f>
        <v>0</v>
      </c>
      <c r="BL260" s="17" t="s">
        <v>229</v>
      </c>
      <c r="BM260" s="148" t="s">
        <v>1108</v>
      </c>
    </row>
    <row r="261" spans="2:65" s="1" customFormat="1">
      <c r="B261" s="32"/>
      <c r="D261" s="151" t="s">
        <v>272</v>
      </c>
      <c r="F261" s="181" t="s">
        <v>2628</v>
      </c>
      <c r="I261" s="182"/>
      <c r="L261" s="32"/>
      <c r="M261" s="183"/>
      <c r="T261" s="56"/>
      <c r="AT261" s="17" t="s">
        <v>272</v>
      </c>
      <c r="AU261" s="17" t="s">
        <v>80</v>
      </c>
    </row>
    <row r="262" spans="2:65" s="1" customFormat="1" ht="16.5" customHeight="1">
      <c r="B262" s="136"/>
      <c r="C262" s="137" t="s">
        <v>658</v>
      </c>
      <c r="D262" s="137" t="s">
        <v>224</v>
      </c>
      <c r="E262" s="138" t="s">
        <v>2629</v>
      </c>
      <c r="F262" s="139" t="s">
        <v>2630</v>
      </c>
      <c r="G262" s="140" t="s">
        <v>350</v>
      </c>
      <c r="H262" s="141">
        <v>300</v>
      </c>
      <c r="I262" s="142"/>
      <c r="J262" s="143">
        <f>ROUND(I262*H262,2)</f>
        <v>0</v>
      </c>
      <c r="K262" s="139" t="s">
        <v>2442</v>
      </c>
      <c r="L262" s="32"/>
      <c r="M262" s="144" t="s">
        <v>1</v>
      </c>
      <c r="N262" s="145" t="s">
        <v>38</v>
      </c>
      <c r="P262" s="146">
        <f>O262*H262</f>
        <v>0</v>
      </c>
      <c r="Q262" s="146">
        <v>0</v>
      </c>
      <c r="R262" s="146">
        <f>Q262*H262</f>
        <v>0</v>
      </c>
      <c r="S262" s="146">
        <v>0</v>
      </c>
      <c r="T262" s="147">
        <f>S262*H262</f>
        <v>0</v>
      </c>
      <c r="AR262" s="148" t="s">
        <v>229</v>
      </c>
      <c r="AT262" s="148" t="s">
        <v>224</v>
      </c>
      <c r="AU262" s="148" t="s">
        <v>80</v>
      </c>
      <c r="AY262" s="17" t="s">
        <v>221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7" t="s">
        <v>80</v>
      </c>
      <c r="BK262" s="149">
        <f>ROUND(I262*H262,2)</f>
        <v>0</v>
      </c>
      <c r="BL262" s="17" t="s">
        <v>229</v>
      </c>
      <c r="BM262" s="148" t="s">
        <v>1120</v>
      </c>
    </row>
    <row r="263" spans="2:65" s="1" customFormat="1">
      <c r="B263" s="32"/>
      <c r="D263" s="151" t="s">
        <v>272</v>
      </c>
      <c r="F263" s="181" t="s">
        <v>2558</v>
      </c>
      <c r="I263" s="182"/>
      <c r="L263" s="32"/>
      <c r="M263" s="183"/>
      <c r="T263" s="56"/>
      <c r="AT263" s="17" t="s">
        <v>272</v>
      </c>
      <c r="AU263" s="17" t="s">
        <v>80</v>
      </c>
    </row>
    <row r="264" spans="2:65" s="1" customFormat="1" ht="16.5" customHeight="1">
      <c r="B264" s="136"/>
      <c r="C264" s="137" t="s">
        <v>771</v>
      </c>
      <c r="D264" s="137" t="s">
        <v>224</v>
      </c>
      <c r="E264" s="138" t="s">
        <v>2631</v>
      </c>
      <c r="F264" s="139" t="s">
        <v>2632</v>
      </c>
      <c r="G264" s="140" t="s">
        <v>350</v>
      </c>
      <c r="H264" s="141">
        <v>200</v>
      </c>
      <c r="I264" s="142"/>
      <c r="J264" s="143">
        <f>ROUND(I264*H264,2)</f>
        <v>0</v>
      </c>
      <c r="K264" s="139" t="s">
        <v>2442</v>
      </c>
      <c r="L264" s="32"/>
      <c r="M264" s="144" t="s">
        <v>1</v>
      </c>
      <c r="N264" s="145" t="s">
        <v>38</v>
      </c>
      <c r="P264" s="146">
        <f>O264*H264</f>
        <v>0</v>
      </c>
      <c r="Q264" s="146">
        <v>0</v>
      </c>
      <c r="R264" s="146">
        <f>Q264*H264</f>
        <v>0</v>
      </c>
      <c r="S264" s="146">
        <v>0</v>
      </c>
      <c r="T264" s="147">
        <f>S264*H264</f>
        <v>0</v>
      </c>
      <c r="AR264" s="148" t="s">
        <v>229</v>
      </c>
      <c r="AT264" s="148" t="s">
        <v>224</v>
      </c>
      <c r="AU264" s="148" t="s">
        <v>80</v>
      </c>
      <c r="AY264" s="17" t="s">
        <v>221</v>
      </c>
      <c r="BE264" s="149">
        <f>IF(N264="základní",J264,0)</f>
        <v>0</v>
      </c>
      <c r="BF264" s="149">
        <f>IF(N264="snížená",J264,0)</f>
        <v>0</v>
      </c>
      <c r="BG264" s="149">
        <f>IF(N264="zákl. přenesená",J264,0)</f>
        <v>0</v>
      </c>
      <c r="BH264" s="149">
        <f>IF(N264="sníž. přenesená",J264,0)</f>
        <v>0</v>
      </c>
      <c r="BI264" s="149">
        <f>IF(N264="nulová",J264,0)</f>
        <v>0</v>
      </c>
      <c r="BJ264" s="17" t="s">
        <v>80</v>
      </c>
      <c r="BK264" s="149">
        <f>ROUND(I264*H264,2)</f>
        <v>0</v>
      </c>
      <c r="BL264" s="17" t="s">
        <v>229</v>
      </c>
      <c r="BM264" s="148" t="s">
        <v>1130</v>
      </c>
    </row>
    <row r="265" spans="2:65" s="1" customFormat="1">
      <c r="B265" s="32"/>
      <c r="D265" s="151" t="s">
        <v>272</v>
      </c>
      <c r="F265" s="181" t="s">
        <v>2558</v>
      </c>
      <c r="I265" s="182"/>
      <c r="L265" s="32"/>
      <c r="M265" s="183"/>
      <c r="T265" s="56"/>
      <c r="AT265" s="17" t="s">
        <v>272</v>
      </c>
      <c r="AU265" s="17" t="s">
        <v>80</v>
      </c>
    </row>
    <row r="266" spans="2:65" s="1" customFormat="1" ht="16.5" customHeight="1">
      <c r="B266" s="136"/>
      <c r="C266" s="137" t="s">
        <v>775</v>
      </c>
      <c r="D266" s="137" t="s">
        <v>224</v>
      </c>
      <c r="E266" s="138" t="s">
        <v>2633</v>
      </c>
      <c r="F266" s="139" t="s">
        <v>2634</v>
      </c>
      <c r="G266" s="140" t="s">
        <v>350</v>
      </c>
      <c r="H266" s="141">
        <v>2200</v>
      </c>
      <c r="I266" s="142"/>
      <c r="J266" s="143">
        <f>ROUND(I266*H266,2)</f>
        <v>0</v>
      </c>
      <c r="K266" s="139" t="s">
        <v>2442</v>
      </c>
      <c r="L266" s="32"/>
      <c r="M266" s="144" t="s">
        <v>1</v>
      </c>
      <c r="N266" s="145" t="s">
        <v>38</v>
      </c>
      <c r="P266" s="146">
        <f>O266*H266</f>
        <v>0</v>
      </c>
      <c r="Q266" s="146">
        <v>0</v>
      </c>
      <c r="R266" s="146">
        <f>Q266*H266</f>
        <v>0</v>
      </c>
      <c r="S266" s="146">
        <v>0</v>
      </c>
      <c r="T266" s="147">
        <f>S266*H266</f>
        <v>0</v>
      </c>
      <c r="AR266" s="148" t="s">
        <v>229</v>
      </c>
      <c r="AT266" s="148" t="s">
        <v>224</v>
      </c>
      <c r="AU266" s="148" t="s">
        <v>80</v>
      </c>
      <c r="AY266" s="17" t="s">
        <v>221</v>
      </c>
      <c r="BE266" s="149">
        <f>IF(N266="základní",J266,0)</f>
        <v>0</v>
      </c>
      <c r="BF266" s="149">
        <f>IF(N266="snížená",J266,0)</f>
        <v>0</v>
      </c>
      <c r="BG266" s="149">
        <f>IF(N266="zákl. přenesená",J266,0)</f>
        <v>0</v>
      </c>
      <c r="BH266" s="149">
        <f>IF(N266="sníž. přenesená",J266,0)</f>
        <v>0</v>
      </c>
      <c r="BI266" s="149">
        <f>IF(N266="nulová",J266,0)</f>
        <v>0</v>
      </c>
      <c r="BJ266" s="17" t="s">
        <v>80</v>
      </c>
      <c r="BK266" s="149">
        <f>ROUND(I266*H266,2)</f>
        <v>0</v>
      </c>
      <c r="BL266" s="17" t="s">
        <v>229</v>
      </c>
      <c r="BM266" s="148" t="s">
        <v>1148</v>
      </c>
    </row>
    <row r="267" spans="2:65" s="1" customFormat="1">
      <c r="B267" s="32"/>
      <c r="D267" s="151" t="s">
        <v>272</v>
      </c>
      <c r="F267" s="181" t="s">
        <v>2558</v>
      </c>
      <c r="I267" s="182"/>
      <c r="L267" s="32"/>
      <c r="M267" s="183"/>
      <c r="T267" s="56"/>
      <c r="AT267" s="17" t="s">
        <v>272</v>
      </c>
      <c r="AU267" s="17" t="s">
        <v>80</v>
      </c>
    </row>
    <row r="268" spans="2:65" s="1" customFormat="1" ht="16.5" customHeight="1">
      <c r="B268" s="136"/>
      <c r="C268" s="137" t="s">
        <v>779</v>
      </c>
      <c r="D268" s="137" t="s">
        <v>224</v>
      </c>
      <c r="E268" s="138" t="s">
        <v>2635</v>
      </c>
      <c r="F268" s="139" t="s">
        <v>2636</v>
      </c>
      <c r="G268" s="140" t="s">
        <v>350</v>
      </c>
      <c r="H268" s="141">
        <v>100</v>
      </c>
      <c r="I268" s="142"/>
      <c r="J268" s="143">
        <f>ROUND(I268*H268,2)</f>
        <v>0</v>
      </c>
      <c r="K268" s="139" t="s">
        <v>2442</v>
      </c>
      <c r="L268" s="32"/>
      <c r="M268" s="144" t="s">
        <v>1</v>
      </c>
      <c r="N268" s="145" t="s">
        <v>38</v>
      </c>
      <c r="P268" s="146">
        <f>O268*H268</f>
        <v>0</v>
      </c>
      <c r="Q268" s="146">
        <v>0</v>
      </c>
      <c r="R268" s="146">
        <f>Q268*H268</f>
        <v>0</v>
      </c>
      <c r="S268" s="146">
        <v>0</v>
      </c>
      <c r="T268" s="147">
        <f>S268*H268</f>
        <v>0</v>
      </c>
      <c r="AR268" s="148" t="s">
        <v>229</v>
      </c>
      <c r="AT268" s="148" t="s">
        <v>224</v>
      </c>
      <c r="AU268" s="148" t="s">
        <v>80</v>
      </c>
      <c r="AY268" s="17" t="s">
        <v>221</v>
      </c>
      <c r="BE268" s="149">
        <f>IF(N268="základní",J268,0)</f>
        <v>0</v>
      </c>
      <c r="BF268" s="149">
        <f>IF(N268="snížená",J268,0)</f>
        <v>0</v>
      </c>
      <c r="BG268" s="149">
        <f>IF(N268="zákl. přenesená",J268,0)</f>
        <v>0</v>
      </c>
      <c r="BH268" s="149">
        <f>IF(N268="sníž. přenesená",J268,0)</f>
        <v>0</v>
      </c>
      <c r="BI268" s="149">
        <f>IF(N268="nulová",J268,0)</f>
        <v>0</v>
      </c>
      <c r="BJ268" s="17" t="s">
        <v>80</v>
      </c>
      <c r="BK268" s="149">
        <f>ROUND(I268*H268,2)</f>
        <v>0</v>
      </c>
      <c r="BL268" s="17" t="s">
        <v>229</v>
      </c>
      <c r="BM268" s="148" t="s">
        <v>1177</v>
      </c>
    </row>
    <row r="269" spans="2:65" s="1" customFormat="1">
      <c r="B269" s="32"/>
      <c r="D269" s="151" t="s">
        <v>272</v>
      </c>
      <c r="F269" s="181" t="s">
        <v>2558</v>
      </c>
      <c r="I269" s="182"/>
      <c r="L269" s="32"/>
      <c r="M269" s="183"/>
      <c r="T269" s="56"/>
      <c r="AT269" s="17" t="s">
        <v>272</v>
      </c>
      <c r="AU269" s="17" t="s">
        <v>80</v>
      </c>
    </row>
    <row r="270" spans="2:65" s="1" customFormat="1" ht="24.2" customHeight="1">
      <c r="B270" s="136"/>
      <c r="C270" s="137" t="s">
        <v>783</v>
      </c>
      <c r="D270" s="137" t="s">
        <v>224</v>
      </c>
      <c r="E270" s="138" t="s">
        <v>2637</v>
      </c>
      <c r="F270" s="139" t="s">
        <v>2638</v>
      </c>
      <c r="G270" s="140" t="s">
        <v>350</v>
      </c>
      <c r="H270" s="141">
        <v>624</v>
      </c>
      <c r="I270" s="142"/>
      <c r="J270" s="143">
        <f>ROUND(I270*H270,2)</f>
        <v>0</v>
      </c>
      <c r="K270" s="139" t="s">
        <v>2442</v>
      </c>
      <c r="L270" s="32"/>
      <c r="M270" s="144" t="s">
        <v>1</v>
      </c>
      <c r="N270" s="145" t="s">
        <v>38</v>
      </c>
      <c r="P270" s="146">
        <f>O270*H270</f>
        <v>0</v>
      </c>
      <c r="Q270" s="146">
        <v>0</v>
      </c>
      <c r="R270" s="146">
        <f>Q270*H270</f>
        <v>0</v>
      </c>
      <c r="S270" s="146">
        <v>0</v>
      </c>
      <c r="T270" s="147">
        <f>S270*H270</f>
        <v>0</v>
      </c>
      <c r="AR270" s="148" t="s">
        <v>229</v>
      </c>
      <c r="AT270" s="148" t="s">
        <v>224</v>
      </c>
      <c r="AU270" s="148" t="s">
        <v>80</v>
      </c>
      <c r="AY270" s="17" t="s">
        <v>221</v>
      </c>
      <c r="BE270" s="149">
        <f>IF(N270="základní",J270,0)</f>
        <v>0</v>
      </c>
      <c r="BF270" s="149">
        <f>IF(N270="snížená",J270,0)</f>
        <v>0</v>
      </c>
      <c r="BG270" s="149">
        <f>IF(N270="zákl. přenesená",J270,0)</f>
        <v>0</v>
      </c>
      <c r="BH270" s="149">
        <f>IF(N270="sníž. přenesená",J270,0)</f>
        <v>0</v>
      </c>
      <c r="BI270" s="149">
        <f>IF(N270="nulová",J270,0)</f>
        <v>0</v>
      </c>
      <c r="BJ270" s="17" t="s">
        <v>80</v>
      </c>
      <c r="BK270" s="149">
        <f>ROUND(I270*H270,2)</f>
        <v>0</v>
      </c>
      <c r="BL270" s="17" t="s">
        <v>229</v>
      </c>
      <c r="BM270" s="148" t="s">
        <v>1186</v>
      </c>
    </row>
    <row r="271" spans="2:65" s="1" customFormat="1">
      <c r="B271" s="32"/>
      <c r="D271" s="151" t="s">
        <v>272</v>
      </c>
      <c r="F271" s="181" t="s">
        <v>2558</v>
      </c>
      <c r="I271" s="182"/>
      <c r="L271" s="32"/>
      <c r="M271" s="183"/>
      <c r="T271" s="56"/>
      <c r="AT271" s="17" t="s">
        <v>272</v>
      </c>
      <c r="AU271" s="17" t="s">
        <v>80</v>
      </c>
    </row>
    <row r="272" spans="2:65" s="1" customFormat="1" ht="24.2" customHeight="1">
      <c r="B272" s="136"/>
      <c r="C272" s="137" t="s">
        <v>787</v>
      </c>
      <c r="D272" s="137" t="s">
        <v>224</v>
      </c>
      <c r="E272" s="138" t="s">
        <v>2639</v>
      </c>
      <c r="F272" s="139" t="s">
        <v>2640</v>
      </c>
      <c r="G272" s="140" t="s">
        <v>350</v>
      </c>
      <c r="H272" s="141">
        <v>130</v>
      </c>
      <c r="I272" s="142"/>
      <c r="J272" s="143">
        <f>ROUND(I272*H272,2)</f>
        <v>0</v>
      </c>
      <c r="K272" s="139" t="s">
        <v>2442</v>
      </c>
      <c r="L272" s="32"/>
      <c r="M272" s="144" t="s">
        <v>1</v>
      </c>
      <c r="N272" s="145" t="s">
        <v>38</v>
      </c>
      <c r="P272" s="146">
        <f>O272*H272</f>
        <v>0</v>
      </c>
      <c r="Q272" s="146">
        <v>0</v>
      </c>
      <c r="R272" s="146">
        <f>Q272*H272</f>
        <v>0</v>
      </c>
      <c r="S272" s="146">
        <v>0</v>
      </c>
      <c r="T272" s="147">
        <f>S272*H272</f>
        <v>0</v>
      </c>
      <c r="AR272" s="148" t="s">
        <v>229</v>
      </c>
      <c r="AT272" s="148" t="s">
        <v>224</v>
      </c>
      <c r="AU272" s="148" t="s">
        <v>80</v>
      </c>
      <c r="AY272" s="17" t="s">
        <v>221</v>
      </c>
      <c r="BE272" s="149">
        <f>IF(N272="základní",J272,0)</f>
        <v>0</v>
      </c>
      <c r="BF272" s="149">
        <f>IF(N272="snížená",J272,0)</f>
        <v>0</v>
      </c>
      <c r="BG272" s="149">
        <f>IF(N272="zákl. přenesená",J272,0)</f>
        <v>0</v>
      </c>
      <c r="BH272" s="149">
        <f>IF(N272="sníž. přenesená",J272,0)</f>
        <v>0</v>
      </c>
      <c r="BI272" s="149">
        <f>IF(N272="nulová",J272,0)</f>
        <v>0</v>
      </c>
      <c r="BJ272" s="17" t="s">
        <v>80</v>
      </c>
      <c r="BK272" s="149">
        <f>ROUND(I272*H272,2)</f>
        <v>0</v>
      </c>
      <c r="BL272" s="17" t="s">
        <v>229</v>
      </c>
      <c r="BM272" s="148" t="s">
        <v>1199</v>
      </c>
    </row>
    <row r="273" spans="2:65" s="1" customFormat="1">
      <c r="B273" s="32"/>
      <c r="D273" s="151" t="s">
        <v>272</v>
      </c>
      <c r="F273" s="181" t="s">
        <v>2558</v>
      </c>
      <c r="I273" s="182"/>
      <c r="L273" s="32"/>
      <c r="M273" s="183"/>
      <c r="T273" s="56"/>
      <c r="AT273" s="17" t="s">
        <v>272</v>
      </c>
      <c r="AU273" s="17" t="s">
        <v>80</v>
      </c>
    </row>
    <row r="274" spans="2:65" s="1" customFormat="1" ht="21.75" customHeight="1">
      <c r="B274" s="136"/>
      <c r="C274" s="137" t="s">
        <v>791</v>
      </c>
      <c r="D274" s="137" t="s">
        <v>224</v>
      </c>
      <c r="E274" s="138" t="s">
        <v>2641</v>
      </c>
      <c r="F274" s="139" t="s">
        <v>2642</v>
      </c>
      <c r="G274" s="140" t="s">
        <v>350</v>
      </c>
      <c r="H274" s="141">
        <v>1495</v>
      </c>
      <c r="I274" s="142"/>
      <c r="J274" s="143">
        <f>ROUND(I274*H274,2)</f>
        <v>0</v>
      </c>
      <c r="K274" s="139" t="s">
        <v>2442</v>
      </c>
      <c r="L274" s="32"/>
      <c r="M274" s="144" t="s">
        <v>1</v>
      </c>
      <c r="N274" s="145" t="s">
        <v>38</v>
      </c>
      <c r="P274" s="146">
        <f>O274*H274</f>
        <v>0</v>
      </c>
      <c r="Q274" s="146">
        <v>0</v>
      </c>
      <c r="R274" s="146">
        <f>Q274*H274</f>
        <v>0</v>
      </c>
      <c r="S274" s="146">
        <v>0</v>
      </c>
      <c r="T274" s="147">
        <f>S274*H274</f>
        <v>0</v>
      </c>
      <c r="AR274" s="148" t="s">
        <v>229</v>
      </c>
      <c r="AT274" s="148" t="s">
        <v>224</v>
      </c>
      <c r="AU274" s="148" t="s">
        <v>80</v>
      </c>
      <c r="AY274" s="17" t="s">
        <v>221</v>
      </c>
      <c r="BE274" s="149">
        <f>IF(N274="základní",J274,0)</f>
        <v>0</v>
      </c>
      <c r="BF274" s="149">
        <f>IF(N274="snížená",J274,0)</f>
        <v>0</v>
      </c>
      <c r="BG274" s="149">
        <f>IF(N274="zákl. přenesená",J274,0)</f>
        <v>0</v>
      </c>
      <c r="BH274" s="149">
        <f>IF(N274="sníž. přenesená",J274,0)</f>
        <v>0</v>
      </c>
      <c r="BI274" s="149">
        <f>IF(N274="nulová",J274,0)</f>
        <v>0</v>
      </c>
      <c r="BJ274" s="17" t="s">
        <v>80</v>
      </c>
      <c r="BK274" s="149">
        <f>ROUND(I274*H274,2)</f>
        <v>0</v>
      </c>
      <c r="BL274" s="17" t="s">
        <v>229</v>
      </c>
      <c r="BM274" s="148" t="s">
        <v>1219</v>
      </c>
    </row>
    <row r="275" spans="2:65" s="1" customFormat="1">
      <c r="B275" s="32"/>
      <c r="D275" s="151" t="s">
        <v>272</v>
      </c>
      <c r="F275" s="181" t="s">
        <v>2558</v>
      </c>
      <c r="I275" s="182"/>
      <c r="L275" s="32"/>
      <c r="M275" s="183"/>
      <c r="T275" s="56"/>
      <c r="AT275" s="17" t="s">
        <v>272</v>
      </c>
      <c r="AU275" s="17" t="s">
        <v>80</v>
      </c>
    </row>
    <row r="276" spans="2:65" s="1" customFormat="1" ht="21.75" customHeight="1">
      <c r="B276" s="136"/>
      <c r="C276" s="137" t="s">
        <v>795</v>
      </c>
      <c r="D276" s="137" t="s">
        <v>224</v>
      </c>
      <c r="E276" s="138" t="s">
        <v>2643</v>
      </c>
      <c r="F276" s="139" t="s">
        <v>2644</v>
      </c>
      <c r="G276" s="140" t="s">
        <v>350</v>
      </c>
      <c r="H276" s="141">
        <v>3250</v>
      </c>
      <c r="I276" s="142"/>
      <c r="J276" s="143">
        <f>ROUND(I276*H276,2)</f>
        <v>0</v>
      </c>
      <c r="K276" s="139" t="s">
        <v>2442</v>
      </c>
      <c r="L276" s="32"/>
      <c r="M276" s="144" t="s">
        <v>1</v>
      </c>
      <c r="N276" s="145" t="s">
        <v>38</v>
      </c>
      <c r="P276" s="146">
        <f>O276*H276</f>
        <v>0</v>
      </c>
      <c r="Q276" s="146">
        <v>0</v>
      </c>
      <c r="R276" s="146">
        <f>Q276*H276</f>
        <v>0</v>
      </c>
      <c r="S276" s="146">
        <v>0</v>
      </c>
      <c r="T276" s="147">
        <f>S276*H276</f>
        <v>0</v>
      </c>
      <c r="AR276" s="148" t="s">
        <v>229</v>
      </c>
      <c r="AT276" s="148" t="s">
        <v>224</v>
      </c>
      <c r="AU276" s="148" t="s">
        <v>80</v>
      </c>
      <c r="AY276" s="17" t="s">
        <v>221</v>
      </c>
      <c r="BE276" s="149">
        <f>IF(N276="základní",J276,0)</f>
        <v>0</v>
      </c>
      <c r="BF276" s="149">
        <f>IF(N276="snížená",J276,0)</f>
        <v>0</v>
      </c>
      <c r="BG276" s="149">
        <f>IF(N276="zákl. přenesená",J276,0)</f>
        <v>0</v>
      </c>
      <c r="BH276" s="149">
        <f>IF(N276="sníž. přenesená",J276,0)</f>
        <v>0</v>
      </c>
      <c r="BI276" s="149">
        <f>IF(N276="nulová",J276,0)</f>
        <v>0</v>
      </c>
      <c r="BJ276" s="17" t="s">
        <v>80</v>
      </c>
      <c r="BK276" s="149">
        <f>ROUND(I276*H276,2)</f>
        <v>0</v>
      </c>
      <c r="BL276" s="17" t="s">
        <v>229</v>
      </c>
      <c r="BM276" s="148" t="s">
        <v>1231</v>
      </c>
    </row>
    <row r="277" spans="2:65" s="1" customFormat="1">
      <c r="B277" s="32"/>
      <c r="D277" s="151" t="s">
        <v>272</v>
      </c>
      <c r="F277" s="181" t="s">
        <v>2558</v>
      </c>
      <c r="I277" s="182"/>
      <c r="L277" s="32"/>
      <c r="M277" s="183"/>
      <c r="T277" s="56"/>
      <c r="AT277" s="17" t="s">
        <v>272</v>
      </c>
      <c r="AU277" s="17" t="s">
        <v>80</v>
      </c>
    </row>
    <row r="278" spans="2:65" s="1" customFormat="1" ht="21.75" customHeight="1">
      <c r="B278" s="136"/>
      <c r="C278" s="137" t="s">
        <v>799</v>
      </c>
      <c r="D278" s="137" t="s">
        <v>224</v>
      </c>
      <c r="E278" s="138" t="s">
        <v>2645</v>
      </c>
      <c r="F278" s="139" t="s">
        <v>2646</v>
      </c>
      <c r="G278" s="140" t="s">
        <v>350</v>
      </c>
      <c r="H278" s="141">
        <v>9880</v>
      </c>
      <c r="I278" s="142"/>
      <c r="J278" s="143">
        <f>ROUND(I278*H278,2)</f>
        <v>0</v>
      </c>
      <c r="K278" s="139" t="s">
        <v>2442</v>
      </c>
      <c r="L278" s="32"/>
      <c r="M278" s="144" t="s">
        <v>1</v>
      </c>
      <c r="N278" s="145" t="s">
        <v>38</v>
      </c>
      <c r="P278" s="146">
        <f>O278*H278</f>
        <v>0</v>
      </c>
      <c r="Q278" s="146">
        <v>0</v>
      </c>
      <c r="R278" s="146">
        <f>Q278*H278</f>
        <v>0</v>
      </c>
      <c r="S278" s="146">
        <v>0</v>
      </c>
      <c r="T278" s="147">
        <f>S278*H278</f>
        <v>0</v>
      </c>
      <c r="AR278" s="148" t="s">
        <v>229</v>
      </c>
      <c r="AT278" s="148" t="s">
        <v>224</v>
      </c>
      <c r="AU278" s="148" t="s">
        <v>80</v>
      </c>
      <c r="AY278" s="17" t="s">
        <v>221</v>
      </c>
      <c r="BE278" s="149">
        <f>IF(N278="základní",J278,0)</f>
        <v>0</v>
      </c>
      <c r="BF278" s="149">
        <f>IF(N278="snížená",J278,0)</f>
        <v>0</v>
      </c>
      <c r="BG278" s="149">
        <f>IF(N278="zákl. přenesená",J278,0)</f>
        <v>0</v>
      </c>
      <c r="BH278" s="149">
        <f>IF(N278="sníž. přenesená",J278,0)</f>
        <v>0</v>
      </c>
      <c r="BI278" s="149">
        <f>IF(N278="nulová",J278,0)</f>
        <v>0</v>
      </c>
      <c r="BJ278" s="17" t="s">
        <v>80</v>
      </c>
      <c r="BK278" s="149">
        <f>ROUND(I278*H278,2)</f>
        <v>0</v>
      </c>
      <c r="BL278" s="17" t="s">
        <v>229</v>
      </c>
      <c r="BM278" s="148" t="s">
        <v>1261</v>
      </c>
    </row>
    <row r="279" spans="2:65" s="1" customFormat="1">
      <c r="B279" s="32"/>
      <c r="D279" s="151" t="s">
        <v>272</v>
      </c>
      <c r="F279" s="181" t="s">
        <v>2558</v>
      </c>
      <c r="I279" s="182"/>
      <c r="L279" s="32"/>
      <c r="M279" s="183"/>
      <c r="T279" s="56"/>
      <c r="AT279" s="17" t="s">
        <v>272</v>
      </c>
      <c r="AU279" s="17" t="s">
        <v>80</v>
      </c>
    </row>
    <row r="280" spans="2:65" s="1" customFormat="1" ht="21.75" customHeight="1">
      <c r="B280" s="136"/>
      <c r="C280" s="137" t="s">
        <v>803</v>
      </c>
      <c r="D280" s="137" t="s">
        <v>224</v>
      </c>
      <c r="E280" s="138" t="s">
        <v>2647</v>
      </c>
      <c r="F280" s="139" t="s">
        <v>2648</v>
      </c>
      <c r="G280" s="140" t="s">
        <v>350</v>
      </c>
      <c r="H280" s="141">
        <v>208</v>
      </c>
      <c r="I280" s="142"/>
      <c r="J280" s="143">
        <f>ROUND(I280*H280,2)</f>
        <v>0</v>
      </c>
      <c r="K280" s="139" t="s">
        <v>2442</v>
      </c>
      <c r="L280" s="32"/>
      <c r="M280" s="144" t="s">
        <v>1</v>
      </c>
      <c r="N280" s="145" t="s">
        <v>38</v>
      </c>
      <c r="P280" s="146">
        <f>O280*H280</f>
        <v>0</v>
      </c>
      <c r="Q280" s="146">
        <v>0</v>
      </c>
      <c r="R280" s="146">
        <f>Q280*H280</f>
        <v>0</v>
      </c>
      <c r="S280" s="146">
        <v>0</v>
      </c>
      <c r="T280" s="147">
        <f>S280*H280</f>
        <v>0</v>
      </c>
      <c r="AR280" s="148" t="s">
        <v>229</v>
      </c>
      <c r="AT280" s="148" t="s">
        <v>224</v>
      </c>
      <c r="AU280" s="148" t="s">
        <v>80</v>
      </c>
      <c r="AY280" s="17" t="s">
        <v>221</v>
      </c>
      <c r="BE280" s="149">
        <f>IF(N280="základní",J280,0)</f>
        <v>0</v>
      </c>
      <c r="BF280" s="149">
        <f>IF(N280="snížená",J280,0)</f>
        <v>0</v>
      </c>
      <c r="BG280" s="149">
        <f>IF(N280="zákl. přenesená",J280,0)</f>
        <v>0</v>
      </c>
      <c r="BH280" s="149">
        <f>IF(N280="sníž. přenesená",J280,0)</f>
        <v>0</v>
      </c>
      <c r="BI280" s="149">
        <f>IF(N280="nulová",J280,0)</f>
        <v>0</v>
      </c>
      <c r="BJ280" s="17" t="s">
        <v>80</v>
      </c>
      <c r="BK280" s="149">
        <f>ROUND(I280*H280,2)</f>
        <v>0</v>
      </c>
      <c r="BL280" s="17" t="s">
        <v>229</v>
      </c>
      <c r="BM280" s="148" t="s">
        <v>1292</v>
      </c>
    </row>
    <row r="281" spans="2:65" s="1" customFormat="1">
      <c r="B281" s="32"/>
      <c r="D281" s="151" t="s">
        <v>272</v>
      </c>
      <c r="F281" s="181" t="s">
        <v>2558</v>
      </c>
      <c r="I281" s="182"/>
      <c r="L281" s="32"/>
      <c r="M281" s="183"/>
      <c r="T281" s="56"/>
      <c r="AT281" s="17" t="s">
        <v>272</v>
      </c>
      <c r="AU281" s="17" t="s">
        <v>80</v>
      </c>
    </row>
    <row r="282" spans="2:65" s="1" customFormat="1" ht="16.5" customHeight="1">
      <c r="B282" s="136"/>
      <c r="C282" s="137" t="s">
        <v>807</v>
      </c>
      <c r="D282" s="137" t="s">
        <v>224</v>
      </c>
      <c r="E282" s="138" t="s">
        <v>2649</v>
      </c>
      <c r="F282" s="139" t="s">
        <v>2650</v>
      </c>
      <c r="G282" s="140" t="s">
        <v>350</v>
      </c>
      <c r="H282" s="141">
        <v>700</v>
      </c>
      <c r="I282" s="142"/>
      <c r="J282" s="143">
        <f>ROUND(I282*H282,2)</f>
        <v>0</v>
      </c>
      <c r="K282" s="139" t="s">
        <v>2442</v>
      </c>
      <c r="L282" s="32"/>
      <c r="M282" s="144" t="s">
        <v>1</v>
      </c>
      <c r="N282" s="145" t="s">
        <v>38</v>
      </c>
      <c r="P282" s="146">
        <f>O282*H282</f>
        <v>0</v>
      </c>
      <c r="Q282" s="146">
        <v>0</v>
      </c>
      <c r="R282" s="146">
        <f>Q282*H282</f>
        <v>0</v>
      </c>
      <c r="S282" s="146">
        <v>0</v>
      </c>
      <c r="T282" s="147">
        <f>S282*H282</f>
        <v>0</v>
      </c>
      <c r="AR282" s="148" t="s">
        <v>229</v>
      </c>
      <c r="AT282" s="148" t="s">
        <v>224</v>
      </c>
      <c r="AU282" s="148" t="s">
        <v>80</v>
      </c>
      <c r="AY282" s="17" t="s">
        <v>221</v>
      </c>
      <c r="BE282" s="149">
        <f>IF(N282="základní",J282,0)</f>
        <v>0</v>
      </c>
      <c r="BF282" s="149">
        <f>IF(N282="snížená",J282,0)</f>
        <v>0</v>
      </c>
      <c r="BG282" s="149">
        <f>IF(N282="zákl. přenesená",J282,0)</f>
        <v>0</v>
      </c>
      <c r="BH282" s="149">
        <f>IF(N282="sníž. přenesená",J282,0)</f>
        <v>0</v>
      </c>
      <c r="BI282" s="149">
        <f>IF(N282="nulová",J282,0)</f>
        <v>0</v>
      </c>
      <c r="BJ282" s="17" t="s">
        <v>80</v>
      </c>
      <c r="BK282" s="149">
        <f>ROUND(I282*H282,2)</f>
        <v>0</v>
      </c>
      <c r="BL282" s="17" t="s">
        <v>229</v>
      </c>
      <c r="BM282" s="148" t="s">
        <v>1314</v>
      </c>
    </row>
    <row r="283" spans="2:65" s="1" customFormat="1">
      <c r="B283" s="32"/>
      <c r="D283" s="151" t="s">
        <v>272</v>
      </c>
      <c r="F283" s="181" t="s">
        <v>2558</v>
      </c>
      <c r="I283" s="182"/>
      <c r="L283" s="32"/>
      <c r="M283" s="183"/>
      <c r="T283" s="56"/>
      <c r="AT283" s="17" t="s">
        <v>272</v>
      </c>
      <c r="AU283" s="17" t="s">
        <v>80</v>
      </c>
    </row>
    <row r="284" spans="2:65" s="1" customFormat="1" ht="21.75" customHeight="1">
      <c r="B284" s="136"/>
      <c r="C284" s="137" t="s">
        <v>811</v>
      </c>
      <c r="D284" s="137" t="s">
        <v>224</v>
      </c>
      <c r="E284" s="138" t="s">
        <v>2651</v>
      </c>
      <c r="F284" s="139" t="s">
        <v>2652</v>
      </c>
      <c r="G284" s="140" t="s">
        <v>350</v>
      </c>
      <c r="H284" s="141">
        <v>325</v>
      </c>
      <c r="I284" s="142"/>
      <c r="J284" s="143">
        <f>ROUND(I284*H284,2)</f>
        <v>0</v>
      </c>
      <c r="K284" s="139" t="s">
        <v>2442</v>
      </c>
      <c r="L284" s="32"/>
      <c r="M284" s="144" t="s">
        <v>1</v>
      </c>
      <c r="N284" s="145" t="s">
        <v>38</v>
      </c>
      <c r="P284" s="146">
        <f>O284*H284</f>
        <v>0</v>
      </c>
      <c r="Q284" s="146">
        <v>0</v>
      </c>
      <c r="R284" s="146">
        <f>Q284*H284</f>
        <v>0</v>
      </c>
      <c r="S284" s="146">
        <v>0</v>
      </c>
      <c r="T284" s="147">
        <f>S284*H284</f>
        <v>0</v>
      </c>
      <c r="AR284" s="148" t="s">
        <v>229</v>
      </c>
      <c r="AT284" s="148" t="s">
        <v>224</v>
      </c>
      <c r="AU284" s="148" t="s">
        <v>80</v>
      </c>
      <c r="AY284" s="17" t="s">
        <v>221</v>
      </c>
      <c r="BE284" s="149">
        <f>IF(N284="základní",J284,0)</f>
        <v>0</v>
      </c>
      <c r="BF284" s="149">
        <f>IF(N284="snížená",J284,0)</f>
        <v>0</v>
      </c>
      <c r="BG284" s="149">
        <f>IF(N284="zákl. přenesená",J284,0)</f>
        <v>0</v>
      </c>
      <c r="BH284" s="149">
        <f>IF(N284="sníž. přenesená",J284,0)</f>
        <v>0</v>
      </c>
      <c r="BI284" s="149">
        <f>IF(N284="nulová",J284,0)</f>
        <v>0</v>
      </c>
      <c r="BJ284" s="17" t="s">
        <v>80</v>
      </c>
      <c r="BK284" s="149">
        <f>ROUND(I284*H284,2)</f>
        <v>0</v>
      </c>
      <c r="BL284" s="17" t="s">
        <v>229</v>
      </c>
      <c r="BM284" s="148" t="s">
        <v>1328</v>
      </c>
    </row>
    <row r="285" spans="2:65" s="1" customFormat="1">
      <c r="B285" s="32"/>
      <c r="D285" s="151" t="s">
        <v>272</v>
      </c>
      <c r="F285" s="181" t="s">
        <v>2558</v>
      </c>
      <c r="I285" s="182"/>
      <c r="L285" s="32"/>
      <c r="M285" s="183"/>
      <c r="T285" s="56"/>
      <c r="AT285" s="17" t="s">
        <v>272</v>
      </c>
      <c r="AU285" s="17" t="s">
        <v>80</v>
      </c>
    </row>
    <row r="286" spans="2:65" s="1" customFormat="1" ht="24.2" customHeight="1">
      <c r="B286" s="136"/>
      <c r="C286" s="137" t="s">
        <v>815</v>
      </c>
      <c r="D286" s="137" t="s">
        <v>224</v>
      </c>
      <c r="E286" s="138" t="s">
        <v>2653</v>
      </c>
      <c r="F286" s="139" t="s">
        <v>2654</v>
      </c>
      <c r="G286" s="140" t="s">
        <v>350</v>
      </c>
      <c r="H286" s="141">
        <v>130</v>
      </c>
      <c r="I286" s="142"/>
      <c r="J286" s="143">
        <f>ROUND(I286*H286,2)</f>
        <v>0</v>
      </c>
      <c r="K286" s="139" t="s">
        <v>2442</v>
      </c>
      <c r="L286" s="32"/>
      <c r="M286" s="144" t="s">
        <v>1</v>
      </c>
      <c r="N286" s="145" t="s">
        <v>38</v>
      </c>
      <c r="P286" s="146">
        <f>O286*H286</f>
        <v>0</v>
      </c>
      <c r="Q286" s="146">
        <v>0</v>
      </c>
      <c r="R286" s="146">
        <f>Q286*H286</f>
        <v>0</v>
      </c>
      <c r="S286" s="146">
        <v>0</v>
      </c>
      <c r="T286" s="147">
        <f>S286*H286</f>
        <v>0</v>
      </c>
      <c r="AR286" s="148" t="s">
        <v>229</v>
      </c>
      <c r="AT286" s="148" t="s">
        <v>224</v>
      </c>
      <c r="AU286" s="148" t="s">
        <v>80</v>
      </c>
      <c r="AY286" s="17" t="s">
        <v>221</v>
      </c>
      <c r="BE286" s="149">
        <f>IF(N286="základní",J286,0)</f>
        <v>0</v>
      </c>
      <c r="BF286" s="149">
        <f>IF(N286="snížená",J286,0)</f>
        <v>0</v>
      </c>
      <c r="BG286" s="149">
        <f>IF(N286="zákl. přenesená",J286,0)</f>
        <v>0</v>
      </c>
      <c r="BH286" s="149">
        <f>IF(N286="sníž. přenesená",J286,0)</f>
        <v>0</v>
      </c>
      <c r="BI286" s="149">
        <f>IF(N286="nulová",J286,0)</f>
        <v>0</v>
      </c>
      <c r="BJ286" s="17" t="s">
        <v>80</v>
      </c>
      <c r="BK286" s="149">
        <f>ROUND(I286*H286,2)</f>
        <v>0</v>
      </c>
      <c r="BL286" s="17" t="s">
        <v>229</v>
      </c>
      <c r="BM286" s="148" t="s">
        <v>2306</v>
      </c>
    </row>
    <row r="287" spans="2:65" s="1" customFormat="1">
      <c r="B287" s="32"/>
      <c r="D287" s="151" t="s">
        <v>272</v>
      </c>
      <c r="F287" s="181" t="s">
        <v>2558</v>
      </c>
      <c r="I287" s="182"/>
      <c r="L287" s="32"/>
      <c r="M287" s="183"/>
      <c r="T287" s="56"/>
      <c r="AT287" s="17" t="s">
        <v>272</v>
      </c>
      <c r="AU287" s="17" t="s">
        <v>80</v>
      </c>
    </row>
    <row r="288" spans="2:65" s="1" customFormat="1" ht="21.75" customHeight="1">
      <c r="B288" s="136"/>
      <c r="C288" s="137" t="s">
        <v>819</v>
      </c>
      <c r="D288" s="137" t="s">
        <v>224</v>
      </c>
      <c r="E288" s="138" t="s">
        <v>2655</v>
      </c>
      <c r="F288" s="139" t="s">
        <v>2656</v>
      </c>
      <c r="G288" s="140" t="s">
        <v>350</v>
      </c>
      <c r="H288" s="141">
        <v>572</v>
      </c>
      <c r="I288" s="142"/>
      <c r="J288" s="143">
        <f>ROUND(I288*H288,2)</f>
        <v>0</v>
      </c>
      <c r="K288" s="139" t="s">
        <v>2442</v>
      </c>
      <c r="L288" s="32"/>
      <c r="M288" s="144" t="s">
        <v>1</v>
      </c>
      <c r="N288" s="145" t="s">
        <v>38</v>
      </c>
      <c r="P288" s="146">
        <f>O288*H288</f>
        <v>0</v>
      </c>
      <c r="Q288" s="146">
        <v>0</v>
      </c>
      <c r="R288" s="146">
        <f>Q288*H288</f>
        <v>0</v>
      </c>
      <c r="S288" s="146">
        <v>0</v>
      </c>
      <c r="T288" s="147">
        <f>S288*H288</f>
        <v>0</v>
      </c>
      <c r="AR288" s="148" t="s">
        <v>229</v>
      </c>
      <c r="AT288" s="148" t="s">
        <v>224</v>
      </c>
      <c r="AU288" s="148" t="s">
        <v>80</v>
      </c>
      <c r="AY288" s="17" t="s">
        <v>221</v>
      </c>
      <c r="BE288" s="149">
        <f>IF(N288="základní",J288,0)</f>
        <v>0</v>
      </c>
      <c r="BF288" s="149">
        <f>IF(N288="snížená",J288,0)</f>
        <v>0</v>
      </c>
      <c r="BG288" s="149">
        <f>IF(N288="zákl. přenesená",J288,0)</f>
        <v>0</v>
      </c>
      <c r="BH288" s="149">
        <f>IF(N288="sníž. přenesená",J288,0)</f>
        <v>0</v>
      </c>
      <c r="BI288" s="149">
        <f>IF(N288="nulová",J288,0)</f>
        <v>0</v>
      </c>
      <c r="BJ288" s="17" t="s">
        <v>80</v>
      </c>
      <c r="BK288" s="149">
        <f>ROUND(I288*H288,2)</f>
        <v>0</v>
      </c>
      <c r="BL288" s="17" t="s">
        <v>229</v>
      </c>
      <c r="BM288" s="148" t="s">
        <v>2309</v>
      </c>
    </row>
    <row r="289" spans="2:65" s="1" customFormat="1">
      <c r="B289" s="32"/>
      <c r="D289" s="151" t="s">
        <v>272</v>
      </c>
      <c r="F289" s="181" t="s">
        <v>2558</v>
      </c>
      <c r="I289" s="182"/>
      <c r="L289" s="32"/>
      <c r="M289" s="183"/>
      <c r="T289" s="56"/>
      <c r="AT289" s="17" t="s">
        <v>272</v>
      </c>
      <c r="AU289" s="17" t="s">
        <v>80</v>
      </c>
    </row>
    <row r="290" spans="2:65" s="1" customFormat="1" ht="21.75" customHeight="1">
      <c r="B290" s="136"/>
      <c r="C290" s="137" t="s">
        <v>823</v>
      </c>
      <c r="D290" s="137" t="s">
        <v>224</v>
      </c>
      <c r="E290" s="138" t="s">
        <v>2657</v>
      </c>
      <c r="F290" s="139" t="s">
        <v>2658</v>
      </c>
      <c r="G290" s="140" t="s">
        <v>350</v>
      </c>
      <c r="H290" s="141">
        <v>520</v>
      </c>
      <c r="I290" s="142"/>
      <c r="J290" s="143">
        <f>ROUND(I290*H290,2)</f>
        <v>0</v>
      </c>
      <c r="K290" s="139" t="s">
        <v>2442</v>
      </c>
      <c r="L290" s="32"/>
      <c r="M290" s="144" t="s">
        <v>1</v>
      </c>
      <c r="N290" s="145" t="s">
        <v>38</v>
      </c>
      <c r="P290" s="146">
        <f>O290*H290</f>
        <v>0</v>
      </c>
      <c r="Q290" s="146">
        <v>0</v>
      </c>
      <c r="R290" s="146">
        <f>Q290*H290</f>
        <v>0</v>
      </c>
      <c r="S290" s="146">
        <v>0</v>
      </c>
      <c r="T290" s="147">
        <f>S290*H290</f>
        <v>0</v>
      </c>
      <c r="AR290" s="148" t="s">
        <v>229</v>
      </c>
      <c r="AT290" s="148" t="s">
        <v>224</v>
      </c>
      <c r="AU290" s="148" t="s">
        <v>80</v>
      </c>
      <c r="AY290" s="17" t="s">
        <v>221</v>
      </c>
      <c r="BE290" s="149">
        <f>IF(N290="základní",J290,0)</f>
        <v>0</v>
      </c>
      <c r="BF290" s="149">
        <f>IF(N290="snížená",J290,0)</f>
        <v>0</v>
      </c>
      <c r="BG290" s="149">
        <f>IF(N290="zákl. přenesená",J290,0)</f>
        <v>0</v>
      </c>
      <c r="BH290" s="149">
        <f>IF(N290="sníž. přenesená",J290,0)</f>
        <v>0</v>
      </c>
      <c r="BI290" s="149">
        <f>IF(N290="nulová",J290,0)</f>
        <v>0</v>
      </c>
      <c r="BJ290" s="17" t="s">
        <v>80</v>
      </c>
      <c r="BK290" s="149">
        <f>ROUND(I290*H290,2)</f>
        <v>0</v>
      </c>
      <c r="BL290" s="17" t="s">
        <v>229</v>
      </c>
      <c r="BM290" s="148" t="s">
        <v>2312</v>
      </c>
    </row>
    <row r="291" spans="2:65" s="1" customFormat="1">
      <c r="B291" s="32"/>
      <c r="D291" s="151" t="s">
        <v>272</v>
      </c>
      <c r="F291" s="181" t="s">
        <v>2558</v>
      </c>
      <c r="I291" s="182"/>
      <c r="L291" s="32"/>
      <c r="M291" s="183"/>
      <c r="T291" s="56"/>
      <c r="AT291" s="17" t="s">
        <v>272</v>
      </c>
      <c r="AU291" s="17" t="s">
        <v>80</v>
      </c>
    </row>
    <row r="292" spans="2:65" s="1" customFormat="1" ht="21.75" customHeight="1">
      <c r="B292" s="136"/>
      <c r="C292" s="137" t="s">
        <v>827</v>
      </c>
      <c r="D292" s="137" t="s">
        <v>224</v>
      </c>
      <c r="E292" s="138" t="s">
        <v>2659</v>
      </c>
      <c r="F292" s="139" t="s">
        <v>2660</v>
      </c>
      <c r="G292" s="140" t="s">
        <v>350</v>
      </c>
      <c r="H292" s="141">
        <v>559</v>
      </c>
      <c r="I292" s="142"/>
      <c r="J292" s="143">
        <f>ROUND(I292*H292,2)</f>
        <v>0</v>
      </c>
      <c r="K292" s="139" t="s">
        <v>2442</v>
      </c>
      <c r="L292" s="32"/>
      <c r="M292" s="144" t="s">
        <v>1</v>
      </c>
      <c r="N292" s="145" t="s">
        <v>38</v>
      </c>
      <c r="P292" s="146">
        <f>O292*H292</f>
        <v>0</v>
      </c>
      <c r="Q292" s="146">
        <v>0</v>
      </c>
      <c r="R292" s="146">
        <f>Q292*H292</f>
        <v>0</v>
      </c>
      <c r="S292" s="146">
        <v>0</v>
      </c>
      <c r="T292" s="147">
        <f>S292*H292</f>
        <v>0</v>
      </c>
      <c r="AR292" s="148" t="s">
        <v>229</v>
      </c>
      <c r="AT292" s="148" t="s">
        <v>224</v>
      </c>
      <c r="AU292" s="148" t="s">
        <v>80</v>
      </c>
      <c r="AY292" s="17" t="s">
        <v>221</v>
      </c>
      <c r="BE292" s="149">
        <f>IF(N292="základní",J292,0)</f>
        <v>0</v>
      </c>
      <c r="BF292" s="149">
        <f>IF(N292="snížená",J292,0)</f>
        <v>0</v>
      </c>
      <c r="BG292" s="149">
        <f>IF(N292="zákl. přenesená",J292,0)</f>
        <v>0</v>
      </c>
      <c r="BH292" s="149">
        <f>IF(N292="sníž. přenesená",J292,0)</f>
        <v>0</v>
      </c>
      <c r="BI292" s="149">
        <f>IF(N292="nulová",J292,0)</f>
        <v>0</v>
      </c>
      <c r="BJ292" s="17" t="s">
        <v>80</v>
      </c>
      <c r="BK292" s="149">
        <f>ROUND(I292*H292,2)</f>
        <v>0</v>
      </c>
      <c r="BL292" s="17" t="s">
        <v>229</v>
      </c>
      <c r="BM292" s="148" t="s">
        <v>2315</v>
      </c>
    </row>
    <row r="293" spans="2:65" s="1" customFormat="1">
      <c r="B293" s="32"/>
      <c r="D293" s="151" t="s">
        <v>272</v>
      </c>
      <c r="F293" s="181" t="s">
        <v>2558</v>
      </c>
      <c r="I293" s="182"/>
      <c r="L293" s="32"/>
      <c r="M293" s="183"/>
      <c r="T293" s="56"/>
      <c r="AT293" s="17" t="s">
        <v>272</v>
      </c>
      <c r="AU293" s="17" t="s">
        <v>80</v>
      </c>
    </row>
    <row r="294" spans="2:65" s="1" customFormat="1" ht="21.75" customHeight="1">
      <c r="B294" s="136"/>
      <c r="C294" s="137" t="s">
        <v>831</v>
      </c>
      <c r="D294" s="137" t="s">
        <v>224</v>
      </c>
      <c r="E294" s="138" t="s">
        <v>2661</v>
      </c>
      <c r="F294" s="139" t="s">
        <v>2662</v>
      </c>
      <c r="G294" s="140" t="s">
        <v>350</v>
      </c>
      <c r="H294" s="141">
        <v>156</v>
      </c>
      <c r="I294" s="142"/>
      <c r="J294" s="143">
        <f>ROUND(I294*H294,2)</f>
        <v>0</v>
      </c>
      <c r="K294" s="139" t="s">
        <v>2442</v>
      </c>
      <c r="L294" s="32"/>
      <c r="M294" s="144" t="s">
        <v>1</v>
      </c>
      <c r="N294" s="145" t="s">
        <v>38</v>
      </c>
      <c r="P294" s="146">
        <f>O294*H294</f>
        <v>0</v>
      </c>
      <c r="Q294" s="146">
        <v>0</v>
      </c>
      <c r="R294" s="146">
        <f>Q294*H294</f>
        <v>0</v>
      </c>
      <c r="S294" s="146">
        <v>0</v>
      </c>
      <c r="T294" s="147">
        <f>S294*H294</f>
        <v>0</v>
      </c>
      <c r="AR294" s="148" t="s">
        <v>229</v>
      </c>
      <c r="AT294" s="148" t="s">
        <v>224</v>
      </c>
      <c r="AU294" s="148" t="s">
        <v>80</v>
      </c>
      <c r="AY294" s="17" t="s">
        <v>221</v>
      </c>
      <c r="BE294" s="149">
        <f>IF(N294="základní",J294,0)</f>
        <v>0</v>
      </c>
      <c r="BF294" s="149">
        <f>IF(N294="snížená",J294,0)</f>
        <v>0</v>
      </c>
      <c r="BG294" s="149">
        <f>IF(N294="zákl. přenesená",J294,0)</f>
        <v>0</v>
      </c>
      <c r="BH294" s="149">
        <f>IF(N294="sníž. přenesená",J294,0)</f>
        <v>0</v>
      </c>
      <c r="BI294" s="149">
        <f>IF(N294="nulová",J294,0)</f>
        <v>0</v>
      </c>
      <c r="BJ294" s="17" t="s">
        <v>80</v>
      </c>
      <c r="BK294" s="149">
        <f>ROUND(I294*H294,2)</f>
        <v>0</v>
      </c>
      <c r="BL294" s="17" t="s">
        <v>229</v>
      </c>
      <c r="BM294" s="148" t="s">
        <v>2663</v>
      </c>
    </row>
    <row r="295" spans="2:65" s="1" customFormat="1">
      <c r="B295" s="32"/>
      <c r="D295" s="151" t="s">
        <v>272</v>
      </c>
      <c r="F295" s="181" t="s">
        <v>2558</v>
      </c>
      <c r="I295" s="182"/>
      <c r="L295" s="32"/>
      <c r="M295" s="183"/>
      <c r="T295" s="56"/>
      <c r="AT295" s="17" t="s">
        <v>272</v>
      </c>
      <c r="AU295" s="17" t="s">
        <v>80</v>
      </c>
    </row>
    <row r="296" spans="2:65" s="1" customFormat="1" ht="21.75" customHeight="1">
      <c r="B296" s="136"/>
      <c r="C296" s="137" t="s">
        <v>835</v>
      </c>
      <c r="D296" s="137" t="s">
        <v>224</v>
      </c>
      <c r="E296" s="138" t="s">
        <v>2664</v>
      </c>
      <c r="F296" s="139" t="s">
        <v>2665</v>
      </c>
      <c r="G296" s="140" t="s">
        <v>350</v>
      </c>
      <c r="H296" s="141">
        <v>260</v>
      </c>
      <c r="I296" s="142"/>
      <c r="J296" s="143">
        <f>ROUND(I296*H296,2)</f>
        <v>0</v>
      </c>
      <c r="K296" s="139" t="s">
        <v>2442</v>
      </c>
      <c r="L296" s="32"/>
      <c r="M296" s="144" t="s">
        <v>1</v>
      </c>
      <c r="N296" s="145" t="s">
        <v>38</v>
      </c>
      <c r="P296" s="146">
        <f>O296*H296</f>
        <v>0</v>
      </c>
      <c r="Q296" s="146">
        <v>0</v>
      </c>
      <c r="R296" s="146">
        <f>Q296*H296</f>
        <v>0</v>
      </c>
      <c r="S296" s="146">
        <v>0</v>
      </c>
      <c r="T296" s="147">
        <f>S296*H296</f>
        <v>0</v>
      </c>
      <c r="AR296" s="148" t="s">
        <v>229</v>
      </c>
      <c r="AT296" s="148" t="s">
        <v>224</v>
      </c>
      <c r="AU296" s="148" t="s">
        <v>80</v>
      </c>
      <c r="AY296" s="17" t="s">
        <v>221</v>
      </c>
      <c r="BE296" s="149">
        <f>IF(N296="základní",J296,0)</f>
        <v>0</v>
      </c>
      <c r="BF296" s="149">
        <f>IF(N296="snížená",J296,0)</f>
        <v>0</v>
      </c>
      <c r="BG296" s="149">
        <f>IF(N296="zákl. přenesená",J296,0)</f>
        <v>0</v>
      </c>
      <c r="BH296" s="149">
        <f>IF(N296="sníž. přenesená",J296,0)</f>
        <v>0</v>
      </c>
      <c r="BI296" s="149">
        <f>IF(N296="nulová",J296,0)</f>
        <v>0</v>
      </c>
      <c r="BJ296" s="17" t="s">
        <v>80</v>
      </c>
      <c r="BK296" s="149">
        <f>ROUND(I296*H296,2)</f>
        <v>0</v>
      </c>
      <c r="BL296" s="17" t="s">
        <v>229</v>
      </c>
      <c r="BM296" s="148" t="s">
        <v>2666</v>
      </c>
    </row>
    <row r="297" spans="2:65" s="1" customFormat="1">
      <c r="B297" s="32"/>
      <c r="D297" s="151" t="s">
        <v>272</v>
      </c>
      <c r="F297" s="181" t="s">
        <v>2558</v>
      </c>
      <c r="I297" s="182"/>
      <c r="L297" s="32"/>
      <c r="M297" s="183"/>
      <c r="T297" s="56"/>
      <c r="AT297" s="17" t="s">
        <v>272</v>
      </c>
      <c r="AU297" s="17" t="s">
        <v>80</v>
      </c>
    </row>
    <row r="298" spans="2:65" s="1" customFormat="1" ht="21.75" customHeight="1">
      <c r="B298" s="136"/>
      <c r="C298" s="137" t="s">
        <v>839</v>
      </c>
      <c r="D298" s="137" t="s">
        <v>224</v>
      </c>
      <c r="E298" s="138" t="s">
        <v>2667</v>
      </c>
      <c r="F298" s="139" t="s">
        <v>2668</v>
      </c>
      <c r="G298" s="140" t="s">
        <v>350</v>
      </c>
      <c r="H298" s="141">
        <v>208</v>
      </c>
      <c r="I298" s="142"/>
      <c r="J298" s="143">
        <f>ROUND(I298*H298,2)</f>
        <v>0</v>
      </c>
      <c r="K298" s="139" t="s">
        <v>2442</v>
      </c>
      <c r="L298" s="32"/>
      <c r="M298" s="144" t="s">
        <v>1</v>
      </c>
      <c r="N298" s="145" t="s">
        <v>38</v>
      </c>
      <c r="P298" s="146">
        <f>O298*H298</f>
        <v>0</v>
      </c>
      <c r="Q298" s="146">
        <v>0</v>
      </c>
      <c r="R298" s="146">
        <f>Q298*H298</f>
        <v>0</v>
      </c>
      <c r="S298" s="146">
        <v>0</v>
      </c>
      <c r="T298" s="147">
        <f>S298*H298</f>
        <v>0</v>
      </c>
      <c r="AR298" s="148" t="s">
        <v>229</v>
      </c>
      <c r="AT298" s="148" t="s">
        <v>224</v>
      </c>
      <c r="AU298" s="148" t="s">
        <v>80</v>
      </c>
      <c r="AY298" s="17" t="s">
        <v>221</v>
      </c>
      <c r="BE298" s="149">
        <f>IF(N298="základní",J298,0)</f>
        <v>0</v>
      </c>
      <c r="BF298" s="149">
        <f>IF(N298="snížená",J298,0)</f>
        <v>0</v>
      </c>
      <c r="BG298" s="149">
        <f>IF(N298="zákl. přenesená",J298,0)</f>
        <v>0</v>
      </c>
      <c r="BH298" s="149">
        <f>IF(N298="sníž. přenesená",J298,0)</f>
        <v>0</v>
      </c>
      <c r="BI298" s="149">
        <f>IF(N298="nulová",J298,0)</f>
        <v>0</v>
      </c>
      <c r="BJ298" s="17" t="s">
        <v>80</v>
      </c>
      <c r="BK298" s="149">
        <f>ROUND(I298*H298,2)</f>
        <v>0</v>
      </c>
      <c r="BL298" s="17" t="s">
        <v>229</v>
      </c>
      <c r="BM298" s="148" t="s">
        <v>2669</v>
      </c>
    </row>
    <row r="299" spans="2:65" s="1" customFormat="1">
      <c r="B299" s="32"/>
      <c r="D299" s="151" t="s">
        <v>272</v>
      </c>
      <c r="F299" s="181" t="s">
        <v>2558</v>
      </c>
      <c r="I299" s="182"/>
      <c r="L299" s="32"/>
      <c r="M299" s="183"/>
      <c r="T299" s="56"/>
      <c r="AT299" s="17" t="s">
        <v>272</v>
      </c>
      <c r="AU299" s="17" t="s">
        <v>80</v>
      </c>
    </row>
    <row r="300" spans="2:65" s="1" customFormat="1" ht="21.75" customHeight="1">
      <c r="B300" s="136"/>
      <c r="C300" s="137" t="s">
        <v>843</v>
      </c>
      <c r="D300" s="137" t="s">
        <v>224</v>
      </c>
      <c r="E300" s="138" t="s">
        <v>2670</v>
      </c>
      <c r="F300" s="139" t="s">
        <v>2671</v>
      </c>
      <c r="G300" s="140" t="s">
        <v>350</v>
      </c>
      <c r="H300" s="141">
        <v>156</v>
      </c>
      <c r="I300" s="142"/>
      <c r="J300" s="143">
        <f>ROUND(I300*H300,2)</f>
        <v>0</v>
      </c>
      <c r="K300" s="139" t="s">
        <v>2442</v>
      </c>
      <c r="L300" s="32"/>
      <c r="M300" s="144" t="s">
        <v>1</v>
      </c>
      <c r="N300" s="145" t="s">
        <v>38</v>
      </c>
      <c r="P300" s="146">
        <f>O300*H300</f>
        <v>0</v>
      </c>
      <c r="Q300" s="146">
        <v>0</v>
      </c>
      <c r="R300" s="146">
        <f>Q300*H300</f>
        <v>0</v>
      </c>
      <c r="S300" s="146">
        <v>0</v>
      </c>
      <c r="T300" s="147">
        <f>S300*H300</f>
        <v>0</v>
      </c>
      <c r="AR300" s="148" t="s">
        <v>229</v>
      </c>
      <c r="AT300" s="148" t="s">
        <v>224</v>
      </c>
      <c r="AU300" s="148" t="s">
        <v>80</v>
      </c>
      <c r="AY300" s="17" t="s">
        <v>221</v>
      </c>
      <c r="BE300" s="149">
        <f>IF(N300="základní",J300,0)</f>
        <v>0</v>
      </c>
      <c r="BF300" s="149">
        <f>IF(N300="snížená",J300,0)</f>
        <v>0</v>
      </c>
      <c r="BG300" s="149">
        <f>IF(N300="zákl. přenesená",J300,0)</f>
        <v>0</v>
      </c>
      <c r="BH300" s="149">
        <f>IF(N300="sníž. přenesená",J300,0)</f>
        <v>0</v>
      </c>
      <c r="BI300" s="149">
        <f>IF(N300="nulová",J300,0)</f>
        <v>0</v>
      </c>
      <c r="BJ300" s="17" t="s">
        <v>80</v>
      </c>
      <c r="BK300" s="149">
        <f>ROUND(I300*H300,2)</f>
        <v>0</v>
      </c>
      <c r="BL300" s="17" t="s">
        <v>229</v>
      </c>
      <c r="BM300" s="148" t="s">
        <v>2672</v>
      </c>
    </row>
    <row r="301" spans="2:65" s="1" customFormat="1">
      <c r="B301" s="32"/>
      <c r="D301" s="151" t="s">
        <v>272</v>
      </c>
      <c r="F301" s="181" t="s">
        <v>2558</v>
      </c>
      <c r="I301" s="182"/>
      <c r="L301" s="32"/>
      <c r="M301" s="183"/>
      <c r="T301" s="56"/>
      <c r="AT301" s="17" t="s">
        <v>272</v>
      </c>
      <c r="AU301" s="17" t="s">
        <v>80</v>
      </c>
    </row>
    <row r="302" spans="2:65" s="1" customFormat="1" ht="21.75" customHeight="1">
      <c r="B302" s="136"/>
      <c r="C302" s="137" t="s">
        <v>847</v>
      </c>
      <c r="D302" s="137" t="s">
        <v>224</v>
      </c>
      <c r="E302" s="138" t="s">
        <v>2673</v>
      </c>
      <c r="F302" s="139" t="s">
        <v>2674</v>
      </c>
      <c r="G302" s="140" t="s">
        <v>350</v>
      </c>
      <c r="H302" s="141">
        <v>312</v>
      </c>
      <c r="I302" s="142"/>
      <c r="J302" s="143">
        <f>ROUND(I302*H302,2)</f>
        <v>0</v>
      </c>
      <c r="K302" s="139" t="s">
        <v>2442</v>
      </c>
      <c r="L302" s="32"/>
      <c r="M302" s="144" t="s">
        <v>1</v>
      </c>
      <c r="N302" s="145" t="s">
        <v>38</v>
      </c>
      <c r="P302" s="146">
        <f>O302*H302</f>
        <v>0</v>
      </c>
      <c r="Q302" s="146">
        <v>0</v>
      </c>
      <c r="R302" s="146">
        <f>Q302*H302</f>
        <v>0</v>
      </c>
      <c r="S302" s="146">
        <v>0</v>
      </c>
      <c r="T302" s="147">
        <f>S302*H302</f>
        <v>0</v>
      </c>
      <c r="AR302" s="148" t="s">
        <v>229</v>
      </c>
      <c r="AT302" s="148" t="s">
        <v>224</v>
      </c>
      <c r="AU302" s="148" t="s">
        <v>80</v>
      </c>
      <c r="AY302" s="17" t="s">
        <v>221</v>
      </c>
      <c r="BE302" s="149">
        <f>IF(N302="základní",J302,0)</f>
        <v>0</v>
      </c>
      <c r="BF302" s="149">
        <f>IF(N302="snížená",J302,0)</f>
        <v>0</v>
      </c>
      <c r="BG302" s="149">
        <f>IF(N302="zákl. přenesená",J302,0)</f>
        <v>0</v>
      </c>
      <c r="BH302" s="149">
        <f>IF(N302="sníž. přenesená",J302,0)</f>
        <v>0</v>
      </c>
      <c r="BI302" s="149">
        <f>IF(N302="nulová",J302,0)</f>
        <v>0</v>
      </c>
      <c r="BJ302" s="17" t="s">
        <v>80</v>
      </c>
      <c r="BK302" s="149">
        <f>ROUND(I302*H302,2)</f>
        <v>0</v>
      </c>
      <c r="BL302" s="17" t="s">
        <v>229</v>
      </c>
      <c r="BM302" s="148" t="s">
        <v>2675</v>
      </c>
    </row>
    <row r="303" spans="2:65" s="1" customFormat="1">
      <c r="B303" s="32"/>
      <c r="D303" s="151" t="s">
        <v>272</v>
      </c>
      <c r="F303" s="181" t="s">
        <v>2558</v>
      </c>
      <c r="I303" s="182"/>
      <c r="L303" s="32"/>
      <c r="M303" s="183"/>
      <c r="T303" s="56"/>
      <c r="AT303" s="17" t="s">
        <v>272</v>
      </c>
      <c r="AU303" s="17" t="s">
        <v>80</v>
      </c>
    </row>
    <row r="304" spans="2:65" s="1" customFormat="1" ht="16.5" customHeight="1">
      <c r="B304" s="136"/>
      <c r="C304" s="137" t="s">
        <v>851</v>
      </c>
      <c r="D304" s="137" t="s">
        <v>224</v>
      </c>
      <c r="E304" s="138" t="s">
        <v>2676</v>
      </c>
      <c r="F304" s="139" t="s">
        <v>2677</v>
      </c>
      <c r="G304" s="140" t="s">
        <v>350</v>
      </c>
      <c r="H304" s="141">
        <v>500</v>
      </c>
      <c r="I304" s="142"/>
      <c r="J304" s="143">
        <f>ROUND(I304*H304,2)</f>
        <v>0</v>
      </c>
      <c r="K304" s="139" t="s">
        <v>2442</v>
      </c>
      <c r="L304" s="32"/>
      <c r="M304" s="144" t="s">
        <v>1</v>
      </c>
      <c r="N304" s="145" t="s">
        <v>38</v>
      </c>
      <c r="P304" s="146">
        <f>O304*H304</f>
        <v>0</v>
      </c>
      <c r="Q304" s="146">
        <v>0</v>
      </c>
      <c r="R304" s="146">
        <f>Q304*H304</f>
        <v>0</v>
      </c>
      <c r="S304" s="146">
        <v>0</v>
      </c>
      <c r="T304" s="147">
        <f>S304*H304</f>
        <v>0</v>
      </c>
      <c r="AR304" s="148" t="s">
        <v>229</v>
      </c>
      <c r="AT304" s="148" t="s">
        <v>224</v>
      </c>
      <c r="AU304" s="148" t="s">
        <v>80</v>
      </c>
      <c r="AY304" s="17" t="s">
        <v>221</v>
      </c>
      <c r="BE304" s="149">
        <f>IF(N304="základní",J304,0)</f>
        <v>0</v>
      </c>
      <c r="BF304" s="149">
        <f>IF(N304="snížená",J304,0)</f>
        <v>0</v>
      </c>
      <c r="BG304" s="149">
        <f>IF(N304="zákl. přenesená",J304,0)</f>
        <v>0</v>
      </c>
      <c r="BH304" s="149">
        <f>IF(N304="sníž. přenesená",J304,0)</f>
        <v>0</v>
      </c>
      <c r="BI304" s="149">
        <f>IF(N304="nulová",J304,0)</f>
        <v>0</v>
      </c>
      <c r="BJ304" s="17" t="s">
        <v>80</v>
      </c>
      <c r="BK304" s="149">
        <f>ROUND(I304*H304,2)</f>
        <v>0</v>
      </c>
      <c r="BL304" s="17" t="s">
        <v>229</v>
      </c>
      <c r="BM304" s="148" t="s">
        <v>2678</v>
      </c>
    </row>
    <row r="305" spans="2:65" s="1" customFormat="1">
      <c r="B305" s="32"/>
      <c r="D305" s="151" t="s">
        <v>272</v>
      </c>
      <c r="F305" s="181" t="s">
        <v>2558</v>
      </c>
      <c r="I305" s="182"/>
      <c r="L305" s="32"/>
      <c r="M305" s="183"/>
      <c r="T305" s="56"/>
      <c r="AT305" s="17" t="s">
        <v>272</v>
      </c>
      <c r="AU305" s="17" t="s">
        <v>80</v>
      </c>
    </row>
    <row r="306" spans="2:65" s="11" customFormat="1" ht="25.9" customHeight="1">
      <c r="B306" s="124"/>
      <c r="D306" s="125" t="s">
        <v>72</v>
      </c>
      <c r="E306" s="126" t="s">
        <v>2679</v>
      </c>
      <c r="F306" s="126" t="s">
        <v>2680</v>
      </c>
      <c r="I306" s="127"/>
      <c r="J306" s="128">
        <f>BK306</f>
        <v>0</v>
      </c>
      <c r="L306" s="124"/>
      <c r="M306" s="129"/>
      <c r="P306" s="130">
        <f>SUM(P307:P314)</f>
        <v>0</v>
      </c>
      <c r="R306" s="130">
        <f>SUM(R307:R314)</f>
        <v>0</v>
      </c>
      <c r="T306" s="131">
        <f>SUM(T307:T314)</f>
        <v>0</v>
      </c>
      <c r="AR306" s="125" t="s">
        <v>80</v>
      </c>
      <c r="AT306" s="132" t="s">
        <v>72</v>
      </c>
      <c r="AU306" s="132" t="s">
        <v>73</v>
      </c>
      <c r="AY306" s="125" t="s">
        <v>221</v>
      </c>
      <c r="BK306" s="133">
        <f>SUM(BK307:BK314)</f>
        <v>0</v>
      </c>
    </row>
    <row r="307" spans="2:65" s="1" customFormat="1" ht="16.5" customHeight="1">
      <c r="B307" s="136"/>
      <c r="C307" s="137" t="s">
        <v>855</v>
      </c>
      <c r="D307" s="137" t="s">
        <v>224</v>
      </c>
      <c r="E307" s="138" t="s">
        <v>2681</v>
      </c>
      <c r="F307" s="139" t="s">
        <v>2682</v>
      </c>
      <c r="G307" s="140" t="s">
        <v>2137</v>
      </c>
      <c r="H307" s="141">
        <v>1</v>
      </c>
      <c r="I307" s="142"/>
      <c r="J307" s="143">
        <f>ROUND(I307*H307,2)</f>
        <v>0</v>
      </c>
      <c r="K307" s="139" t="s">
        <v>2442</v>
      </c>
      <c r="L307" s="32"/>
      <c r="M307" s="144" t="s">
        <v>1</v>
      </c>
      <c r="N307" s="145" t="s">
        <v>38</v>
      </c>
      <c r="P307" s="146">
        <f>O307*H307</f>
        <v>0</v>
      </c>
      <c r="Q307" s="146">
        <v>0</v>
      </c>
      <c r="R307" s="146">
        <f>Q307*H307</f>
        <v>0</v>
      </c>
      <c r="S307" s="146">
        <v>0</v>
      </c>
      <c r="T307" s="147">
        <f>S307*H307</f>
        <v>0</v>
      </c>
      <c r="AR307" s="148" t="s">
        <v>229</v>
      </c>
      <c r="AT307" s="148" t="s">
        <v>224</v>
      </c>
      <c r="AU307" s="148" t="s">
        <v>80</v>
      </c>
      <c r="AY307" s="17" t="s">
        <v>221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80</v>
      </c>
      <c r="BK307" s="149">
        <f>ROUND(I307*H307,2)</f>
        <v>0</v>
      </c>
      <c r="BL307" s="17" t="s">
        <v>229</v>
      </c>
      <c r="BM307" s="148" t="s">
        <v>2683</v>
      </c>
    </row>
    <row r="308" spans="2:65" s="1" customFormat="1" ht="16.5" customHeight="1">
      <c r="B308" s="136"/>
      <c r="C308" s="137" t="s">
        <v>859</v>
      </c>
      <c r="D308" s="137" t="s">
        <v>224</v>
      </c>
      <c r="E308" s="138" t="s">
        <v>2684</v>
      </c>
      <c r="F308" s="139" t="s">
        <v>2685</v>
      </c>
      <c r="G308" s="140" t="s">
        <v>2137</v>
      </c>
      <c r="H308" s="141">
        <v>1</v>
      </c>
      <c r="I308" s="142"/>
      <c r="J308" s="143">
        <f>ROUND(I308*H308,2)</f>
        <v>0</v>
      </c>
      <c r="K308" s="139" t="s">
        <v>2442</v>
      </c>
      <c r="L308" s="32"/>
      <c r="M308" s="144" t="s">
        <v>1</v>
      </c>
      <c r="N308" s="145" t="s">
        <v>38</v>
      </c>
      <c r="P308" s="146">
        <f>O308*H308</f>
        <v>0</v>
      </c>
      <c r="Q308" s="146">
        <v>0</v>
      </c>
      <c r="R308" s="146">
        <f>Q308*H308</f>
        <v>0</v>
      </c>
      <c r="S308" s="146">
        <v>0</v>
      </c>
      <c r="T308" s="147">
        <f>S308*H308</f>
        <v>0</v>
      </c>
      <c r="AR308" s="148" t="s">
        <v>229</v>
      </c>
      <c r="AT308" s="148" t="s">
        <v>224</v>
      </c>
      <c r="AU308" s="148" t="s">
        <v>80</v>
      </c>
      <c r="AY308" s="17" t="s">
        <v>221</v>
      </c>
      <c r="BE308" s="149">
        <f>IF(N308="základní",J308,0)</f>
        <v>0</v>
      </c>
      <c r="BF308" s="149">
        <f>IF(N308="snížená",J308,0)</f>
        <v>0</v>
      </c>
      <c r="BG308" s="149">
        <f>IF(N308="zákl. přenesená",J308,0)</f>
        <v>0</v>
      </c>
      <c r="BH308" s="149">
        <f>IF(N308="sníž. přenesená",J308,0)</f>
        <v>0</v>
      </c>
      <c r="BI308" s="149">
        <f>IF(N308="nulová",J308,0)</f>
        <v>0</v>
      </c>
      <c r="BJ308" s="17" t="s">
        <v>80</v>
      </c>
      <c r="BK308" s="149">
        <f>ROUND(I308*H308,2)</f>
        <v>0</v>
      </c>
      <c r="BL308" s="17" t="s">
        <v>229</v>
      </c>
      <c r="BM308" s="148" t="s">
        <v>2686</v>
      </c>
    </row>
    <row r="309" spans="2:65" s="1" customFormat="1" ht="16.5" customHeight="1">
      <c r="B309" s="136"/>
      <c r="C309" s="137" t="s">
        <v>863</v>
      </c>
      <c r="D309" s="137" t="s">
        <v>224</v>
      </c>
      <c r="E309" s="138" t="s">
        <v>2687</v>
      </c>
      <c r="F309" s="139" t="s">
        <v>2688</v>
      </c>
      <c r="G309" s="140" t="s">
        <v>1624</v>
      </c>
      <c r="H309" s="141">
        <v>150</v>
      </c>
      <c r="I309" s="142"/>
      <c r="J309" s="143">
        <f>ROUND(I309*H309,2)</f>
        <v>0</v>
      </c>
      <c r="K309" s="139" t="s">
        <v>2442</v>
      </c>
      <c r="L309" s="32"/>
      <c r="M309" s="144" t="s">
        <v>1</v>
      </c>
      <c r="N309" s="145" t="s">
        <v>38</v>
      </c>
      <c r="P309" s="146">
        <f>O309*H309</f>
        <v>0</v>
      </c>
      <c r="Q309" s="146">
        <v>0</v>
      </c>
      <c r="R309" s="146">
        <f>Q309*H309</f>
        <v>0</v>
      </c>
      <c r="S309" s="146">
        <v>0</v>
      </c>
      <c r="T309" s="147">
        <f>S309*H309</f>
        <v>0</v>
      </c>
      <c r="AR309" s="148" t="s">
        <v>229</v>
      </c>
      <c r="AT309" s="148" t="s">
        <v>224</v>
      </c>
      <c r="AU309" s="148" t="s">
        <v>80</v>
      </c>
      <c r="AY309" s="17" t="s">
        <v>221</v>
      </c>
      <c r="BE309" s="149">
        <f>IF(N309="základní",J309,0)</f>
        <v>0</v>
      </c>
      <c r="BF309" s="149">
        <f>IF(N309="snížená",J309,0)</f>
        <v>0</v>
      </c>
      <c r="BG309" s="149">
        <f>IF(N309="zákl. přenesená",J309,0)</f>
        <v>0</v>
      </c>
      <c r="BH309" s="149">
        <f>IF(N309="sníž. přenesená",J309,0)</f>
        <v>0</v>
      </c>
      <c r="BI309" s="149">
        <f>IF(N309="nulová",J309,0)</f>
        <v>0</v>
      </c>
      <c r="BJ309" s="17" t="s">
        <v>80</v>
      </c>
      <c r="BK309" s="149">
        <f>ROUND(I309*H309,2)</f>
        <v>0</v>
      </c>
      <c r="BL309" s="17" t="s">
        <v>229</v>
      </c>
      <c r="BM309" s="148" t="s">
        <v>2689</v>
      </c>
    </row>
    <row r="310" spans="2:65" s="1" customFormat="1" ht="24.2" customHeight="1">
      <c r="B310" s="136"/>
      <c r="C310" s="137" t="s">
        <v>867</v>
      </c>
      <c r="D310" s="137" t="s">
        <v>224</v>
      </c>
      <c r="E310" s="138" t="s">
        <v>2690</v>
      </c>
      <c r="F310" s="139" t="s">
        <v>2691</v>
      </c>
      <c r="G310" s="140" t="s">
        <v>1624</v>
      </c>
      <c r="H310" s="141">
        <v>100</v>
      </c>
      <c r="I310" s="142"/>
      <c r="J310" s="143">
        <f>ROUND(I310*H310,2)</f>
        <v>0</v>
      </c>
      <c r="K310" s="139" t="s">
        <v>2442</v>
      </c>
      <c r="L310" s="32"/>
      <c r="M310" s="144" t="s">
        <v>1</v>
      </c>
      <c r="N310" s="145" t="s">
        <v>38</v>
      </c>
      <c r="P310" s="146">
        <f>O310*H310</f>
        <v>0</v>
      </c>
      <c r="Q310" s="146">
        <v>0</v>
      </c>
      <c r="R310" s="146">
        <f>Q310*H310</f>
        <v>0</v>
      </c>
      <c r="S310" s="146">
        <v>0</v>
      </c>
      <c r="T310" s="147">
        <f>S310*H310</f>
        <v>0</v>
      </c>
      <c r="AR310" s="148" t="s">
        <v>229</v>
      </c>
      <c r="AT310" s="148" t="s">
        <v>224</v>
      </c>
      <c r="AU310" s="148" t="s">
        <v>80</v>
      </c>
      <c r="AY310" s="17" t="s">
        <v>221</v>
      </c>
      <c r="BE310" s="149">
        <f>IF(N310="základní",J310,0)</f>
        <v>0</v>
      </c>
      <c r="BF310" s="149">
        <f>IF(N310="snížená",J310,0)</f>
        <v>0</v>
      </c>
      <c r="BG310" s="149">
        <f>IF(N310="zákl. přenesená",J310,0)</f>
        <v>0</v>
      </c>
      <c r="BH310" s="149">
        <f>IF(N310="sníž. přenesená",J310,0)</f>
        <v>0</v>
      </c>
      <c r="BI310" s="149">
        <f>IF(N310="nulová",J310,0)</f>
        <v>0</v>
      </c>
      <c r="BJ310" s="17" t="s">
        <v>80</v>
      </c>
      <c r="BK310" s="149">
        <f>ROUND(I310*H310,2)</f>
        <v>0</v>
      </c>
      <c r="BL310" s="17" t="s">
        <v>229</v>
      </c>
      <c r="BM310" s="148" t="s">
        <v>2692</v>
      </c>
    </row>
    <row r="311" spans="2:65" s="1" customFormat="1" ht="16.5" customHeight="1">
      <c r="B311" s="136"/>
      <c r="C311" s="137" t="s">
        <v>873</v>
      </c>
      <c r="D311" s="137" t="s">
        <v>224</v>
      </c>
      <c r="E311" s="138" t="s">
        <v>2693</v>
      </c>
      <c r="F311" s="139" t="s">
        <v>2694</v>
      </c>
      <c r="G311" s="140" t="s">
        <v>2137</v>
      </c>
      <c r="H311" s="141">
        <v>1</v>
      </c>
      <c r="I311" s="142"/>
      <c r="J311" s="143">
        <f>ROUND(I311*H311,2)</f>
        <v>0</v>
      </c>
      <c r="K311" s="139" t="s">
        <v>2442</v>
      </c>
      <c r="L311" s="32"/>
      <c r="M311" s="144" t="s">
        <v>1</v>
      </c>
      <c r="N311" s="145" t="s">
        <v>38</v>
      </c>
      <c r="P311" s="146">
        <f>O311*H311</f>
        <v>0</v>
      </c>
      <c r="Q311" s="146">
        <v>0</v>
      </c>
      <c r="R311" s="146">
        <f>Q311*H311</f>
        <v>0</v>
      </c>
      <c r="S311" s="146">
        <v>0</v>
      </c>
      <c r="T311" s="147">
        <f>S311*H311</f>
        <v>0</v>
      </c>
      <c r="AR311" s="148" t="s">
        <v>229</v>
      </c>
      <c r="AT311" s="148" t="s">
        <v>224</v>
      </c>
      <c r="AU311" s="148" t="s">
        <v>80</v>
      </c>
      <c r="AY311" s="17" t="s">
        <v>221</v>
      </c>
      <c r="BE311" s="149">
        <f>IF(N311="základní",J311,0)</f>
        <v>0</v>
      </c>
      <c r="BF311" s="149">
        <f>IF(N311="snížená",J311,0)</f>
        <v>0</v>
      </c>
      <c r="BG311" s="149">
        <f>IF(N311="zákl. přenesená",J311,0)</f>
        <v>0</v>
      </c>
      <c r="BH311" s="149">
        <f>IF(N311="sníž. přenesená",J311,0)</f>
        <v>0</v>
      </c>
      <c r="BI311" s="149">
        <f>IF(N311="nulová",J311,0)</f>
        <v>0</v>
      </c>
      <c r="BJ311" s="17" t="s">
        <v>80</v>
      </c>
      <c r="BK311" s="149">
        <f>ROUND(I311*H311,2)</f>
        <v>0</v>
      </c>
      <c r="BL311" s="17" t="s">
        <v>229</v>
      </c>
      <c r="BM311" s="148" t="s">
        <v>2695</v>
      </c>
    </row>
    <row r="312" spans="2:65" s="1" customFormat="1" ht="16.5" customHeight="1">
      <c r="B312" s="136"/>
      <c r="C312" s="137" t="s">
        <v>877</v>
      </c>
      <c r="D312" s="137" t="s">
        <v>224</v>
      </c>
      <c r="E312" s="138" t="s">
        <v>2696</v>
      </c>
      <c r="F312" s="139" t="s">
        <v>2697</v>
      </c>
      <c r="G312" s="140" t="s">
        <v>2304</v>
      </c>
      <c r="H312" s="141">
        <v>100</v>
      </c>
      <c r="I312" s="142"/>
      <c r="J312" s="143">
        <f>ROUND(I312*H312,2)</f>
        <v>0</v>
      </c>
      <c r="K312" s="139" t="s">
        <v>2442</v>
      </c>
      <c r="L312" s="32"/>
      <c r="M312" s="144" t="s">
        <v>1</v>
      </c>
      <c r="N312" s="145" t="s">
        <v>38</v>
      </c>
      <c r="P312" s="146">
        <f>O312*H312</f>
        <v>0</v>
      </c>
      <c r="Q312" s="146">
        <v>0</v>
      </c>
      <c r="R312" s="146">
        <f>Q312*H312</f>
        <v>0</v>
      </c>
      <c r="S312" s="146">
        <v>0</v>
      </c>
      <c r="T312" s="147">
        <f>S312*H312</f>
        <v>0</v>
      </c>
      <c r="AR312" s="148" t="s">
        <v>229</v>
      </c>
      <c r="AT312" s="148" t="s">
        <v>224</v>
      </c>
      <c r="AU312" s="148" t="s">
        <v>80</v>
      </c>
      <c r="AY312" s="17" t="s">
        <v>221</v>
      </c>
      <c r="BE312" s="149">
        <f>IF(N312="základní",J312,0)</f>
        <v>0</v>
      </c>
      <c r="BF312" s="149">
        <f>IF(N312="snížená",J312,0)</f>
        <v>0</v>
      </c>
      <c r="BG312" s="149">
        <f>IF(N312="zákl. přenesená",J312,0)</f>
        <v>0</v>
      </c>
      <c r="BH312" s="149">
        <f>IF(N312="sníž. přenesená",J312,0)</f>
        <v>0</v>
      </c>
      <c r="BI312" s="149">
        <f>IF(N312="nulová",J312,0)</f>
        <v>0</v>
      </c>
      <c r="BJ312" s="17" t="s">
        <v>80</v>
      </c>
      <c r="BK312" s="149">
        <f>ROUND(I312*H312,2)</f>
        <v>0</v>
      </c>
      <c r="BL312" s="17" t="s">
        <v>229</v>
      </c>
      <c r="BM312" s="148" t="s">
        <v>2698</v>
      </c>
    </row>
    <row r="313" spans="2:65" s="1" customFormat="1" ht="24.2" customHeight="1">
      <c r="B313" s="136"/>
      <c r="C313" s="137" t="s">
        <v>881</v>
      </c>
      <c r="D313" s="137" t="s">
        <v>224</v>
      </c>
      <c r="E313" s="138" t="s">
        <v>2699</v>
      </c>
      <c r="F313" s="139" t="s">
        <v>2700</v>
      </c>
      <c r="G313" s="140" t="s">
        <v>2304</v>
      </c>
      <c r="H313" s="141">
        <v>750</v>
      </c>
      <c r="I313" s="142"/>
      <c r="J313" s="143">
        <f>ROUND(I313*H313,2)</f>
        <v>0</v>
      </c>
      <c r="K313" s="139" t="s">
        <v>2442</v>
      </c>
      <c r="L313" s="32"/>
      <c r="M313" s="144" t="s">
        <v>1</v>
      </c>
      <c r="N313" s="145" t="s">
        <v>38</v>
      </c>
      <c r="P313" s="146">
        <f>O313*H313</f>
        <v>0</v>
      </c>
      <c r="Q313" s="146">
        <v>0</v>
      </c>
      <c r="R313" s="146">
        <f>Q313*H313</f>
        <v>0</v>
      </c>
      <c r="S313" s="146">
        <v>0</v>
      </c>
      <c r="T313" s="147">
        <f>S313*H313</f>
        <v>0</v>
      </c>
      <c r="AR313" s="148" t="s">
        <v>229</v>
      </c>
      <c r="AT313" s="148" t="s">
        <v>224</v>
      </c>
      <c r="AU313" s="148" t="s">
        <v>80</v>
      </c>
      <c r="AY313" s="17" t="s">
        <v>221</v>
      </c>
      <c r="BE313" s="149">
        <f>IF(N313="základní",J313,0)</f>
        <v>0</v>
      </c>
      <c r="BF313" s="149">
        <f>IF(N313="snížená",J313,0)</f>
        <v>0</v>
      </c>
      <c r="BG313" s="149">
        <f>IF(N313="zákl. přenesená",J313,0)</f>
        <v>0</v>
      </c>
      <c r="BH313" s="149">
        <f>IF(N313="sníž. přenesená",J313,0)</f>
        <v>0</v>
      </c>
      <c r="BI313" s="149">
        <f>IF(N313="nulová",J313,0)</f>
        <v>0</v>
      </c>
      <c r="BJ313" s="17" t="s">
        <v>80</v>
      </c>
      <c r="BK313" s="149">
        <f>ROUND(I313*H313,2)</f>
        <v>0</v>
      </c>
      <c r="BL313" s="17" t="s">
        <v>229</v>
      </c>
      <c r="BM313" s="148" t="s">
        <v>2701</v>
      </c>
    </row>
    <row r="314" spans="2:65" s="1" customFormat="1" ht="66.75" customHeight="1">
      <c r="B314" s="136"/>
      <c r="C314" s="137" t="s">
        <v>885</v>
      </c>
      <c r="D314" s="137" t="s">
        <v>224</v>
      </c>
      <c r="E314" s="138" t="s">
        <v>2702</v>
      </c>
      <c r="F314" s="139" t="s">
        <v>2703</v>
      </c>
      <c r="G314" s="140" t="s">
        <v>2137</v>
      </c>
      <c r="H314" s="141">
        <v>1</v>
      </c>
      <c r="I314" s="142"/>
      <c r="J314" s="143">
        <f>ROUND(I314*H314,2)</f>
        <v>0</v>
      </c>
      <c r="K314" s="139" t="s">
        <v>2442</v>
      </c>
      <c r="L314" s="32"/>
      <c r="M314" s="197" t="s">
        <v>1</v>
      </c>
      <c r="N314" s="198" t="s">
        <v>38</v>
      </c>
      <c r="O314" s="195"/>
      <c r="P314" s="199">
        <f>O314*H314</f>
        <v>0</v>
      </c>
      <c r="Q314" s="199">
        <v>0</v>
      </c>
      <c r="R314" s="199">
        <f>Q314*H314</f>
        <v>0</v>
      </c>
      <c r="S314" s="199">
        <v>0</v>
      </c>
      <c r="T314" s="200">
        <f>S314*H314</f>
        <v>0</v>
      </c>
      <c r="AR314" s="148" t="s">
        <v>229</v>
      </c>
      <c r="AT314" s="148" t="s">
        <v>224</v>
      </c>
      <c r="AU314" s="148" t="s">
        <v>80</v>
      </c>
      <c r="AY314" s="17" t="s">
        <v>221</v>
      </c>
      <c r="BE314" s="149">
        <f>IF(N314="základní",J314,0)</f>
        <v>0</v>
      </c>
      <c r="BF314" s="149">
        <f>IF(N314="snížená",J314,0)</f>
        <v>0</v>
      </c>
      <c r="BG314" s="149">
        <f>IF(N314="zákl. přenesená",J314,0)</f>
        <v>0</v>
      </c>
      <c r="BH314" s="149">
        <f>IF(N314="sníž. přenesená",J314,0)</f>
        <v>0</v>
      </c>
      <c r="BI314" s="149">
        <f>IF(N314="nulová",J314,0)</f>
        <v>0</v>
      </c>
      <c r="BJ314" s="17" t="s">
        <v>80</v>
      </c>
      <c r="BK314" s="149">
        <f>ROUND(I314*H314,2)</f>
        <v>0</v>
      </c>
      <c r="BL314" s="17" t="s">
        <v>229</v>
      </c>
      <c r="BM314" s="148" t="s">
        <v>2704</v>
      </c>
    </row>
    <row r="315" spans="2:65" s="1" customFormat="1" ht="6.95" customHeight="1">
      <c r="B315" s="44"/>
      <c r="C315" s="45"/>
      <c r="D315" s="45"/>
      <c r="E315" s="45"/>
      <c r="F315" s="45"/>
      <c r="G315" s="45"/>
      <c r="H315" s="45"/>
      <c r="I315" s="45"/>
      <c r="J315" s="45"/>
      <c r="K315" s="45"/>
      <c r="L315" s="32"/>
    </row>
  </sheetData>
  <autoFilter ref="C120:K314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0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114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175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REKONSTRUKCE KORONÁRNÍ JEDNOTKY IKK - Fakultní nemocnice Brno</v>
      </c>
      <c r="F7" s="245"/>
      <c r="G7" s="245"/>
      <c r="H7" s="245"/>
      <c r="L7" s="20"/>
    </row>
    <row r="8" spans="2:46" ht="12" customHeight="1">
      <c r="B8" s="20"/>
      <c r="D8" s="27" t="s">
        <v>176</v>
      </c>
      <c r="L8" s="20"/>
    </row>
    <row r="9" spans="2:46" s="1" customFormat="1" ht="16.5" customHeight="1">
      <c r="B9" s="32"/>
      <c r="E9" s="244" t="s">
        <v>2705</v>
      </c>
      <c r="F9" s="243"/>
      <c r="G9" s="243"/>
      <c r="H9" s="243"/>
      <c r="L9" s="32"/>
    </row>
    <row r="10" spans="2:46" s="1" customFormat="1" ht="12" customHeight="1">
      <c r="B10" s="32"/>
      <c r="D10" s="27" t="s">
        <v>178</v>
      </c>
      <c r="L10" s="32"/>
    </row>
    <row r="11" spans="2:46" s="1" customFormat="1" ht="16.5" customHeight="1">
      <c r="B11" s="32"/>
      <c r="E11" s="240" t="s">
        <v>2706</v>
      </c>
      <c r="F11" s="243"/>
      <c r="G11" s="243"/>
      <c r="H11" s="24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15. 9. 2025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6" t="str">
        <f>'Rekapitulace stavby'!E14</f>
        <v>Vyplň údaj</v>
      </c>
      <c r="F20" s="209"/>
      <c r="G20" s="209"/>
      <c r="H20" s="20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4"/>
      <c r="E29" s="213" t="s">
        <v>1</v>
      </c>
      <c r="F29" s="213"/>
      <c r="G29" s="213"/>
      <c r="H29" s="21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33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86">
        <f>ROUND((SUM(BE123:BE205)),  2)</f>
        <v>0</v>
      </c>
      <c r="I35" s="96">
        <v>0.21</v>
      </c>
      <c r="J35" s="86">
        <f>ROUND(((SUM(BE123:BE205))*I35),  2)</f>
        <v>0</v>
      </c>
      <c r="L35" s="32"/>
    </row>
    <row r="36" spans="2:12" s="1" customFormat="1" ht="14.45" customHeight="1">
      <c r="B36" s="32"/>
      <c r="E36" s="27" t="s">
        <v>39</v>
      </c>
      <c r="F36" s="86">
        <f>ROUND((SUM(BF123:BF205)),  2)</f>
        <v>0</v>
      </c>
      <c r="I36" s="96">
        <v>0.12</v>
      </c>
      <c r="J36" s="86">
        <f>ROUND(((SUM(BF123:BF205))*I36),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ROUND((SUM(BG123:BG205)),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ROUND((SUM(BH123:BH205)),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ROUND((SUM(BI123:BI205)),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181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44" t="str">
        <f>E7</f>
        <v>REKONSTRUKCE KORONÁRNÍ JEDNOTKY IKK - Fakultní nemocnice Brno</v>
      </c>
      <c r="F85" s="245"/>
      <c r="G85" s="245"/>
      <c r="H85" s="245"/>
      <c r="L85" s="32"/>
    </row>
    <row r="86" spans="2:12" ht="12" customHeight="1">
      <c r="B86" s="20"/>
      <c r="C86" s="27" t="s">
        <v>176</v>
      </c>
      <c r="L86" s="20"/>
    </row>
    <row r="87" spans="2:12" s="1" customFormat="1" ht="16.5" customHeight="1">
      <c r="B87" s="32"/>
      <c r="E87" s="244" t="s">
        <v>2705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178</v>
      </c>
      <c r="L88" s="32"/>
    </row>
    <row r="89" spans="2:12" s="1" customFormat="1" ht="16.5" customHeight="1">
      <c r="B89" s="32"/>
      <c r="E89" s="240" t="str">
        <f>E11</f>
        <v>D.1.01.4d_1 - Strukturovaná kabeláž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15. 9. 2025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182</v>
      </c>
      <c r="D96" s="97"/>
      <c r="E96" s="97"/>
      <c r="F96" s="97"/>
      <c r="G96" s="97"/>
      <c r="H96" s="97"/>
      <c r="I96" s="97"/>
      <c r="J96" s="106" t="s">
        <v>183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184</v>
      </c>
      <c r="J98" s="66">
        <f>J123</f>
        <v>0</v>
      </c>
      <c r="L98" s="32"/>
      <c r="AU98" s="17" t="s">
        <v>185</v>
      </c>
    </row>
    <row r="99" spans="2:47" s="8" customFormat="1" ht="24.95" customHeight="1">
      <c r="B99" s="108"/>
      <c r="D99" s="109" t="s">
        <v>2707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8" customFormat="1" ht="24.95" customHeight="1">
      <c r="B100" s="108"/>
      <c r="D100" s="109" t="s">
        <v>2708</v>
      </c>
      <c r="E100" s="110"/>
      <c r="F100" s="110"/>
      <c r="G100" s="110"/>
      <c r="H100" s="110"/>
      <c r="I100" s="110"/>
      <c r="J100" s="111">
        <f>J177</f>
        <v>0</v>
      </c>
      <c r="L100" s="108"/>
    </row>
    <row r="101" spans="2:47" s="8" customFormat="1" ht="24.95" customHeight="1">
      <c r="B101" s="108"/>
      <c r="D101" s="109" t="s">
        <v>2709</v>
      </c>
      <c r="E101" s="110"/>
      <c r="F101" s="110"/>
      <c r="G101" s="110"/>
      <c r="H101" s="110"/>
      <c r="I101" s="110"/>
      <c r="J101" s="111">
        <f>J196</f>
        <v>0</v>
      </c>
      <c r="L101" s="108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206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26.25" customHeight="1">
      <c r="B111" s="32"/>
      <c r="E111" s="244" t="str">
        <f>E7</f>
        <v>REKONSTRUKCE KORONÁRNÍ JEDNOTKY IKK - Fakultní nemocnice Brno</v>
      </c>
      <c r="F111" s="245"/>
      <c r="G111" s="245"/>
      <c r="H111" s="245"/>
      <c r="L111" s="32"/>
    </row>
    <row r="112" spans="2:47" ht="12" customHeight="1">
      <c r="B112" s="20"/>
      <c r="C112" s="27" t="s">
        <v>176</v>
      </c>
      <c r="L112" s="20"/>
    </row>
    <row r="113" spans="2:65" s="1" customFormat="1" ht="16.5" customHeight="1">
      <c r="B113" s="32"/>
      <c r="E113" s="244" t="s">
        <v>2705</v>
      </c>
      <c r="F113" s="243"/>
      <c r="G113" s="243"/>
      <c r="H113" s="243"/>
      <c r="L113" s="32"/>
    </row>
    <row r="114" spans="2:65" s="1" customFormat="1" ht="12" customHeight="1">
      <c r="B114" s="32"/>
      <c r="C114" s="27" t="s">
        <v>178</v>
      </c>
      <c r="L114" s="32"/>
    </row>
    <row r="115" spans="2:65" s="1" customFormat="1" ht="16.5" customHeight="1">
      <c r="B115" s="32"/>
      <c r="E115" s="240" t="str">
        <f>E11</f>
        <v>D.1.01.4d_1 - Strukturovaná kabeláž</v>
      </c>
      <c r="F115" s="243"/>
      <c r="G115" s="243"/>
      <c r="H115" s="243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15. 9. 2025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207</v>
      </c>
      <c r="D122" s="118" t="s">
        <v>58</v>
      </c>
      <c r="E122" s="118" t="s">
        <v>54</v>
      </c>
      <c r="F122" s="118" t="s">
        <v>55</v>
      </c>
      <c r="G122" s="118" t="s">
        <v>208</v>
      </c>
      <c r="H122" s="118" t="s">
        <v>209</v>
      </c>
      <c r="I122" s="118" t="s">
        <v>210</v>
      </c>
      <c r="J122" s="118" t="s">
        <v>183</v>
      </c>
      <c r="K122" s="119" t="s">
        <v>211</v>
      </c>
      <c r="L122" s="116"/>
      <c r="M122" s="59" t="s">
        <v>1</v>
      </c>
      <c r="N122" s="60" t="s">
        <v>37</v>
      </c>
      <c r="O122" s="60" t="s">
        <v>212</v>
      </c>
      <c r="P122" s="60" t="s">
        <v>213</v>
      </c>
      <c r="Q122" s="60" t="s">
        <v>214</v>
      </c>
      <c r="R122" s="60" t="s">
        <v>215</v>
      </c>
      <c r="S122" s="60" t="s">
        <v>216</v>
      </c>
      <c r="T122" s="61" t="s">
        <v>217</v>
      </c>
    </row>
    <row r="123" spans="2:65" s="1" customFormat="1" ht="22.9" customHeight="1">
      <c r="B123" s="32"/>
      <c r="C123" s="64" t="s">
        <v>218</v>
      </c>
      <c r="J123" s="120">
        <f>BK123</f>
        <v>0</v>
      </c>
      <c r="L123" s="32"/>
      <c r="M123" s="62"/>
      <c r="N123" s="53"/>
      <c r="O123" s="53"/>
      <c r="P123" s="121">
        <f>P124+P177+P196</f>
        <v>0</v>
      </c>
      <c r="Q123" s="53"/>
      <c r="R123" s="121">
        <f>R124+R177+R196</f>
        <v>0</v>
      </c>
      <c r="S123" s="53"/>
      <c r="T123" s="122">
        <f>T124+T177+T196</f>
        <v>0</v>
      </c>
      <c r="AT123" s="17" t="s">
        <v>72</v>
      </c>
      <c r="AU123" s="17" t="s">
        <v>185</v>
      </c>
      <c r="BK123" s="123">
        <f>BK124+BK177+BK196</f>
        <v>0</v>
      </c>
    </row>
    <row r="124" spans="2:65" s="11" customFormat="1" ht="25.9" customHeight="1">
      <c r="B124" s="124"/>
      <c r="D124" s="125" t="s">
        <v>72</v>
      </c>
      <c r="E124" s="126" t="s">
        <v>80</v>
      </c>
      <c r="F124" s="126" t="s">
        <v>2710</v>
      </c>
      <c r="I124" s="127"/>
      <c r="J124" s="128">
        <f>BK124</f>
        <v>0</v>
      </c>
      <c r="L124" s="124"/>
      <c r="M124" s="129"/>
      <c r="P124" s="130">
        <f>SUM(P125:P176)</f>
        <v>0</v>
      </c>
      <c r="R124" s="130">
        <f>SUM(R125:R176)</f>
        <v>0</v>
      </c>
      <c r="T124" s="131">
        <f>SUM(T125:T176)</f>
        <v>0</v>
      </c>
      <c r="AR124" s="125" t="s">
        <v>80</v>
      </c>
      <c r="AT124" s="132" t="s">
        <v>72</v>
      </c>
      <c r="AU124" s="132" t="s">
        <v>73</v>
      </c>
      <c r="AY124" s="125" t="s">
        <v>221</v>
      </c>
      <c r="BK124" s="133">
        <f>SUM(BK125:BK176)</f>
        <v>0</v>
      </c>
    </row>
    <row r="125" spans="2:65" s="1" customFormat="1" ht="76.349999999999994" customHeight="1">
      <c r="B125" s="136"/>
      <c r="C125" s="137" t="s">
        <v>80</v>
      </c>
      <c r="D125" s="137" t="s">
        <v>224</v>
      </c>
      <c r="E125" s="138" t="s">
        <v>2711</v>
      </c>
      <c r="F125" s="139" t="s">
        <v>2712</v>
      </c>
      <c r="G125" s="140" t="s">
        <v>1624</v>
      </c>
      <c r="H125" s="141">
        <v>10</v>
      </c>
      <c r="I125" s="142"/>
      <c r="J125" s="143">
        <f>ROUND(I125*H125,2)</f>
        <v>0</v>
      </c>
      <c r="K125" s="139" t="s">
        <v>2442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229</v>
      </c>
      <c r="AT125" s="148" t="s">
        <v>224</v>
      </c>
      <c r="AU125" s="148" t="s">
        <v>80</v>
      </c>
      <c r="AY125" s="17" t="s">
        <v>221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80</v>
      </c>
      <c r="BK125" s="149">
        <f>ROUND(I125*H125,2)</f>
        <v>0</v>
      </c>
      <c r="BL125" s="17" t="s">
        <v>229</v>
      </c>
      <c r="BM125" s="148" t="s">
        <v>82</v>
      </c>
    </row>
    <row r="126" spans="2:65" s="1" customFormat="1">
      <c r="B126" s="32"/>
      <c r="D126" s="151" t="s">
        <v>272</v>
      </c>
      <c r="F126" s="181" t="s">
        <v>2713</v>
      </c>
      <c r="I126" s="182"/>
      <c r="L126" s="32"/>
      <c r="M126" s="183"/>
      <c r="T126" s="56"/>
      <c r="AT126" s="17" t="s">
        <v>272</v>
      </c>
      <c r="AU126" s="17" t="s">
        <v>80</v>
      </c>
    </row>
    <row r="127" spans="2:65" s="1" customFormat="1" ht="66.75" customHeight="1">
      <c r="B127" s="136"/>
      <c r="C127" s="137" t="s">
        <v>82</v>
      </c>
      <c r="D127" s="137" t="s">
        <v>224</v>
      </c>
      <c r="E127" s="138" t="s">
        <v>2714</v>
      </c>
      <c r="F127" s="139" t="s">
        <v>2715</v>
      </c>
      <c r="G127" s="140" t="s">
        <v>1624</v>
      </c>
      <c r="H127" s="141">
        <v>10</v>
      </c>
      <c r="I127" s="142"/>
      <c r="J127" s="143">
        <f>ROUND(I127*H127,2)</f>
        <v>0</v>
      </c>
      <c r="K127" s="139" t="s">
        <v>2442</v>
      </c>
      <c r="L127" s="32"/>
      <c r="M127" s="144" t="s">
        <v>1</v>
      </c>
      <c r="N127" s="145" t="s">
        <v>38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229</v>
      </c>
      <c r="AT127" s="148" t="s">
        <v>224</v>
      </c>
      <c r="AU127" s="148" t="s">
        <v>80</v>
      </c>
      <c r="AY127" s="17" t="s">
        <v>221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80</v>
      </c>
      <c r="BK127" s="149">
        <f>ROUND(I127*H127,2)</f>
        <v>0</v>
      </c>
      <c r="BL127" s="17" t="s">
        <v>229</v>
      </c>
      <c r="BM127" s="148" t="s">
        <v>229</v>
      </c>
    </row>
    <row r="128" spans="2:65" s="1" customFormat="1">
      <c r="B128" s="32"/>
      <c r="D128" s="151" t="s">
        <v>272</v>
      </c>
      <c r="F128" s="181" t="s">
        <v>2713</v>
      </c>
      <c r="I128" s="182"/>
      <c r="L128" s="32"/>
      <c r="M128" s="183"/>
      <c r="T128" s="56"/>
      <c r="AT128" s="17" t="s">
        <v>272</v>
      </c>
      <c r="AU128" s="17" t="s">
        <v>80</v>
      </c>
    </row>
    <row r="129" spans="2:65" s="1" customFormat="1" ht="66.75" customHeight="1">
      <c r="B129" s="136"/>
      <c r="C129" s="137" t="s">
        <v>222</v>
      </c>
      <c r="D129" s="137" t="s">
        <v>224</v>
      </c>
      <c r="E129" s="138" t="s">
        <v>2716</v>
      </c>
      <c r="F129" s="139" t="s">
        <v>2717</v>
      </c>
      <c r="G129" s="140" t="s">
        <v>1624</v>
      </c>
      <c r="H129" s="141">
        <v>4</v>
      </c>
      <c r="I129" s="142"/>
      <c r="J129" s="143">
        <f>ROUND(I129*H129,2)</f>
        <v>0</v>
      </c>
      <c r="K129" s="139" t="s">
        <v>2442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229</v>
      </c>
      <c r="AT129" s="148" t="s">
        <v>224</v>
      </c>
      <c r="AU129" s="148" t="s">
        <v>80</v>
      </c>
      <c r="AY129" s="17" t="s">
        <v>221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80</v>
      </c>
      <c r="BK129" s="149">
        <f>ROUND(I129*H129,2)</f>
        <v>0</v>
      </c>
      <c r="BL129" s="17" t="s">
        <v>229</v>
      </c>
      <c r="BM129" s="148" t="s">
        <v>266</v>
      </c>
    </row>
    <row r="130" spans="2:65" s="1" customFormat="1">
      <c r="B130" s="32"/>
      <c r="D130" s="151" t="s">
        <v>272</v>
      </c>
      <c r="F130" s="181" t="s">
        <v>2713</v>
      </c>
      <c r="I130" s="182"/>
      <c r="L130" s="32"/>
      <c r="M130" s="183"/>
      <c r="T130" s="56"/>
      <c r="AT130" s="17" t="s">
        <v>272</v>
      </c>
      <c r="AU130" s="17" t="s">
        <v>80</v>
      </c>
    </row>
    <row r="131" spans="2:65" s="1" customFormat="1" ht="44.25" customHeight="1">
      <c r="B131" s="136"/>
      <c r="C131" s="137" t="s">
        <v>229</v>
      </c>
      <c r="D131" s="137" t="s">
        <v>224</v>
      </c>
      <c r="E131" s="138" t="s">
        <v>2718</v>
      </c>
      <c r="F131" s="139" t="s">
        <v>2719</v>
      </c>
      <c r="G131" s="140" t="s">
        <v>1624</v>
      </c>
      <c r="H131" s="141">
        <v>4</v>
      </c>
      <c r="I131" s="142"/>
      <c r="J131" s="143">
        <f>ROUND(I131*H131,2)</f>
        <v>0</v>
      </c>
      <c r="K131" s="139" t="s">
        <v>2442</v>
      </c>
      <c r="L131" s="32"/>
      <c r="M131" s="144" t="s">
        <v>1</v>
      </c>
      <c r="N131" s="145" t="s">
        <v>38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229</v>
      </c>
      <c r="AT131" s="148" t="s">
        <v>224</v>
      </c>
      <c r="AU131" s="148" t="s">
        <v>80</v>
      </c>
      <c r="AY131" s="17" t="s">
        <v>221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80</v>
      </c>
      <c r="BK131" s="149">
        <f>ROUND(I131*H131,2)</f>
        <v>0</v>
      </c>
      <c r="BL131" s="17" t="s">
        <v>229</v>
      </c>
      <c r="BM131" s="148" t="s">
        <v>270</v>
      </c>
    </row>
    <row r="132" spans="2:65" s="1" customFormat="1">
      <c r="B132" s="32"/>
      <c r="D132" s="151" t="s">
        <v>272</v>
      </c>
      <c r="F132" s="181" t="s">
        <v>2720</v>
      </c>
      <c r="I132" s="182"/>
      <c r="L132" s="32"/>
      <c r="M132" s="183"/>
      <c r="T132" s="56"/>
      <c r="AT132" s="17" t="s">
        <v>272</v>
      </c>
      <c r="AU132" s="17" t="s">
        <v>80</v>
      </c>
    </row>
    <row r="133" spans="2:65" s="1" customFormat="1" ht="24.2" customHeight="1">
      <c r="B133" s="136"/>
      <c r="C133" s="137" t="s">
        <v>253</v>
      </c>
      <c r="D133" s="137" t="s">
        <v>224</v>
      </c>
      <c r="E133" s="138" t="s">
        <v>2721</v>
      </c>
      <c r="F133" s="139" t="s">
        <v>2722</v>
      </c>
      <c r="G133" s="140" t="s">
        <v>2137</v>
      </c>
      <c r="H133" s="141">
        <v>2</v>
      </c>
      <c r="I133" s="142"/>
      <c r="J133" s="143">
        <f>ROUND(I133*H133,2)</f>
        <v>0</v>
      </c>
      <c r="K133" s="139" t="s">
        <v>2442</v>
      </c>
      <c r="L133" s="32"/>
      <c r="M133" s="144" t="s">
        <v>1</v>
      </c>
      <c r="N133" s="145" t="s">
        <v>38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229</v>
      </c>
      <c r="AT133" s="148" t="s">
        <v>224</v>
      </c>
      <c r="AU133" s="148" t="s">
        <v>80</v>
      </c>
      <c r="AY133" s="17" t="s">
        <v>221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80</v>
      </c>
      <c r="BK133" s="149">
        <f>ROUND(I133*H133,2)</f>
        <v>0</v>
      </c>
      <c r="BL133" s="17" t="s">
        <v>229</v>
      </c>
      <c r="BM133" s="148" t="s">
        <v>304</v>
      </c>
    </row>
    <row r="134" spans="2:65" s="1" customFormat="1">
      <c r="B134" s="32"/>
      <c r="D134" s="151" t="s">
        <v>272</v>
      </c>
      <c r="F134" s="181" t="s">
        <v>2723</v>
      </c>
      <c r="I134" s="182"/>
      <c r="L134" s="32"/>
      <c r="M134" s="183"/>
      <c r="T134" s="56"/>
      <c r="AT134" s="17" t="s">
        <v>272</v>
      </c>
      <c r="AU134" s="17" t="s">
        <v>80</v>
      </c>
    </row>
    <row r="135" spans="2:65" s="1" customFormat="1" ht="16.5" customHeight="1">
      <c r="B135" s="136"/>
      <c r="C135" s="137" t="s">
        <v>266</v>
      </c>
      <c r="D135" s="137" t="s">
        <v>224</v>
      </c>
      <c r="E135" s="138" t="s">
        <v>2724</v>
      </c>
      <c r="F135" s="139" t="s">
        <v>2725</v>
      </c>
      <c r="G135" s="140" t="s">
        <v>2137</v>
      </c>
      <c r="H135" s="141">
        <v>4</v>
      </c>
      <c r="I135" s="142"/>
      <c r="J135" s="143">
        <f>ROUND(I135*H135,2)</f>
        <v>0</v>
      </c>
      <c r="K135" s="139" t="s">
        <v>2442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229</v>
      </c>
      <c r="AT135" s="148" t="s">
        <v>224</v>
      </c>
      <c r="AU135" s="148" t="s">
        <v>80</v>
      </c>
      <c r="AY135" s="17" t="s">
        <v>221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80</v>
      </c>
      <c r="BK135" s="149">
        <f>ROUND(I135*H135,2)</f>
        <v>0</v>
      </c>
      <c r="BL135" s="17" t="s">
        <v>229</v>
      </c>
      <c r="BM135" s="148" t="s">
        <v>8</v>
      </c>
    </row>
    <row r="136" spans="2:65" s="1" customFormat="1">
      <c r="B136" s="32"/>
      <c r="D136" s="151" t="s">
        <v>272</v>
      </c>
      <c r="F136" s="181" t="s">
        <v>2726</v>
      </c>
      <c r="I136" s="182"/>
      <c r="L136" s="32"/>
      <c r="M136" s="183"/>
      <c r="T136" s="56"/>
      <c r="AT136" s="17" t="s">
        <v>272</v>
      </c>
      <c r="AU136" s="17" t="s">
        <v>80</v>
      </c>
    </row>
    <row r="137" spans="2:65" s="1" customFormat="1" ht="49.15" customHeight="1">
      <c r="B137" s="136"/>
      <c r="C137" s="137" t="s">
        <v>275</v>
      </c>
      <c r="D137" s="137" t="s">
        <v>224</v>
      </c>
      <c r="E137" s="138" t="s">
        <v>2727</v>
      </c>
      <c r="F137" s="139" t="s">
        <v>2728</v>
      </c>
      <c r="G137" s="140" t="s">
        <v>2137</v>
      </c>
      <c r="H137" s="141">
        <v>2</v>
      </c>
      <c r="I137" s="142"/>
      <c r="J137" s="143">
        <f>ROUND(I137*H137,2)</f>
        <v>0</v>
      </c>
      <c r="K137" s="139" t="s">
        <v>2442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229</v>
      </c>
      <c r="AT137" s="148" t="s">
        <v>224</v>
      </c>
      <c r="AU137" s="148" t="s">
        <v>80</v>
      </c>
      <c r="AY137" s="17" t="s">
        <v>221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80</v>
      </c>
      <c r="BK137" s="149">
        <f>ROUND(I137*H137,2)</f>
        <v>0</v>
      </c>
      <c r="BL137" s="17" t="s">
        <v>229</v>
      </c>
      <c r="BM137" s="148" t="s">
        <v>322</v>
      </c>
    </row>
    <row r="138" spans="2:65" s="1" customFormat="1">
      <c r="B138" s="32"/>
      <c r="D138" s="151" t="s">
        <v>272</v>
      </c>
      <c r="F138" s="181" t="s">
        <v>2729</v>
      </c>
      <c r="I138" s="182"/>
      <c r="L138" s="32"/>
      <c r="M138" s="183"/>
      <c r="T138" s="56"/>
      <c r="AT138" s="17" t="s">
        <v>272</v>
      </c>
      <c r="AU138" s="17" t="s">
        <v>80</v>
      </c>
    </row>
    <row r="139" spans="2:65" s="1" customFormat="1" ht="16.5" customHeight="1">
      <c r="B139" s="136"/>
      <c r="C139" s="137" t="s">
        <v>270</v>
      </c>
      <c r="D139" s="137" t="s">
        <v>224</v>
      </c>
      <c r="E139" s="138" t="s">
        <v>2730</v>
      </c>
      <c r="F139" s="139" t="s">
        <v>2731</v>
      </c>
      <c r="G139" s="140" t="s">
        <v>2137</v>
      </c>
      <c r="H139" s="141">
        <v>6</v>
      </c>
      <c r="I139" s="142"/>
      <c r="J139" s="143">
        <f>ROUND(I139*H139,2)</f>
        <v>0</v>
      </c>
      <c r="K139" s="139" t="s">
        <v>2442</v>
      </c>
      <c r="L139" s="32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229</v>
      </c>
      <c r="AT139" s="148" t="s">
        <v>224</v>
      </c>
      <c r="AU139" s="148" t="s">
        <v>80</v>
      </c>
      <c r="AY139" s="17" t="s">
        <v>221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80</v>
      </c>
      <c r="BK139" s="149">
        <f>ROUND(I139*H139,2)</f>
        <v>0</v>
      </c>
      <c r="BL139" s="17" t="s">
        <v>229</v>
      </c>
      <c r="BM139" s="148" t="s">
        <v>332</v>
      </c>
    </row>
    <row r="140" spans="2:65" s="1" customFormat="1">
      <c r="B140" s="32"/>
      <c r="D140" s="151" t="s">
        <v>272</v>
      </c>
      <c r="F140" s="181" t="s">
        <v>2732</v>
      </c>
      <c r="I140" s="182"/>
      <c r="L140" s="32"/>
      <c r="M140" s="183"/>
      <c r="T140" s="56"/>
      <c r="AT140" s="17" t="s">
        <v>272</v>
      </c>
      <c r="AU140" s="17" t="s">
        <v>80</v>
      </c>
    </row>
    <row r="141" spans="2:65" s="1" customFormat="1" ht="16.5" customHeight="1">
      <c r="B141" s="136"/>
      <c r="C141" s="137" t="s">
        <v>294</v>
      </c>
      <c r="D141" s="137" t="s">
        <v>224</v>
      </c>
      <c r="E141" s="138" t="s">
        <v>2733</v>
      </c>
      <c r="F141" s="139" t="s">
        <v>2734</v>
      </c>
      <c r="G141" s="140" t="s">
        <v>2137</v>
      </c>
      <c r="H141" s="141">
        <v>2</v>
      </c>
      <c r="I141" s="142"/>
      <c r="J141" s="143">
        <f>ROUND(I141*H141,2)</f>
        <v>0</v>
      </c>
      <c r="K141" s="139" t="s">
        <v>2442</v>
      </c>
      <c r="L141" s="32"/>
      <c r="M141" s="144" t="s">
        <v>1</v>
      </c>
      <c r="N141" s="145" t="s">
        <v>38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229</v>
      </c>
      <c r="AT141" s="148" t="s">
        <v>224</v>
      </c>
      <c r="AU141" s="148" t="s">
        <v>80</v>
      </c>
      <c r="AY141" s="17" t="s">
        <v>221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80</v>
      </c>
      <c r="BK141" s="149">
        <f>ROUND(I141*H141,2)</f>
        <v>0</v>
      </c>
      <c r="BL141" s="17" t="s">
        <v>229</v>
      </c>
      <c r="BM141" s="148" t="s">
        <v>340</v>
      </c>
    </row>
    <row r="142" spans="2:65" s="1" customFormat="1">
      <c r="B142" s="32"/>
      <c r="D142" s="151" t="s">
        <v>272</v>
      </c>
      <c r="F142" s="181" t="s">
        <v>2732</v>
      </c>
      <c r="I142" s="182"/>
      <c r="L142" s="32"/>
      <c r="M142" s="183"/>
      <c r="T142" s="56"/>
      <c r="AT142" s="17" t="s">
        <v>272</v>
      </c>
      <c r="AU142" s="17" t="s">
        <v>80</v>
      </c>
    </row>
    <row r="143" spans="2:65" s="1" customFormat="1" ht="16.5" customHeight="1">
      <c r="B143" s="136"/>
      <c r="C143" s="137" t="s">
        <v>304</v>
      </c>
      <c r="D143" s="137" t="s">
        <v>224</v>
      </c>
      <c r="E143" s="138" t="s">
        <v>2735</v>
      </c>
      <c r="F143" s="139" t="s">
        <v>2736</v>
      </c>
      <c r="G143" s="140" t="s">
        <v>2137</v>
      </c>
      <c r="H143" s="141">
        <v>4</v>
      </c>
      <c r="I143" s="142"/>
      <c r="J143" s="143">
        <f>ROUND(I143*H143,2)</f>
        <v>0</v>
      </c>
      <c r="K143" s="139" t="s">
        <v>2442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229</v>
      </c>
      <c r="AT143" s="148" t="s">
        <v>224</v>
      </c>
      <c r="AU143" s="148" t="s">
        <v>80</v>
      </c>
      <c r="AY143" s="17" t="s">
        <v>221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80</v>
      </c>
      <c r="BK143" s="149">
        <f>ROUND(I143*H143,2)</f>
        <v>0</v>
      </c>
      <c r="BL143" s="17" t="s">
        <v>229</v>
      </c>
      <c r="BM143" s="148" t="s">
        <v>353</v>
      </c>
    </row>
    <row r="144" spans="2:65" s="1" customFormat="1">
      <c r="B144" s="32"/>
      <c r="D144" s="151" t="s">
        <v>272</v>
      </c>
      <c r="F144" s="181" t="s">
        <v>2737</v>
      </c>
      <c r="I144" s="182"/>
      <c r="L144" s="32"/>
      <c r="M144" s="183"/>
      <c r="T144" s="56"/>
      <c r="AT144" s="17" t="s">
        <v>272</v>
      </c>
      <c r="AU144" s="17" t="s">
        <v>80</v>
      </c>
    </row>
    <row r="145" spans="2:65" s="1" customFormat="1" ht="16.5" customHeight="1">
      <c r="B145" s="136"/>
      <c r="C145" s="137" t="s">
        <v>310</v>
      </c>
      <c r="D145" s="137" t="s">
        <v>224</v>
      </c>
      <c r="E145" s="138" t="s">
        <v>2738</v>
      </c>
      <c r="F145" s="139" t="s">
        <v>2739</v>
      </c>
      <c r="G145" s="140" t="s">
        <v>2137</v>
      </c>
      <c r="H145" s="141">
        <v>48</v>
      </c>
      <c r="I145" s="142"/>
      <c r="J145" s="143">
        <f>ROUND(I145*H145,2)</f>
        <v>0</v>
      </c>
      <c r="K145" s="139" t="s">
        <v>2442</v>
      </c>
      <c r="L145" s="32"/>
      <c r="M145" s="144" t="s">
        <v>1</v>
      </c>
      <c r="N145" s="145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229</v>
      </c>
      <c r="AT145" s="148" t="s">
        <v>224</v>
      </c>
      <c r="AU145" s="148" t="s">
        <v>80</v>
      </c>
      <c r="AY145" s="17" t="s">
        <v>221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80</v>
      </c>
      <c r="BK145" s="149">
        <f>ROUND(I145*H145,2)</f>
        <v>0</v>
      </c>
      <c r="BL145" s="17" t="s">
        <v>229</v>
      </c>
      <c r="BM145" s="148" t="s">
        <v>369</v>
      </c>
    </row>
    <row r="146" spans="2:65" s="1" customFormat="1">
      <c r="B146" s="32"/>
      <c r="D146" s="151" t="s">
        <v>272</v>
      </c>
      <c r="F146" s="181" t="s">
        <v>2740</v>
      </c>
      <c r="I146" s="182"/>
      <c r="L146" s="32"/>
      <c r="M146" s="183"/>
      <c r="T146" s="56"/>
      <c r="AT146" s="17" t="s">
        <v>272</v>
      </c>
      <c r="AU146" s="17" t="s">
        <v>80</v>
      </c>
    </row>
    <row r="147" spans="2:65" s="1" customFormat="1" ht="16.5" customHeight="1">
      <c r="B147" s="136"/>
      <c r="C147" s="137" t="s">
        <v>8</v>
      </c>
      <c r="D147" s="137" t="s">
        <v>224</v>
      </c>
      <c r="E147" s="138" t="s">
        <v>2741</v>
      </c>
      <c r="F147" s="139" t="s">
        <v>2742</v>
      </c>
      <c r="G147" s="140" t="s">
        <v>2137</v>
      </c>
      <c r="H147" s="141">
        <v>48</v>
      </c>
      <c r="I147" s="142"/>
      <c r="J147" s="143">
        <f>ROUND(I147*H147,2)</f>
        <v>0</v>
      </c>
      <c r="K147" s="139" t="s">
        <v>2442</v>
      </c>
      <c r="L147" s="32"/>
      <c r="M147" s="144" t="s">
        <v>1</v>
      </c>
      <c r="N147" s="145" t="s">
        <v>38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229</v>
      </c>
      <c r="AT147" s="148" t="s">
        <v>224</v>
      </c>
      <c r="AU147" s="148" t="s">
        <v>80</v>
      </c>
      <c r="AY147" s="17" t="s">
        <v>221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80</v>
      </c>
      <c r="BK147" s="149">
        <f>ROUND(I147*H147,2)</f>
        <v>0</v>
      </c>
      <c r="BL147" s="17" t="s">
        <v>229</v>
      </c>
      <c r="BM147" s="148" t="s">
        <v>379</v>
      </c>
    </row>
    <row r="148" spans="2:65" s="1" customFormat="1">
      <c r="B148" s="32"/>
      <c r="D148" s="151" t="s">
        <v>272</v>
      </c>
      <c r="F148" s="181" t="s">
        <v>2740</v>
      </c>
      <c r="I148" s="182"/>
      <c r="L148" s="32"/>
      <c r="M148" s="183"/>
      <c r="T148" s="56"/>
      <c r="AT148" s="17" t="s">
        <v>272</v>
      </c>
      <c r="AU148" s="17" t="s">
        <v>80</v>
      </c>
    </row>
    <row r="149" spans="2:65" s="1" customFormat="1" ht="16.5" customHeight="1">
      <c r="B149" s="136"/>
      <c r="C149" s="137" t="s">
        <v>318</v>
      </c>
      <c r="D149" s="137" t="s">
        <v>224</v>
      </c>
      <c r="E149" s="138" t="s">
        <v>2743</v>
      </c>
      <c r="F149" s="139" t="s">
        <v>2744</v>
      </c>
      <c r="G149" s="140" t="s">
        <v>2137</v>
      </c>
      <c r="H149" s="141">
        <v>48</v>
      </c>
      <c r="I149" s="142"/>
      <c r="J149" s="143">
        <f>ROUND(I149*H149,2)</f>
        <v>0</v>
      </c>
      <c r="K149" s="139" t="s">
        <v>2442</v>
      </c>
      <c r="L149" s="32"/>
      <c r="M149" s="144" t="s">
        <v>1</v>
      </c>
      <c r="N149" s="145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229</v>
      </c>
      <c r="AT149" s="148" t="s">
        <v>224</v>
      </c>
      <c r="AU149" s="148" t="s">
        <v>80</v>
      </c>
      <c r="AY149" s="17" t="s">
        <v>221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80</v>
      </c>
      <c r="BK149" s="149">
        <f>ROUND(I149*H149,2)</f>
        <v>0</v>
      </c>
      <c r="BL149" s="17" t="s">
        <v>229</v>
      </c>
      <c r="BM149" s="148" t="s">
        <v>391</v>
      </c>
    </row>
    <row r="150" spans="2:65" s="1" customFormat="1">
      <c r="B150" s="32"/>
      <c r="D150" s="151" t="s">
        <v>272</v>
      </c>
      <c r="F150" s="181" t="s">
        <v>2745</v>
      </c>
      <c r="I150" s="182"/>
      <c r="L150" s="32"/>
      <c r="M150" s="183"/>
      <c r="T150" s="56"/>
      <c r="AT150" s="17" t="s">
        <v>272</v>
      </c>
      <c r="AU150" s="17" t="s">
        <v>80</v>
      </c>
    </row>
    <row r="151" spans="2:65" s="1" customFormat="1" ht="16.5" customHeight="1">
      <c r="B151" s="136"/>
      <c r="C151" s="137" t="s">
        <v>322</v>
      </c>
      <c r="D151" s="137" t="s">
        <v>224</v>
      </c>
      <c r="E151" s="138" t="s">
        <v>2746</v>
      </c>
      <c r="F151" s="139" t="s">
        <v>2747</v>
      </c>
      <c r="G151" s="140" t="s">
        <v>2137</v>
      </c>
      <c r="H151" s="141">
        <v>4</v>
      </c>
      <c r="I151" s="142"/>
      <c r="J151" s="143">
        <f>ROUND(I151*H151,2)</f>
        <v>0</v>
      </c>
      <c r="K151" s="139" t="s">
        <v>2442</v>
      </c>
      <c r="L151" s="32"/>
      <c r="M151" s="144" t="s">
        <v>1</v>
      </c>
      <c r="N151" s="145" t="s">
        <v>38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229</v>
      </c>
      <c r="AT151" s="148" t="s">
        <v>224</v>
      </c>
      <c r="AU151" s="148" t="s">
        <v>80</v>
      </c>
      <c r="AY151" s="17" t="s">
        <v>221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80</v>
      </c>
      <c r="BK151" s="149">
        <f>ROUND(I151*H151,2)</f>
        <v>0</v>
      </c>
      <c r="BL151" s="17" t="s">
        <v>229</v>
      </c>
      <c r="BM151" s="148" t="s">
        <v>404</v>
      </c>
    </row>
    <row r="152" spans="2:65" s="1" customFormat="1">
      <c r="B152" s="32"/>
      <c r="D152" s="151" t="s">
        <v>272</v>
      </c>
      <c r="F152" s="181" t="s">
        <v>2748</v>
      </c>
      <c r="I152" s="182"/>
      <c r="L152" s="32"/>
      <c r="M152" s="183"/>
      <c r="T152" s="56"/>
      <c r="AT152" s="17" t="s">
        <v>272</v>
      </c>
      <c r="AU152" s="17" t="s">
        <v>80</v>
      </c>
    </row>
    <row r="153" spans="2:65" s="1" customFormat="1" ht="16.5" customHeight="1">
      <c r="B153" s="136"/>
      <c r="C153" s="137" t="s">
        <v>328</v>
      </c>
      <c r="D153" s="137" t="s">
        <v>224</v>
      </c>
      <c r="E153" s="138" t="s">
        <v>2749</v>
      </c>
      <c r="F153" s="139" t="s">
        <v>2750</v>
      </c>
      <c r="G153" s="140" t="s">
        <v>2137</v>
      </c>
      <c r="H153" s="141">
        <v>8</v>
      </c>
      <c r="I153" s="142"/>
      <c r="J153" s="143">
        <f>ROUND(I153*H153,2)</f>
        <v>0</v>
      </c>
      <c r="K153" s="139" t="s">
        <v>2442</v>
      </c>
      <c r="L153" s="32"/>
      <c r="M153" s="144" t="s">
        <v>1</v>
      </c>
      <c r="N153" s="145" t="s">
        <v>38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229</v>
      </c>
      <c r="AT153" s="148" t="s">
        <v>224</v>
      </c>
      <c r="AU153" s="148" t="s">
        <v>80</v>
      </c>
      <c r="AY153" s="17" t="s">
        <v>221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80</v>
      </c>
      <c r="BK153" s="149">
        <f>ROUND(I153*H153,2)</f>
        <v>0</v>
      </c>
      <c r="BL153" s="17" t="s">
        <v>229</v>
      </c>
      <c r="BM153" s="148" t="s">
        <v>445</v>
      </c>
    </row>
    <row r="154" spans="2:65" s="1" customFormat="1">
      <c r="B154" s="32"/>
      <c r="D154" s="151" t="s">
        <v>272</v>
      </c>
      <c r="F154" s="181" t="s">
        <v>2751</v>
      </c>
      <c r="I154" s="182"/>
      <c r="L154" s="32"/>
      <c r="M154" s="183"/>
      <c r="T154" s="56"/>
      <c r="AT154" s="17" t="s">
        <v>272</v>
      </c>
      <c r="AU154" s="17" t="s">
        <v>80</v>
      </c>
    </row>
    <row r="155" spans="2:65" s="1" customFormat="1" ht="16.5" customHeight="1">
      <c r="B155" s="136"/>
      <c r="C155" s="137" t="s">
        <v>332</v>
      </c>
      <c r="D155" s="137" t="s">
        <v>224</v>
      </c>
      <c r="E155" s="138" t="s">
        <v>2752</v>
      </c>
      <c r="F155" s="139" t="s">
        <v>2753</v>
      </c>
      <c r="G155" s="140" t="s">
        <v>2137</v>
      </c>
      <c r="H155" s="141">
        <v>8</v>
      </c>
      <c r="I155" s="142"/>
      <c r="J155" s="143">
        <f>ROUND(I155*H155,2)</f>
        <v>0</v>
      </c>
      <c r="K155" s="139" t="s">
        <v>2442</v>
      </c>
      <c r="L155" s="32"/>
      <c r="M155" s="144" t="s">
        <v>1</v>
      </c>
      <c r="N155" s="145" t="s">
        <v>38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229</v>
      </c>
      <c r="AT155" s="148" t="s">
        <v>224</v>
      </c>
      <c r="AU155" s="148" t="s">
        <v>80</v>
      </c>
      <c r="AY155" s="17" t="s">
        <v>221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80</v>
      </c>
      <c r="BK155" s="149">
        <f>ROUND(I155*H155,2)</f>
        <v>0</v>
      </c>
      <c r="BL155" s="17" t="s">
        <v>229</v>
      </c>
      <c r="BM155" s="148" t="s">
        <v>460</v>
      </c>
    </row>
    <row r="156" spans="2:65" s="1" customFormat="1">
      <c r="B156" s="32"/>
      <c r="D156" s="151" t="s">
        <v>272</v>
      </c>
      <c r="F156" s="181" t="s">
        <v>2751</v>
      </c>
      <c r="I156" s="182"/>
      <c r="L156" s="32"/>
      <c r="M156" s="183"/>
      <c r="T156" s="56"/>
      <c r="AT156" s="17" t="s">
        <v>272</v>
      </c>
      <c r="AU156" s="17" t="s">
        <v>80</v>
      </c>
    </row>
    <row r="157" spans="2:65" s="1" customFormat="1" ht="24.2" customHeight="1">
      <c r="B157" s="136"/>
      <c r="C157" s="137" t="s">
        <v>336</v>
      </c>
      <c r="D157" s="137" t="s">
        <v>224</v>
      </c>
      <c r="E157" s="138" t="s">
        <v>2754</v>
      </c>
      <c r="F157" s="139" t="s">
        <v>2755</v>
      </c>
      <c r="G157" s="140" t="s">
        <v>2137</v>
      </c>
      <c r="H157" s="141">
        <v>178</v>
      </c>
      <c r="I157" s="142"/>
      <c r="J157" s="143">
        <f>ROUND(I157*H157,2)</f>
        <v>0</v>
      </c>
      <c r="K157" s="139" t="s">
        <v>2442</v>
      </c>
      <c r="L157" s="32"/>
      <c r="M157" s="144" t="s">
        <v>1</v>
      </c>
      <c r="N157" s="145" t="s">
        <v>38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229</v>
      </c>
      <c r="AT157" s="148" t="s">
        <v>224</v>
      </c>
      <c r="AU157" s="148" t="s">
        <v>80</v>
      </c>
      <c r="AY157" s="17" t="s">
        <v>221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80</v>
      </c>
      <c r="BK157" s="149">
        <f>ROUND(I157*H157,2)</f>
        <v>0</v>
      </c>
      <c r="BL157" s="17" t="s">
        <v>229</v>
      </c>
      <c r="BM157" s="148" t="s">
        <v>470</v>
      </c>
    </row>
    <row r="158" spans="2:65" s="1" customFormat="1">
      <c r="B158" s="32"/>
      <c r="D158" s="151" t="s">
        <v>272</v>
      </c>
      <c r="F158" s="181" t="s">
        <v>2756</v>
      </c>
      <c r="I158" s="182"/>
      <c r="L158" s="32"/>
      <c r="M158" s="183"/>
      <c r="T158" s="56"/>
      <c r="AT158" s="17" t="s">
        <v>272</v>
      </c>
      <c r="AU158" s="17" t="s">
        <v>80</v>
      </c>
    </row>
    <row r="159" spans="2:65" s="1" customFormat="1" ht="24.2" customHeight="1">
      <c r="B159" s="136"/>
      <c r="C159" s="137" t="s">
        <v>340</v>
      </c>
      <c r="D159" s="137" t="s">
        <v>224</v>
      </c>
      <c r="E159" s="138" t="s">
        <v>2757</v>
      </c>
      <c r="F159" s="139" t="s">
        <v>2758</v>
      </c>
      <c r="G159" s="140" t="s">
        <v>2137</v>
      </c>
      <c r="H159" s="141">
        <v>178</v>
      </c>
      <c r="I159" s="142"/>
      <c r="J159" s="143">
        <f>ROUND(I159*H159,2)</f>
        <v>0</v>
      </c>
      <c r="K159" s="139" t="s">
        <v>2442</v>
      </c>
      <c r="L159" s="32"/>
      <c r="M159" s="144" t="s">
        <v>1</v>
      </c>
      <c r="N159" s="145" t="s">
        <v>38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229</v>
      </c>
      <c r="AT159" s="148" t="s">
        <v>224</v>
      </c>
      <c r="AU159" s="148" t="s">
        <v>80</v>
      </c>
      <c r="AY159" s="17" t="s">
        <v>221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80</v>
      </c>
      <c r="BK159" s="149">
        <f>ROUND(I159*H159,2)</f>
        <v>0</v>
      </c>
      <c r="BL159" s="17" t="s">
        <v>229</v>
      </c>
      <c r="BM159" s="148" t="s">
        <v>512</v>
      </c>
    </row>
    <row r="160" spans="2:65" s="1" customFormat="1">
      <c r="B160" s="32"/>
      <c r="D160" s="151" t="s">
        <v>272</v>
      </c>
      <c r="F160" s="181" t="s">
        <v>2759</v>
      </c>
      <c r="I160" s="182"/>
      <c r="L160" s="32"/>
      <c r="M160" s="183"/>
      <c r="T160" s="56"/>
      <c r="AT160" s="17" t="s">
        <v>272</v>
      </c>
      <c r="AU160" s="17" t="s">
        <v>80</v>
      </c>
    </row>
    <row r="161" spans="2:65" s="1" customFormat="1" ht="37.9" customHeight="1">
      <c r="B161" s="136"/>
      <c r="C161" s="137" t="s">
        <v>347</v>
      </c>
      <c r="D161" s="137" t="s">
        <v>224</v>
      </c>
      <c r="E161" s="138" t="s">
        <v>2760</v>
      </c>
      <c r="F161" s="139" t="s">
        <v>2761</v>
      </c>
      <c r="G161" s="140" t="s">
        <v>2137</v>
      </c>
      <c r="H161" s="141">
        <v>86</v>
      </c>
      <c r="I161" s="142"/>
      <c r="J161" s="143">
        <f>ROUND(I161*H161,2)</f>
        <v>0</v>
      </c>
      <c r="K161" s="139" t="s">
        <v>2442</v>
      </c>
      <c r="L161" s="32"/>
      <c r="M161" s="144" t="s">
        <v>1</v>
      </c>
      <c r="N161" s="145" t="s">
        <v>38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229</v>
      </c>
      <c r="AT161" s="148" t="s">
        <v>224</v>
      </c>
      <c r="AU161" s="148" t="s">
        <v>80</v>
      </c>
      <c r="AY161" s="17" t="s">
        <v>221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80</v>
      </c>
      <c r="BK161" s="149">
        <f>ROUND(I161*H161,2)</f>
        <v>0</v>
      </c>
      <c r="BL161" s="17" t="s">
        <v>229</v>
      </c>
      <c r="BM161" s="148" t="s">
        <v>523</v>
      </c>
    </row>
    <row r="162" spans="2:65" s="1" customFormat="1">
      <c r="B162" s="32"/>
      <c r="D162" s="151" t="s">
        <v>272</v>
      </c>
      <c r="F162" s="181" t="s">
        <v>2762</v>
      </c>
      <c r="I162" s="182"/>
      <c r="L162" s="32"/>
      <c r="M162" s="183"/>
      <c r="T162" s="56"/>
      <c r="AT162" s="17" t="s">
        <v>272</v>
      </c>
      <c r="AU162" s="17" t="s">
        <v>80</v>
      </c>
    </row>
    <row r="163" spans="2:65" s="1" customFormat="1" ht="16.5" customHeight="1">
      <c r="B163" s="136"/>
      <c r="C163" s="137" t="s">
        <v>353</v>
      </c>
      <c r="D163" s="137" t="s">
        <v>224</v>
      </c>
      <c r="E163" s="138" t="s">
        <v>2763</v>
      </c>
      <c r="F163" s="139" t="s">
        <v>2764</v>
      </c>
      <c r="G163" s="140" t="s">
        <v>2137</v>
      </c>
      <c r="H163" s="141">
        <v>3</v>
      </c>
      <c r="I163" s="142"/>
      <c r="J163" s="143">
        <f>ROUND(I163*H163,2)</f>
        <v>0</v>
      </c>
      <c r="K163" s="139" t="s">
        <v>2442</v>
      </c>
      <c r="L163" s="32"/>
      <c r="M163" s="144" t="s">
        <v>1</v>
      </c>
      <c r="N163" s="145" t="s">
        <v>38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229</v>
      </c>
      <c r="AT163" s="148" t="s">
        <v>224</v>
      </c>
      <c r="AU163" s="148" t="s">
        <v>80</v>
      </c>
      <c r="AY163" s="17" t="s">
        <v>221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80</v>
      </c>
      <c r="BK163" s="149">
        <f>ROUND(I163*H163,2)</f>
        <v>0</v>
      </c>
      <c r="BL163" s="17" t="s">
        <v>229</v>
      </c>
      <c r="BM163" s="148" t="s">
        <v>562</v>
      </c>
    </row>
    <row r="164" spans="2:65" s="1" customFormat="1">
      <c r="B164" s="32"/>
      <c r="D164" s="151" t="s">
        <v>272</v>
      </c>
      <c r="F164" s="181" t="s">
        <v>2765</v>
      </c>
      <c r="I164" s="182"/>
      <c r="L164" s="32"/>
      <c r="M164" s="183"/>
      <c r="T164" s="56"/>
      <c r="AT164" s="17" t="s">
        <v>272</v>
      </c>
      <c r="AU164" s="17" t="s">
        <v>80</v>
      </c>
    </row>
    <row r="165" spans="2:65" s="1" customFormat="1" ht="16.5" customHeight="1">
      <c r="B165" s="136"/>
      <c r="C165" s="137" t="s">
        <v>7</v>
      </c>
      <c r="D165" s="137" t="s">
        <v>224</v>
      </c>
      <c r="E165" s="138" t="s">
        <v>2766</v>
      </c>
      <c r="F165" s="139" t="s">
        <v>2767</v>
      </c>
      <c r="G165" s="140" t="s">
        <v>2137</v>
      </c>
      <c r="H165" s="141">
        <v>4</v>
      </c>
      <c r="I165" s="142"/>
      <c r="J165" s="143">
        <f>ROUND(I165*H165,2)</f>
        <v>0</v>
      </c>
      <c r="K165" s="139" t="s">
        <v>2442</v>
      </c>
      <c r="L165" s="32"/>
      <c r="M165" s="144" t="s">
        <v>1</v>
      </c>
      <c r="N165" s="145" t="s">
        <v>38</v>
      </c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AR165" s="148" t="s">
        <v>229</v>
      </c>
      <c r="AT165" s="148" t="s">
        <v>224</v>
      </c>
      <c r="AU165" s="148" t="s">
        <v>80</v>
      </c>
      <c r="AY165" s="17" t="s">
        <v>221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80</v>
      </c>
      <c r="BK165" s="149">
        <f>ROUND(I165*H165,2)</f>
        <v>0</v>
      </c>
      <c r="BL165" s="17" t="s">
        <v>229</v>
      </c>
      <c r="BM165" s="148" t="s">
        <v>573</v>
      </c>
    </row>
    <row r="166" spans="2:65" s="1" customFormat="1">
      <c r="B166" s="32"/>
      <c r="D166" s="151" t="s">
        <v>272</v>
      </c>
      <c r="F166" s="181" t="s">
        <v>2768</v>
      </c>
      <c r="I166" s="182"/>
      <c r="L166" s="32"/>
      <c r="M166" s="183"/>
      <c r="T166" s="56"/>
      <c r="AT166" s="17" t="s">
        <v>272</v>
      </c>
      <c r="AU166" s="17" t="s">
        <v>80</v>
      </c>
    </row>
    <row r="167" spans="2:65" s="1" customFormat="1" ht="16.5" customHeight="1">
      <c r="B167" s="136"/>
      <c r="C167" s="137" t="s">
        <v>369</v>
      </c>
      <c r="D167" s="137" t="s">
        <v>224</v>
      </c>
      <c r="E167" s="138" t="s">
        <v>2769</v>
      </c>
      <c r="F167" s="139" t="s">
        <v>2770</v>
      </c>
      <c r="G167" s="140" t="s">
        <v>2137</v>
      </c>
      <c r="H167" s="141">
        <v>2</v>
      </c>
      <c r="I167" s="142"/>
      <c r="J167" s="143">
        <f>ROUND(I167*H167,2)</f>
        <v>0</v>
      </c>
      <c r="K167" s="139" t="s">
        <v>2442</v>
      </c>
      <c r="L167" s="32"/>
      <c r="M167" s="144" t="s">
        <v>1</v>
      </c>
      <c r="N167" s="145" t="s">
        <v>38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229</v>
      </c>
      <c r="AT167" s="148" t="s">
        <v>224</v>
      </c>
      <c r="AU167" s="148" t="s">
        <v>80</v>
      </c>
      <c r="AY167" s="17" t="s">
        <v>221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80</v>
      </c>
      <c r="BK167" s="149">
        <f>ROUND(I167*H167,2)</f>
        <v>0</v>
      </c>
      <c r="BL167" s="17" t="s">
        <v>229</v>
      </c>
      <c r="BM167" s="148" t="s">
        <v>605</v>
      </c>
    </row>
    <row r="168" spans="2:65" s="1" customFormat="1">
      <c r="B168" s="32"/>
      <c r="D168" s="151" t="s">
        <v>272</v>
      </c>
      <c r="F168" s="181" t="s">
        <v>2723</v>
      </c>
      <c r="I168" s="182"/>
      <c r="L168" s="32"/>
      <c r="M168" s="183"/>
      <c r="T168" s="56"/>
      <c r="AT168" s="17" t="s">
        <v>272</v>
      </c>
      <c r="AU168" s="17" t="s">
        <v>80</v>
      </c>
    </row>
    <row r="169" spans="2:65" s="1" customFormat="1" ht="49.15" customHeight="1">
      <c r="B169" s="136"/>
      <c r="C169" s="137" t="s">
        <v>375</v>
      </c>
      <c r="D169" s="137" t="s">
        <v>224</v>
      </c>
      <c r="E169" s="138" t="s">
        <v>2771</v>
      </c>
      <c r="F169" s="139" t="s">
        <v>2772</v>
      </c>
      <c r="G169" s="140" t="s">
        <v>1624</v>
      </c>
      <c r="H169" s="141">
        <v>10</v>
      </c>
      <c r="I169" s="142"/>
      <c r="J169" s="143">
        <f>ROUND(I169*H169,2)</f>
        <v>0</v>
      </c>
      <c r="K169" s="139" t="s">
        <v>2442</v>
      </c>
      <c r="L169" s="32"/>
      <c r="M169" s="144" t="s">
        <v>1</v>
      </c>
      <c r="N169" s="145" t="s">
        <v>38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229</v>
      </c>
      <c r="AT169" s="148" t="s">
        <v>224</v>
      </c>
      <c r="AU169" s="148" t="s">
        <v>80</v>
      </c>
      <c r="AY169" s="17" t="s">
        <v>221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80</v>
      </c>
      <c r="BK169" s="149">
        <f>ROUND(I169*H169,2)</f>
        <v>0</v>
      </c>
      <c r="BL169" s="17" t="s">
        <v>229</v>
      </c>
      <c r="BM169" s="148" t="s">
        <v>632</v>
      </c>
    </row>
    <row r="170" spans="2:65" s="1" customFormat="1">
      <c r="B170" s="32"/>
      <c r="D170" s="151" t="s">
        <v>272</v>
      </c>
      <c r="F170" s="181" t="s">
        <v>2713</v>
      </c>
      <c r="I170" s="182"/>
      <c r="L170" s="32"/>
      <c r="M170" s="183"/>
      <c r="T170" s="56"/>
      <c r="AT170" s="17" t="s">
        <v>272</v>
      </c>
      <c r="AU170" s="17" t="s">
        <v>80</v>
      </c>
    </row>
    <row r="171" spans="2:65" s="1" customFormat="1" ht="44.25" customHeight="1">
      <c r="B171" s="136"/>
      <c r="C171" s="137" t="s">
        <v>379</v>
      </c>
      <c r="D171" s="137" t="s">
        <v>224</v>
      </c>
      <c r="E171" s="138" t="s">
        <v>2773</v>
      </c>
      <c r="F171" s="139" t="s">
        <v>2774</v>
      </c>
      <c r="G171" s="140" t="s">
        <v>2137</v>
      </c>
      <c r="H171" s="141">
        <v>4</v>
      </c>
      <c r="I171" s="142"/>
      <c r="J171" s="143">
        <f>ROUND(I171*H171,2)</f>
        <v>0</v>
      </c>
      <c r="K171" s="139" t="s">
        <v>2442</v>
      </c>
      <c r="L171" s="32"/>
      <c r="M171" s="144" t="s">
        <v>1</v>
      </c>
      <c r="N171" s="145" t="s">
        <v>38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229</v>
      </c>
      <c r="AT171" s="148" t="s">
        <v>224</v>
      </c>
      <c r="AU171" s="148" t="s">
        <v>80</v>
      </c>
      <c r="AY171" s="17" t="s">
        <v>221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80</v>
      </c>
      <c r="BK171" s="149">
        <f>ROUND(I171*H171,2)</f>
        <v>0</v>
      </c>
      <c r="BL171" s="17" t="s">
        <v>229</v>
      </c>
      <c r="BM171" s="148" t="s">
        <v>658</v>
      </c>
    </row>
    <row r="172" spans="2:65" s="1" customFormat="1">
      <c r="B172" s="32"/>
      <c r="D172" s="151" t="s">
        <v>272</v>
      </c>
      <c r="F172" s="181" t="s">
        <v>2768</v>
      </c>
      <c r="I172" s="182"/>
      <c r="L172" s="32"/>
      <c r="M172" s="183"/>
      <c r="T172" s="56"/>
      <c r="AT172" s="17" t="s">
        <v>272</v>
      </c>
      <c r="AU172" s="17" t="s">
        <v>80</v>
      </c>
    </row>
    <row r="173" spans="2:65" s="1" customFormat="1" ht="16.5" customHeight="1">
      <c r="B173" s="136"/>
      <c r="C173" s="137" t="s">
        <v>384</v>
      </c>
      <c r="D173" s="137" t="s">
        <v>224</v>
      </c>
      <c r="E173" s="138" t="s">
        <v>2775</v>
      </c>
      <c r="F173" s="139" t="s">
        <v>2776</v>
      </c>
      <c r="G173" s="140" t="s">
        <v>983</v>
      </c>
      <c r="H173" s="141">
        <v>1</v>
      </c>
      <c r="I173" s="142"/>
      <c r="J173" s="143">
        <f>ROUND(I173*H173,2)</f>
        <v>0</v>
      </c>
      <c r="K173" s="139" t="s">
        <v>2442</v>
      </c>
      <c r="L173" s="32"/>
      <c r="M173" s="144" t="s">
        <v>1</v>
      </c>
      <c r="N173" s="145" t="s">
        <v>38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229</v>
      </c>
      <c r="AT173" s="148" t="s">
        <v>224</v>
      </c>
      <c r="AU173" s="148" t="s">
        <v>80</v>
      </c>
      <c r="AY173" s="17" t="s">
        <v>221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80</v>
      </c>
      <c r="BK173" s="149">
        <f>ROUND(I173*H173,2)</f>
        <v>0</v>
      </c>
      <c r="BL173" s="17" t="s">
        <v>229</v>
      </c>
      <c r="BM173" s="148" t="s">
        <v>680</v>
      </c>
    </row>
    <row r="174" spans="2:65" s="1" customFormat="1">
      <c r="B174" s="32"/>
      <c r="D174" s="151" t="s">
        <v>272</v>
      </c>
      <c r="F174" s="181" t="s">
        <v>2777</v>
      </c>
      <c r="I174" s="182"/>
      <c r="L174" s="32"/>
      <c r="M174" s="183"/>
      <c r="T174" s="56"/>
      <c r="AT174" s="17" t="s">
        <v>272</v>
      </c>
      <c r="AU174" s="17" t="s">
        <v>80</v>
      </c>
    </row>
    <row r="175" spans="2:65" s="1" customFormat="1" ht="24.2" customHeight="1">
      <c r="B175" s="136"/>
      <c r="C175" s="137" t="s">
        <v>391</v>
      </c>
      <c r="D175" s="137" t="s">
        <v>224</v>
      </c>
      <c r="E175" s="138" t="s">
        <v>2778</v>
      </c>
      <c r="F175" s="139" t="s">
        <v>2779</v>
      </c>
      <c r="G175" s="140" t="s">
        <v>1624</v>
      </c>
      <c r="H175" s="141">
        <v>40</v>
      </c>
      <c r="I175" s="142"/>
      <c r="J175" s="143">
        <f>ROUND(I175*H175,2)</f>
        <v>0</v>
      </c>
      <c r="K175" s="139" t="s">
        <v>2442</v>
      </c>
      <c r="L175" s="32"/>
      <c r="M175" s="144" t="s">
        <v>1</v>
      </c>
      <c r="N175" s="145" t="s">
        <v>38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229</v>
      </c>
      <c r="AT175" s="148" t="s">
        <v>224</v>
      </c>
      <c r="AU175" s="148" t="s">
        <v>80</v>
      </c>
      <c r="AY175" s="17" t="s">
        <v>221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80</v>
      </c>
      <c r="BK175" s="149">
        <f>ROUND(I175*H175,2)</f>
        <v>0</v>
      </c>
      <c r="BL175" s="17" t="s">
        <v>229</v>
      </c>
      <c r="BM175" s="148" t="s">
        <v>714</v>
      </c>
    </row>
    <row r="176" spans="2:65" s="1" customFormat="1">
      <c r="B176" s="32"/>
      <c r="D176" s="151" t="s">
        <v>272</v>
      </c>
      <c r="F176" s="181" t="s">
        <v>2780</v>
      </c>
      <c r="I176" s="182"/>
      <c r="L176" s="32"/>
      <c r="M176" s="183"/>
      <c r="T176" s="56"/>
      <c r="AT176" s="17" t="s">
        <v>272</v>
      </c>
      <c r="AU176" s="17" t="s">
        <v>80</v>
      </c>
    </row>
    <row r="177" spans="2:65" s="11" customFormat="1" ht="25.9" customHeight="1">
      <c r="B177" s="124"/>
      <c r="D177" s="125" t="s">
        <v>72</v>
      </c>
      <c r="E177" s="126" t="s">
        <v>82</v>
      </c>
      <c r="F177" s="126" t="s">
        <v>2781</v>
      </c>
      <c r="I177" s="127"/>
      <c r="J177" s="128">
        <f>BK177</f>
        <v>0</v>
      </c>
      <c r="L177" s="124"/>
      <c r="M177" s="129"/>
      <c r="P177" s="130">
        <f>SUM(P178:P195)</f>
        <v>0</v>
      </c>
      <c r="R177" s="130">
        <f>SUM(R178:R195)</f>
        <v>0</v>
      </c>
      <c r="T177" s="131">
        <f>SUM(T178:T195)</f>
        <v>0</v>
      </c>
      <c r="AR177" s="125" t="s">
        <v>80</v>
      </c>
      <c r="AT177" s="132" t="s">
        <v>72</v>
      </c>
      <c r="AU177" s="132" t="s">
        <v>73</v>
      </c>
      <c r="AY177" s="125" t="s">
        <v>221</v>
      </c>
      <c r="BK177" s="133">
        <f>SUM(BK178:BK195)</f>
        <v>0</v>
      </c>
    </row>
    <row r="178" spans="2:65" s="1" customFormat="1" ht="16.5" customHeight="1">
      <c r="B178" s="136"/>
      <c r="C178" s="137" t="s">
        <v>517</v>
      </c>
      <c r="D178" s="137" t="s">
        <v>224</v>
      </c>
      <c r="E178" s="138" t="s">
        <v>2782</v>
      </c>
      <c r="F178" s="139" t="s">
        <v>2783</v>
      </c>
      <c r="G178" s="140" t="s">
        <v>350</v>
      </c>
      <c r="H178" s="141">
        <v>7875</v>
      </c>
      <c r="I178" s="142"/>
      <c r="J178" s="143">
        <f>ROUND(I178*H178,2)</f>
        <v>0</v>
      </c>
      <c r="K178" s="139" t="s">
        <v>2442</v>
      </c>
      <c r="L178" s="32"/>
      <c r="M178" s="144" t="s">
        <v>1</v>
      </c>
      <c r="N178" s="145" t="s">
        <v>38</v>
      </c>
      <c r="P178" s="146">
        <f>O178*H178</f>
        <v>0</v>
      </c>
      <c r="Q178" s="146">
        <v>0</v>
      </c>
      <c r="R178" s="146">
        <f>Q178*H178</f>
        <v>0</v>
      </c>
      <c r="S178" s="146">
        <v>0</v>
      </c>
      <c r="T178" s="147">
        <f>S178*H178</f>
        <v>0</v>
      </c>
      <c r="AR178" s="148" t="s">
        <v>229</v>
      </c>
      <c r="AT178" s="148" t="s">
        <v>224</v>
      </c>
      <c r="AU178" s="148" t="s">
        <v>80</v>
      </c>
      <c r="AY178" s="17" t="s">
        <v>221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80</v>
      </c>
      <c r="BK178" s="149">
        <f>ROUND(I178*H178,2)</f>
        <v>0</v>
      </c>
      <c r="BL178" s="17" t="s">
        <v>229</v>
      </c>
      <c r="BM178" s="148" t="s">
        <v>727</v>
      </c>
    </row>
    <row r="179" spans="2:65" s="1" customFormat="1">
      <c r="B179" s="32"/>
      <c r="D179" s="151" t="s">
        <v>272</v>
      </c>
      <c r="F179" s="181" t="s">
        <v>2784</v>
      </c>
      <c r="I179" s="182"/>
      <c r="L179" s="32"/>
      <c r="M179" s="183"/>
      <c r="T179" s="56"/>
      <c r="AT179" s="17" t="s">
        <v>272</v>
      </c>
      <c r="AU179" s="17" t="s">
        <v>80</v>
      </c>
    </row>
    <row r="180" spans="2:65" s="1" customFormat="1" ht="16.5" customHeight="1">
      <c r="B180" s="136"/>
      <c r="C180" s="137" t="s">
        <v>523</v>
      </c>
      <c r="D180" s="137" t="s">
        <v>224</v>
      </c>
      <c r="E180" s="138" t="s">
        <v>2785</v>
      </c>
      <c r="F180" s="139" t="s">
        <v>2786</v>
      </c>
      <c r="G180" s="140" t="s">
        <v>350</v>
      </c>
      <c r="H180" s="141">
        <v>80</v>
      </c>
      <c r="I180" s="142"/>
      <c r="J180" s="143">
        <f>ROUND(I180*H180,2)</f>
        <v>0</v>
      </c>
      <c r="K180" s="139" t="s">
        <v>2442</v>
      </c>
      <c r="L180" s="32"/>
      <c r="M180" s="144" t="s">
        <v>1</v>
      </c>
      <c r="N180" s="145" t="s">
        <v>38</v>
      </c>
      <c r="P180" s="146">
        <f>O180*H180</f>
        <v>0</v>
      </c>
      <c r="Q180" s="146">
        <v>0</v>
      </c>
      <c r="R180" s="146">
        <f>Q180*H180</f>
        <v>0</v>
      </c>
      <c r="S180" s="146">
        <v>0</v>
      </c>
      <c r="T180" s="147">
        <f>S180*H180</f>
        <v>0</v>
      </c>
      <c r="AR180" s="148" t="s">
        <v>229</v>
      </c>
      <c r="AT180" s="148" t="s">
        <v>224</v>
      </c>
      <c r="AU180" s="148" t="s">
        <v>80</v>
      </c>
      <c r="AY180" s="17" t="s">
        <v>221</v>
      </c>
      <c r="BE180" s="149">
        <f>IF(N180="základní",J180,0)</f>
        <v>0</v>
      </c>
      <c r="BF180" s="149">
        <f>IF(N180="snížená",J180,0)</f>
        <v>0</v>
      </c>
      <c r="BG180" s="149">
        <f>IF(N180="zákl. přenesená",J180,0)</f>
        <v>0</v>
      </c>
      <c r="BH180" s="149">
        <f>IF(N180="sníž. přenesená",J180,0)</f>
        <v>0</v>
      </c>
      <c r="BI180" s="149">
        <f>IF(N180="nulová",J180,0)</f>
        <v>0</v>
      </c>
      <c r="BJ180" s="17" t="s">
        <v>80</v>
      </c>
      <c r="BK180" s="149">
        <f>ROUND(I180*H180,2)</f>
        <v>0</v>
      </c>
      <c r="BL180" s="17" t="s">
        <v>229</v>
      </c>
      <c r="BM180" s="148" t="s">
        <v>738</v>
      </c>
    </row>
    <row r="181" spans="2:65" s="1" customFormat="1">
      <c r="B181" s="32"/>
      <c r="D181" s="151" t="s">
        <v>272</v>
      </c>
      <c r="F181" s="181" t="s">
        <v>2787</v>
      </c>
      <c r="I181" s="182"/>
      <c r="L181" s="32"/>
      <c r="M181" s="183"/>
      <c r="T181" s="56"/>
      <c r="AT181" s="17" t="s">
        <v>272</v>
      </c>
      <c r="AU181" s="17" t="s">
        <v>80</v>
      </c>
    </row>
    <row r="182" spans="2:65" s="1" customFormat="1" ht="24.2" customHeight="1">
      <c r="B182" s="136"/>
      <c r="C182" s="137" t="s">
        <v>568</v>
      </c>
      <c r="D182" s="137" t="s">
        <v>224</v>
      </c>
      <c r="E182" s="138" t="s">
        <v>2788</v>
      </c>
      <c r="F182" s="139" t="s">
        <v>2789</v>
      </c>
      <c r="G182" s="140" t="s">
        <v>350</v>
      </c>
      <c r="H182" s="141">
        <v>300</v>
      </c>
      <c r="I182" s="142"/>
      <c r="J182" s="143">
        <f>ROUND(I182*H182,2)</f>
        <v>0</v>
      </c>
      <c r="K182" s="139" t="s">
        <v>2442</v>
      </c>
      <c r="L182" s="32"/>
      <c r="M182" s="144" t="s">
        <v>1</v>
      </c>
      <c r="N182" s="145" t="s">
        <v>38</v>
      </c>
      <c r="P182" s="146">
        <f>O182*H182</f>
        <v>0</v>
      </c>
      <c r="Q182" s="146">
        <v>0</v>
      </c>
      <c r="R182" s="146">
        <f>Q182*H182</f>
        <v>0</v>
      </c>
      <c r="S182" s="146">
        <v>0</v>
      </c>
      <c r="T182" s="147">
        <f>S182*H182</f>
        <v>0</v>
      </c>
      <c r="AR182" s="148" t="s">
        <v>229</v>
      </c>
      <c r="AT182" s="148" t="s">
        <v>224</v>
      </c>
      <c r="AU182" s="148" t="s">
        <v>80</v>
      </c>
      <c r="AY182" s="17" t="s">
        <v>221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7" t="s">
        <v>80</v>
      </c>
      <c r="BK182" s="149">
        <f>ROUND(I182*H182,2)</f>
        <v>0</v>
      </c>
      <c r="BL182" s="17" t="s">
        <v>229</v>
      </c>
      <c r="BM182" s="148" t="s">
        <v>746</v>
      </c>
    </row>
    <row r="183" spans="2:65" s="1" customFormat="1">
      <c r="B183" s="32"/>
      <c r="D183" s="151" t="s">
        <v>272</v>
      </c>
      <c r="F183" s="181" t="s">
        <v>2790</v>
      </c>
      <c r="I183" s="182"/>
      <c r="L183" s="32"/>
      <c r="M183" s="183"/>
      <c r="T183" s="56"/>
      <c r="AT183" s="17" t="s">
        <v>272</v>
      </c>
      <c r="AU183" s="17" t="s">
        <v>80</v>
      </c>
    </row>
    <row r="184" spans="2:65" s="1" customFormat="1" ht="16.5" customHeight="1">
      <c r="B184" s="136"/>
      <c r="C184" s="137" t="s">
        <v>605</v>
      </c>
      <c r="D184" s="137" t="s">
        <v>224</v>
      </c>
      <c r="E184" s="138" t="s">
        <v>2791</v>
      </c>
      <c r="F184" s="139" t="s">
        <v>2792</v>
      </c>
      <c r="G184" s="140" t="s">
        <v>350</v>
      </c>
      <c r="H184" s="141">
        <v>300</v>
      </c>
      <c r="I184" s="142"/>
      <c r="J184" s="143">
        <f>ROUND(I184*H184,2)</f>
        <v>0</v>
      </c>
      <c r="K184" s="139" t="s">
        <v>2442</v>
      </c>
      <c r="L184" s="32"/>
      <c r="M184" s="144" t="s">
        <v>1</v>
      </c>
      <c r="N184" s="145" t="s">
        <v>38</v>
      </c>
      <c r="P184" s="146">
        <f>O184*H184</f>
        <v>0</v>
      </c>
      <c r="Q184" s="146">
        <v>0</v>
      </c>
      <c r="R184" s="146">
        <f>Q184*H184</f>
        <v>0</v>
      </c>
      <c r="S184" s="146">
        <v>0</v>
      </c>
      <c r="T184" s="147">
        <f>S184*H184</f>
        <v>0</v>
      </c>
      <c r="AR184" s="148" t="s">
        <v>229</v>
      </c>
      <c r="AT184" s="148" t="s">
        <v>224</v>
      </c>
      <c r="AU184" s="148" t="s">
        <v>80</v>
      </c>
      <c r="AY184" s="17" t="s">
        <v>221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80</v>
      </c>
      <c r="BK184" s="149">
        <f>ROUND(I184*H184,2)</f>
        <v>0</v>
      </c>
      <c r="BL184" s="17" t="s">
        <v>229</v>
      </c>
      <c r="BM184" s="148" t="s">
        <v>754</v>
      </c>
    </row>
    <row r="185" spans="2:65" s="1" customFormat="1">
      <c r="B185" s="32"/>
      <c r="D185" s="151" t="s">
        <v>272</v>
      </c>
      <c r="F185" s="181" t="s">
        <v>2793</v>
      </c>
      <c r="I185" s="182"/>
      <c r="L185" s="32"/>
      <c r="M185" s="183"/>
      <c r="T185" s="56"/>
      <c r="AT185" s="17" t="s">
        <v>272</v>
      </c>
      <c r="AU185" s="17" t="s">
        <v>80</v>
      </c>
    </row>
    <row r="186" spans="2:65" s="1" customFormat="1" ht="16.5" customHeight="1">
      <c r="B186" s="136"/>
      <c r="C186" s="137" t="s">
        <v>613</v>
      </c>
      <c r="D186" s="137" t="s">
        <v>224</v>
      </c>
      <c r="E186" s="138" t="s">
        <v>2794</v>
      </c>
      <c r="F186" s="139" t="s">
        <v>2795</v>
      </c>
      <c r="G186" s="140" t="s">
        <v>2137</v>
      </c>
      <c r="H186" s="141">
        <v>2</v>
      </c>
      <c r="I186" s="142"/>
      <c r="J186" s="143">
        <f>ROUND(I186*H186,2)</f>
        <v>0</v>
      </c>
      <c r="K186" s="139" t="s">
        <v>2442</v>
      </c>
      <c r="L186" s="32"/>
      <c r="M186" s="144" t="s">
        <v>1</v>
      </c>
      <c r="N186" s="145" t="s">
        <v>38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AR186" s="148" t="s">
        <v>229</v>
      </c>
      <c r="AT186" s="148" t="s">
        <v>224</v>
      </c>
      <c r="AU186" s="148" t="s">
        <v>80</v>
      </c>
      <c r="AY186" s="17" t="s">
        <v>221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80</v>
      </c>
      <c r="BK186" s="149">
        <f>ROUND(I186*H186,2)</f>
        <v>0</v>
      </c>
      <c r="BL186" s="17" t="s">
        <v>229</v>
      </c>
      <c r="BM186" s="148" t="s">
        <v>358</v>
      </c>
    </row>
    <row r="187" spans="2:65" s="1" customFormat="1">
      <c r="B187" s="32"/>
      <c r="D187" s="151" t="s">
        <v>272</v>
      </c>
      <c r="F187" s="181" t="s">
        <v>2723</v>
      </c>
      <c r="I187" s="182"/>
      <c r="L187" s="32"/>
      <c r="M187" s="183"/>
      <c r="T187" s="56"/>
      <c r="AT187" s="17" t="s">
        <v>272</v>
      </c>
      <c r="AU187" s="17" t="s">
        <v>80</v>
      </c>
    </row>
    <row r="188" spans="2:65" s="1" customFormat="1" ht="16.5" customHeight="1">
      <c r="B188" s="136"/>
      <c r="C188" s="137" t="s">
        <v>632</v>
      </c>
      <c r="D188" s="137" t="s">
        <v>224</v>
      </c>
      <c r="E188" s="138" t="s">
        <v>2796</v>
      </c>
      <c r="F188" s="139" t="s">
        <v>2797</v>
      </c>
      <c r="G188" s="140" t="s">
        <v>350</v>
      </c>
      <c r="H188" s="141">
        <v>40</v>
      </c>
      <c r="I188" s="142"/>
      <c r="J188" s="143">
        <f>ROUND(I188*H188,2)</f>
        <v>0</v>
      </c>
      <c r="K188" s="139" t="s">
        <v>2442</v>
      </c>
      <c r="L188" s="32"/>
      <c r="M188" s="144" t="s">
        <v>1</v>
      </c>
      <c r="N188" s="145" t="s">
        <v>38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229</v>
      </c>
      <c r="AT188" s="148" t="s">
        <v>224</v>
      </c>
      <c r="AU188" s="148" t="s">
        <v>80</v>
      </c>
      <c r="AY188" s="17" t="s">
        <v>221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80</v>
      </c>
      <c r="BK188" s="149">
        <f>ROUND(I188*H188,2)</f>
        <v>0</v>
      </c>
      <c r="BL188" s="17" t="s">
        <v>229</v>
      </c>
      <c r="BM188" s="148" t="s">
        <v>767</v>
      </c>
    </row>
    <row r="189" spans="2:65" s="1" customFormat="1">
      <c r="B189" s="32"/>
      <c r="D189" s="151" t="s">
        <v>272</v>
      </c>
      <c r="F189" s="181" t="s">
        <v>2798</v>
      </c>
      <c r="I189" s="182"/>
      <c r="L189" s="32"/>
      <c r="M189" s="183"/>
      <c r="T189" s="56"/>
      <c r="AT189" s="17" t="s">
        <v>272</v>
      </c>
      <c r="AU189" s="17" t="s">
        <v>80</v>
      </c>
    </row>
    <row r="190" spans="2:65" s="1" customFormat="1" ht="66.75" customHeight="1">
      <c r="B190" s="136"/>
      <c r="C190" s="137" t="s">
        <v>658</v>
      </c>
      <c r="D190" s="137" t="s">
        <v>224</v>
      </c>
      <c r="E190" s="138" t="s">
        <v>2799</v>
      </c>
      <c r="F190" s="139" t="s">
        <v>2800</v>
      </c>
      <c r="G190" s="140" t="s">
        <v>1624</v>
      </c>
      <c r="H190" s="141">
        <v>20</v>
      </c>
      <c r="I190" s="142"/>
      <c r="J190" s="143">
        <f>ROUND(I190*H190,2)</f>
        <v>0</v>
      </c>
      <c r="K190" s="139" t="s">
        <v>2442</v>
      </c>
      <c r="L190" s="32"/>
      <c r="M190" s="144" t="s">
        <v>1</v>
      </c>
      <c r="N190" s="145" t="s">
        <v>38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229</v>
      </c>
      <c r="AT190" s="148" t="s">
        <v>224</v>
      </c>
      <c r="AU190" s="148" t="s">
        <v>80</v>
      </c>
      <c r="AY190" s="17" t="s">
        <v>221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7" t="s">
        <v>80</v>
      </c>
      <c r="BK190" s="149">
        <f>ROUND(I190*H190,2)</f>
        <v>0</v>
      </c>
      <c r="BL190" s="17" t="s">
        <v>229</v>
      </c>
      <c r="BM190" s="148" t="s">
        <v>775</v>
      </c>
    </row>
    <row r="191" spans="2:65" s="1" customFormat="1">
      <c r="B191" s="32"/>
      <c r="D191" s="151" t="s">
        <v>272</v>
      </c>
      <c r="F191" s="181" t="s">
        <v>2801</v>
      </c>
      <c r="I191" s="182"/>
      <c r="L191" s="32"/>
      <c r="M191" s="183"/>
      <c r="T191" s="56"/>
      <c r="AT191" s="17" t="s">
        <v>272</v>
      </c>
      <c r="AU191" s="17" t="s">
        <v>80</v>
      </c>
    </row>
    <row r="192" spans="2:65" s="1" customFormat="1" ht="16.5" customHeight="1">
      <c r="B192" s="136"/>
      <c r="C192" s="137" t="s">
        <v>663</v>
      </c>
      <c r="D192" s="137" t="s">
        <v>224</v>
      </c>
      <c r="E192" s="138" t="s">
        <v>2802</v>
      </c>
      <c r="F192" s="139" t="s">
        <v>2803</v>
      </c>
      <c r="G192" s="140" t="s">
        <v>983</v>
      </c>
      <c r="H192" s="141">
        <v>1</v>
      </c>
      <c r="I192" s="142"/>
      <c r="J192" s="143">
        <f>ROUND(I192*H192,2)</f>
        <v>0</v>
      </c>
      <c r="K192" s="139" t="s">
        <v>2442</v>
      </c>
      <c r="L192" s="32"/>
      <c r="M192" s="144" t="s">
        <v>1</v>
      </c>
      <c r="N192" s="145" t="s">
        <v>38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229</v>
      </c>
      <c r="AT192" s="148" t="s">
        <v>224</v>
      </c>
      <c r="AU192" s="148" t="s">
        <v>80</v>
      </c>
      <c r="AY192" s="17" t="s">
        <v>221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80</v>
      </c>
      <c r="BK192" s="149">
        <f>ROUND(I192*H192,2)</f>
        <v>0</v>
      </c>
      <c r="BL192" s="17" t="s">
        <v>229</v>
      </c>
      <c r="BM192" s="148" t="s">
        <v>783</v>
      </c>
    </row>
    <row r="193" spans="2:65" s="1" customFormat="1">
      <c r="B193" s="32"/>
      <c r="D193" s="151" t="s">
        <v>272</v>
      </c>
      <c r="F193" s="181" t="s">
        <v>2777</v>
      </c>
      <c r="I193" s="182"/>
      <c r="L193" s="32"/>
      <c r="M193" s="183"/>
      <c r="T193" s="56"/>
      <c r="AT193" s="17" t="s">
        <v>272</v>
      </c>
      <c r="AU193" s="17" t="s">
        <v>80</v>
      </c>
    </row>
    <row r="194" spans="2:65" s="1" customFormat="1" ht="24.2" customHeight="1">
      <c r="B194" s="136"/>
      <c r="C194" s="137" t="s">
        <v>680</v>
      </c>
      <c r="D194" s="137" t="s">
        <v>224</v>
      </c>
      <c r="E194" s="138" t="s">
        <v>2804</v>
      </c>
      <c r="F194" s="139" t="s">
        <v>2805</v>
      </c>
      <c r="G194" s="140" t="s">
        <v>1624</v>
      </c>
      <c r="H194" s="141">
        <v>30</v>
      </c>
      <c r="I194" s="142"/>
      <c r="J194" s="143">
        <f>ROUND(I194*H194,2)</f>
        <v>0</v>
      </c>
      <c r="K194" s="139" t="s">
        <v>2442</v>
      </c>
      <c r="L194" s="32"/>
      <c r="M194" s="144" t="s">
        <v>1</v>
      </c>
      <c r="N194" s="145" t="s">
        <v>38</v>
      </c>
      <c r="P194" s="146">
        <f>O194*H194</f>
        <v>0</v>
      </c>
      <c r="Q194" s="146">
        <v>0</v>
      </c>
      <c r="R194" s="146">
        <f>Q194*H194</f>
        <v>0</v>
      </c>
      <c r="S194" s="146">
        <v>0</v>
      </c>
      <c r="T194" s="147">
        <f>S194*H194</f>
        <v>0</v>
      </c>
      <c r="AR194" s="148" t="s">
        <v>229</v>
      </c>
      <c r="AT194" s="148" t="s">
        <v>224</v>
      </c>
      <c r="AU194" s="148" t="s">
        <v>80</v>
      </c>
      <c r="AY194" s="17" t="s">
        <v>221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80</v>
      </c>
      <c r="BK194" s="149">
        <f>ROUND(I194*H194,2)</f>
        <v>0</v>
      </c>
      <c r="BL194" s="17" t="s">
        <v>229</v>
      </c>
      <c r="BM194" s="148" t="s">
        <v>791</v>
      </c>
    </row>
    <row r="195" spans="2:65" s="1" customFormat="1">
      <c r="B195" s="32"/>
      <c r="D195" s="151" t="s">
        <v>272</v>
      </c>
      <c r="F195" s="181" t="s">
        <v>2806</v>
      </c>
      <c r="I195" s="182"/>
      <c r="L195" s="32"/>
      <c r="M195" s="183"/>
      <c r="T195" s="56"/>
      <c r="AT195" s="17" t="s">
        <v>272</v>
      </c>
      <c r="AU195" s="17" t="s">
        <v>80</v>
      </c>
    </row>
    <row r="196" spans="2:65" s="11" customFormat="1" ht="25.9" customHeight="1">
      <c r="B196" s="124"/>
      <c r="D196" s="125" t="s">
        <v>72</v>
      </c>
      <c r="E196" s="126" t="s">
        <v>222</v>
      </c>
      <c r="F196" s="126" t="s">
        <v>1319</v>
      </c>
      <c r="I196" s="127"/>
      <c r="J196" s="128">
        <f>BK196</f>
        <v>0</v>
      </c>
      <c r="L196" s="124"/>
      <c r="M196" s="129"/>
      <c r="P196" s="130">
        <f>SUM(P197:P205)</f>
        <v>0</v>
      </c>
      <c r="R196" s="130">
        <f>SUM(R197:R205)</f>
        <v>0</v>
      </c>
      <c r="T196" s="131">
        <f>SUM(T197:T205)</f>
        <v>0</v>
      </c>
      <c r="AR196" s="125" t="s">
        <v>80</v>
      </c>
      <c r="AT196" s="132" t="s">
        <v>72</v>
      </c>
      <c r="AU196" s="132" t="s">
        <v>73</v>
      </c>
      <c r="AY196" s="125" t="s">
        <v>221</v>
      </c>
      <c r="BK196" s="133">
        <f>SUM(BK197:BK205)</f>
        <v>0</v>
      </c>
    </row>
    <row r="197" spans="2:65" s="1" customFormat="1" ht="24.2" customHeight="1">
      <c r="B197" s="136"/>
      <c r="C197" s="137" t="s">
        <v>684</v>
      </c>
      <c r="D197" s="137" t="s">
        <v>224</v>
      </c>
      <c r="E197" s="138" t="s">
        <v>2807</v>
      </c>
      <c r="F197" s="139" t="s">
        <v>2808</v>
      </c>
      <c r="G197" s="140" t="s">
        <v>2137</v>
      </c>
      <c r="H197" s="141">
        <v>175</v>
      </c>
      <c r="I197" s="142"/>
      <c r="J197" s="143">
        <f>ROUND(I197*H197,2)</f>
        <v>0</v>
      </c>
      <c r="K197" s="139" t="s">
        <v>2442</v>
      </c>
      <c r="L197" s="32"/>
      <c r="M197" s="144" t="s">
        <v>1</v>
      </c>
      <c r="N197" s="145" t="s">
        <v>38</v>
      </c>
      <c r="P197" s="146">
        <f>O197*H197</f>
        <v>0</v>
      </c>
      <c r="Q197" s="146">
        <v>0</v>
      </c>
      <c r="R197" s="146">
        <f>Q197*H197</f>
        <v>0</v>
      </c>
      <c r="S197" s="146">
        <v>0</v>
      </c>
      <c r="T197" s="147">
        <f>S197*H197</f>
        <v>0</v>
      </c>
      <c r="AR197" s="148" t="s">
        <v>229</v>
      </c>
      <c r="AT197" s="148" t="s">
        <v>224</v>
      </c>
      <c r="AU197" s="148" t="s">
        <v>80</v>
      </c>
      <c r="AY197" s="17" t="s">
        <v>221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80</v>
      </c>
      <c r="BK197" s="149">
        <f>ROUND(I197*H197,2)</f>
        <v>0</v>
      </c>
      <c r="BL197" s="17" t="s">
        <v>229</v>
      </c>
      <c r="BM197" s="148" t="s">
        <v>799</v>
      </c>
    </row>
    <row r="198" spans="2:65" s="1" customFormat="1" ht="24.2" customHeight="1">
      <c r="B198" s="136"/>
      <c r="C198" s="137" t="s">
        <v>680</v>
      </c>
      <c r="D198" s="137" t="s">
        <v>224</v>
      </c>
      <c r="E198" s="138" t="s">
        <v>2809</v>
      </c>
      <c r="F198" s="139" t="s">
        <v>2810</v>
      </c>
      <c r="G198" s="140" t="s">
        <v>2137</v>
      </c>
      <c r="H198" s="141">
        <v>24</v>
      </c>
      <c r="I198" s="142"/>
      <c r="J198" s="143">
        <f>ROUND(I198*H198,2)</f>
        <v>0</v>
      </c>
      <c r="K198" s="139" t="s">
        <v>2442</v>
      </c>
      <c r="L198" s="32"/>
      <c r="M198" s="144" t="s">
        <v>1</v>
      </c>
      <c r="N198" s="145" t="s">
        <v>38</v>
      </c>
      <c r="P198" s="146">
        <f>O198*H198</f>
        <v>0</v>
      </c>
      <c r="Q198" s="146">
        <v>0</v>
      </c>
      <c r="R198" s="146">
        <f>Q198*H198</f>
        <v>0</v>
      </c>
      <c r="S198" s="146">
        <v>0</v>
      </c>
      <c r="T198" s="147">
        <f>S198*H198</f>
        <v>0</v>
      </c>
      <c r="AR198" s="148" t="s">
        <v>229</v>
      </c>
      <c r="AT198" s="148" t="s">
        <v>224</v>
      </c>
      <c r="AU198" s="148" t="s">
        <v>80</v>
      </c>
      <c r="AY198" s="17" t="s">
        <v>221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80</v>
      </c>
      <c r="BK198" s="149">
        <f>ROUND(I198*H198,2)</f>
        <v>0</v>
      </c>
      <c r="BL198" s="17" t="s">
        <v>229</v>
      </c>
      <c r="BM198" s="148" t="s">
        <v>807</v>
      </c>
    </row>
    <row r="199" spans="2:65" s="1" customFormat="1" ht="24.2" customHeight="1">
      <c r="B199" s="136"/>
      <c r="C199" s="137" t="s">
        <v>714</v>
      </c>
      <c r="D199" s="137" t="s">
        <v>224</v>
      </c>
      <c r="E199" s="138" t="s">
        <v>2811</v>
      </c>
      <c r="F199" s="139" t="s">
        <v>2812</v>
      </c>
      <c r="G199" s="140" t="s">
        <v>2137</v>
      </c>
      <c r="H199" s="141">
        <v>6</v>
      </c>
      <c r="I199" s="142"/>
      <c r="J199" s="143">
        <f>ROUND(I199*H199,2)</f>
        <v>0</v>
      </c>
      <c r="K199" s="139" t="s">
        <v>2442</v>
      </c>
      <c r="L199" s="32"/>
      <c r="M199" s="144" t="s">
        <v>1</v>
      </c>
      <c r="N199" s="145" t="s">
        <v>38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AR199" s="148" t="s">
        <v>229</v>
      </c>
      <c r="AT199" s="148" t="s">
        <v>224</v>
      </c>
      <c r="AU199" s="148" t="s">
        <v>80</v>
      </c>
      <c r="AY199" s="17" t="s">
        <v>221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80</v>
      </c>
      <c r="BK199" s="149">
        <f>ROUND(I199*H199,2)</f>
        <v>0</v>
      </c>
      <c r="BL199" s="17" t="s">
        <v>229</v>
      </c>
      <c r="BM199" s="148" t="s">
        <v>815</v>
      </c>
    </row>
    <row r="200" spans="2:65" s="1" customFormat="1" ht="16.5" customHeight="1">
      <c r="B200" s="136"/>
      <c r="C200" s="137" t="s">
        <v>721</v>
      </c>
      <c r="D200" s="137" t="s">
        <v>224</v>
      </c>
      <c r="E200" s="138" t="s">
        <v>2813</v>
      </c>
      <c r="F200" s="139" t="s">
        <v>2814</v>
      </c>
      <c r="G200" s="140" t="s">
        <v>2137</v>
      </c>
      <c r="H200" s="141">
        <v>24</v>
      </c>
      <c r="I200" s="142"/>
      <c r="J200" s="143">
        <f>ROUND(I200*H200,2)</f>
        <v>0</v>
      </c>
      <c r="K200" s="139" t="s">
        <v>2442</v>
      </c>
      <c r="L200" s="32"/>
      <c r="M200" s="144" t="s">
        <v>1</v>
      </c>
      <c r="N200" s="145" t="s">
        <v>38</v>
      </c>
      <c r="P200" s="146">
        <f>O200*H200</f>
        <v>0</v>
      </c>
      <c r="Q200" s="146">
        <v>0</v>
      </c>
      <c r="R200" s="146">
        <f>Q200*H200</f>
        <v>0</v>
      </c>
      <c r="S200" s="146">
        <v>0</v>
      </c>
      <c r="T200" s="147">
        <f>S200*H200</f>
        <v>0</v>
      </c>
      <c r="AR200" s="148" t="s">
        <v>229</v>
      </c>
      <c r="AT200" s="148" t="s">
        <v>224</v>
      </c>
      <c r="AU200" s="148" t="s">
        <v>80</v>
      </c>
      <c r="AY200" s="17" t="s">
        <v>221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80</v>
      </c>
      <c r="BK200" s="149">
        <f>ROUND(I200*H200,2)</f>
        <v>0</v>
      </c>
      <c r="BL200" s="17" t="s">
        <v>229</v>
      </c>
      <c r="BM200" s="148" t="s">
        <v>823</v>
      </c>
    </row>
    <row r="201" spans="2:65" s="1" customFormat="1" ht="24.2" customHeight="1">
      <c r="B201" s="136"/>
      <c r="C201" s="137" t="s">
        <v>738</v>
      </c>
      <c r="D201" s="137" t="s">
        <v>224</v>
      </c>
      <c r="E201" s="138" t="s">
        <v>2815</v>
      </c>
      <c r="F201" s="139" t="s">
        <v>2816</v>
      </c>
      <c r="G201" s="140" t="s">
        <v>983</v>
      </c>
      <c r="H201" s="141">
        <v>1</v>
      </c>
      <c r="I201" s="142"/>
      <c r="J201" s="143">
        <f>ROUND(I201*H201,2)</f>
        <v>0</v>
      </c>
      <c r="K201" s="139" t="s">
        <v>2442</v>
      </c>
      <c r="L201" s="32"/>
      <c r="M201" s="144" t="s">
        <v>1</v>
      </c>
      <c r="N201" s="145" t="s">
        <v>38</v>
      </c>
      <c r="P201" s="146">
        <f>O201*H201</f>
        <v>0</v>
      </c>
      <c r="Q201" s="146">
        <v>0</v>
      </c>
      <c r="R201" s="146">
        <f>Q201*H201</f>
        <v>0</v>
      </c>
      <c r="S201" s="146">
        <v>0</v>
      </c>
      <c r="T201" s="147">
        <f>S201*H201</f>
        <v>0</v>
      </c>
      <c r="AR201" s="148" t="s">
        <v>229</v>
      </c>
      <c r="AT201" s="148" t="s">
        <v>224</v>
      </c>
      <c r="AU201" s="148" t="s">
        <v>80</v>
      </c>
      <c r="AY201" s="17" t="s">
        <v>221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7" t="s">
        <v>80</v>
      </c>
      <c r="BK201" s="149">
        <f>ROUND(I201*H201,2)</f>
        <v>0</v>
      </c>
      <c r="BL201" s="17" t="s">
        <v>229</v>
      </c>
      <c r="BM201" s="148" t="s">
        <v>831</v>
      </c>
    </row>
    <row r="202" spans="2:65" s="1" customFormat="1" ht="16.5" customHeight="1">
      <c r="B202" s="136"/>
      <c r="C202" s="137" t="s">
        <v>742</v>
      </c>
      <c r="D202" s="137" t="s">
        <v>224</v>
      </c>
      <c r="E202" s="138" t="s">
        <v>2817</v>
      </c>
      <c r="F202" s="139" t="s">
        <v>2818</v>
      </c>
      <c r="G202" s="140" t="s">
        <v>983</v>
      </c>
      <c r="H202" s="141">
        <v>1</v>
      </c>
      <c r="I202" s="142"/>
      <c r="J202" s="143">
        <f>ROUND(I202*H202,2)</f>
        <v>0</v>
      </c>
      <c r="K202" s="139" t="s">
        <v>2442</v>
      </c>
      <c r="L202" s="32"/>
      <c r="M202" s="144" t="s">
        <v>1</v>
      </c>
      <c r="N202" s="145" t="s">
        <v>38</v>
      </c>
      <c r="P202" s="146">
        <f>O202*H202</f>
        <v>0</v>
      </c>
      <c r="Q202" s="146">
        <v>0</v>
      </c>
      <c r="R202" s="146">
        <f>Q202*H202</f>
        <v>0</v>
      </c>
      <c r="S202" s="146">
        <v>0</v>
      </c>
      <c r="T202" s="147">
        <f>S202*H202</f>
        <v>0</v>
      </c>
      <c r="AR202" s="148" t="s">
        <v>229</v>
      </c>
      <c r="AT202" s="148" t="s">
        <v>224</v>
      </c>
      <c r="AU202" s="148" t="s">
        <v>80</v>
      </c>
      <c r="AY202" s="17" t="s">
        <v>221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80</v>
      </c>
      <c r="BK202" s="149">
        <f>ROUND(I202*H202,2)</f>
        <v>0</v>
      </c>
      <c r="BL202" s="17" t="s">
        <v>229</v>
      </c>
      <c r="BM202" s="148" t="s">
        <v>839</v>
      </c>
    </row>
    <row r="203" spans="2:65" s="1" customFormat="1" ht="16.5" customHeight="1">
      <c r="B203" s="136"/>
      <c r="C203" s="137" t="s">
        <v>746</v>
      </c>
      <c r="D203" s="137" t="s">
        <v>224</v>
      </c>
      <c r="E203" s="138" t="s">
        <v>2819</v>
      </c>
      <c r="F203" s="139" t="s">
        <v>2820</v>
      </c>
      <c r="G203" s="140" t="s">
        <v>1624</v>
      </c>
      <c r="H203" s="141">
        <v>20</v>
      </c>
      <c r="I203" s="142"/>
      <c r="J203" s="143">
        <f>ROUND(I203*H203,2)</f>
        <v>0</v>
      </c>
      <c r="K203" s="139" t="s">
        <v>2442</v>
      </c>
      <c r="L203" s="32"/>
      <c r="M203" s="144" t="s">
        <v>1</v>
      </c>
      <c r="N203" s="145" t="s">
        <v>38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229</v>
      </c>
      <c r="AT203" s="148" t="s">
        <v>224</v>
      </c>
      <c r="AU203" s="148" t="s">
        <v>80</v>
      </c>
      <c r="AY203" s="17" t="s">
        <v>221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80</v>
      </c>
      <c r="BK203" s="149">
        <f>ROUND(I203*H203,2)</f>
        <v>0</v>
      </c>
      <c r="BL203" s="17" t="s">
        <v>229</v>
      </c>
      <c r="BM203" s="148" t="s">
        <v>847</v>
      </c>
    </row>
    <row r="204" spans="2:65" s="1" customFormat="1" ht="16.5" customHeight="1">
      <c r="B204" s="136"/>
      <c r="C204" s="137" t="s">
        <v>750</v>
      </c>
      <c r="D204" s="137" t="s">
        <v>224</v>
      </c>
      <c r="E204" s="138" t="s">
        <v>2821</v>
      </c>
      <c r="F204" s="139" t="s">
        <v>2822</v>
      </c>
      <c r="G204" s="140" t="s">
        <v>983</v>
      </c>
      <c r="H204" s="141">
        <v>1</v>
      </c>
      <c r="I204" s="142"/>
      <c r="J204" s="143">
        <f>ROUND(I204*H204,2)</f>
        <v>0</v>
      </c>
      <c r="K204" s="139" t="s">
        <v>2442</v>
      </c>
      <c r="L204" s="32"/>
      <c r="M204" s="144" t="s">
        <v>1</v>
      </c>
      <c r="N204" s="145" t="s">
        <v>38</v>
      </c>
      <c r="P204" s="146">
        <f>O204*H204</f>
        <v>0</v>
      </c>
      <c r="Q204" s="146">
        <v>0</v>
      </c>
      <c r="R204" s="146">
        <f>Q204*H204</f>
        <v>0</v>
      </c>
      <c r="S204" s="146">
        <v>0</v>
      </c>
      <c r="T204" s="147">
        <f>S204*H204</f>
        <v>0</v>
      </c>
      <c r="AR204" s="148" t="s">
        <v>229</v>
      </c>
      <c r="AT204" s="148" t="s">
        <v>224</v>
      </c>
      <c r="AU204" s="148" t="s">
        <v>80</v>
      </c>
      <c r="AY204" s="17" t="s">
        <v>221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80</v>
      </c>
      <c r="BK204" s="149">
        <f>ROUND(I204*H204,2)</f>
        <v>0</v>
      </c>
      <c r="BL204" s="17" t="s">
        <v>229</v>
      </c>
      <c r="BM204" s="148" t="s">
        <v>855</v>
      </c>
    </row>
    <row r="205" spans="2:65" s="1" customFormat="1" ht="16.5" customHeight="1">
      <c r="B205" s="136"/>
      <c r="C205" s="137" t="s">
        <v>754</v>
      </c>
      <c r="D205" s="137" t="s">
        <v>224</v>
      </c>
      <c r="E205" s="138" t="s">
        <v>2823</v>
      </c>
      <c r="F205" s="139" t="s">
        <v>2824</v>
      </c>
      <c r="G205" s="140" t="s">
        <v>983</v>
      </c>
      <c r="H205" s="141">
        <v>1</v>
      </c>
      <c r="I205" s="142"/>
      <c r="J205" s="143">
        <f>ROUND(I205*H205,2)</f>
        <v>0</v>
      </c>
      <c r="K205" s="139" t="s">
        <v>2442</v>
      </c>
      <c r="L205" s="32"/>
      <c r="M205" s="197" t="s">
        <v>1</v>
      </c>
      <c r="N205" s="198" t="s">
        <v>38</v>
      </c>
      <c r="O205" s="195"/>
      <c r="P205" s="199">
        <f>O205*H205</f>
        <v>0</v>
      </c>
      <c r="Q205" s="199">
        <v>0</v>
      </c>
      <c r="R205" s="199">
        <f>Q205*H205</f>
        <v>0</v>
      </c>
      <c r="S205" s="199">
        <v>0</v>
      </c>
      <c r="T205" s="200">
        <f>S205*H205</f>
        <v>0</v>
      </c>
      <c r="AR205" s="148" t="s">
        <v>229</v>
      </c>
      <c r="AT205" s="148" t="s">
        <v>224</v>
      </c>
      <c r="AU205" s="148" t="s">
        <v>80</v>
      </c>
      <c r="AY205" s="17" t="s">
        <v>221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80</v>
      </c>
      <c r="BK205" s="149">
        <f>ROUND(I205*H205,2)</f>
        <v>0</v>
      </c>
      <c r="BL205" s="17" t="s">
        <v>229</v>
      </c>
      <c r="BM205" s="148" t="s">
        <v>863</v>
      </c>
    </row>
    <row r="206" spans="2:65" s="1" customFormat="1" ht="6.95" customHeight="1">
      <c r="B206" s="44"/>
      <c r="C206" s="45"/>
      <c r="D206" s="45"/>
      <c r="E206" s="45"/>
      <c r="F206" s="45"/>
      <c r="G206" s="45"/>
      <c r="H206" s="45"/>
      <c r="I206" s="45"/>
      <c r="J206" s="45"/>
      <c r="K206" s="45"/>
      <c r="L206" s="32"/>
    </row>
  </sheetData>
  <autoFilter ref="C122:K205" xr:uid="{00000000-0009-0000-0000-000008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3249B100BD22478CCE4B3976621DE7" ma:contentTypeVersion="8" ma:contentTypeDescription="Vytvoří nový dokument" ma:contentTypeScope="" ma:versionID="d31da695e03de8f438c26bc5ba5efd56">
  <xsd:schema xmlns:xsd="http://www.w3.org/2001/XMLSchema" xmlns:xs="http://www.w3.org/2001/XMLSchema" xmlns:p="http://schemas.microsoft.com/office/2006/metadata/properties" xmlns:ns2="ea9113ec-a1c5-49fe-b39c-f3cd21dcf238" targetNamespace="http://schemas.microsoft.com/office/2006/metadata/properties" ma:root="true" ma:fieldsID="4556da9554c4e379b7044922e9434882" ns2:_="">
    <xsd:import namespace="ea9113ec-a1c5-49fe-b39c-f3cd21dcf2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13ec-a1c5-49fe-b39c-f3cd21dcf2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81815c1-bf2b-424b-a497-0aaa1a1db8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13ec-a1c5-49fe-b39c-f3cd21dcf23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E20D8C-03E0-4528-B160-1882B5AB3095}"/>
</file>

<file path=customXml/itemProps2.xml><?xml version="1.0" encoding="utf-8"?>
<ds:datastoreItem xmlns:ds="http://schemas.openxmlformats.org/officeDocument/2006/customXml" ds:itemID="{C59431EB-9B6E-4A2B-8C36-C6D1D7840806}"/>
</file>

<file path=customXml/itemProps3.xml><?xml version="1.0" encoding="utf-8"?>
<ds:datastoreItem xmlns:ds="http://schemas.openxmlformats.org/officeDocument/2006/customXml" ds:itemID="{D280CBF7-619F-47F2-BEB5-40B79F00B1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Aigel</dc:creator>
  <cp:keywords/>
  <dc:description/>
  <cp:lastModifiedBy>Valenta Leo</cp:lastModifiedBy>
  <cp:revision/>
  <dcterms:created xsi:type="dcterms:W3CDTF">2025-10-08T08:20:52Z</dcterms:created>
  <dcterms:modified xsi:type="dcterms:W3CDTF">2025-11-11T14:06:36Z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0x010100713249B100BD22478CCE4B3976621DE7</vt:lpwstr>
  </property>
  <property fmtid="{D5CDD505-2E9C-101B-9397-08002B2CF9AE}" pid="3" name="MediaServiceImageTags">
    <vt:lpwstr/>
  </property>
</Properties>
</file>