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P R O J E K T Y\13_2 0 2 5\25-10_FN Brno_Dětská_laboratoře\podklady_ven\2025-12-04_Rozpočet Rev 2 FIN\Výkaz výměr\"/>
    </mc:Choice>
  </mc:AlternateContent>
  <xr:revisionPtr revIDLastSave="0" documentId="13_ncr:1_{F1358A77-8C06-42EF-950E-A2C30B9C5A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kapitulace stavby" sheetId="1" r:id="rId1"/>
    <sheet name="1 - Stavební a bourací práce" sheetId="2" r:id="rId2"/>
    <sheet name="2 - Slaboproud" sheetId="3" r:id="rId3"/>
    <sheet name="3 - Silnoproud" sheetId="4" r:id="rId4"/>
    <sheet name="4 - Potrubní pošta" sheetId="5" r:id="rId5"/>
    <sheet name="5 - Monitoring" sheetId="6" r:id="rId6"/>
    <sheet name="9 - VRN" sheetId="7" r:id="rId7"/>
    <sheet name="Seznam figur" sheetId="8" r:id="rId8"/>
    <sheet name="Pokyny pro vyplnění" sheetId="9" r:id="rId9"/>
  </sheets>
  <definedNames>
    <definedName name="_xlnm._FilterDatabase" localSheetId="1" hidden="1">'1 - Stavební a bourací práce'!$C$99:$K$326</definedName>
    <definedName name="_xlnm._FilterDatabase" localSheetId="2" hidden="1">'2 - Slaboproud'!$C$80:$K$102</definedName>
    <definedName name="_xlnm._FilterDatabase" localSheetId="3" hidden="1">'3 - Silnoproud'!$C$97:$K$167</definedName>
    <definedName name="_xlnm._FilterDatabase" localSheetId="4" hidden="1">'4 - Potrubní pošta'!$C$87:$K$171</definedName>
    <definedName name="_xlnm._FilterDatabase" localSheetId="5" hidden="1">'5 - Monitoring'!$C$79:$K$91</definedName>
    <definedName name="_xlnm._FilterDatabase" localSheetId="6" hidden="1">'9 - VRN'!$C$79:$K$94</definedName>
    <definedName name="_xlnm.Print_Titles" localSheetId="1">'1 - Stavební a bourací práce'!$99:$99</definedName>
    <definedName name="_xlnm.Print_Titles" localSheetId="2">'2 - Slaboproud'!$80:$80</definedName>
    <definedName name="_xlnm.Print_Titles" localSheetId="3">'3 - Silnoproud'!$97:$97</definedName>
    <definedName name="_xlnm.Print_Titles" localSheetId="4">'4 - Potrubní pošta'!$87:$87</definedName>
    <definedName name="_xlnm.Print_Titles" localSheetId="5">'5 - Monitoring'!$79:$79</definedName>
    <definedName name="_xlnm.Print_Titles" localSheetId="6">'9 - VRN'!$79:$79</definedName>
    <definedName name="_xlnm.Print_Titles" localSheetId="0">'Rekapitulace stavby'!$52:$52</definedName>
    <definedName name="_xlnm.Print_Titles" localSheetId="7">'Seznam figur'!$9:$9</definedName>
    <definedName name="_xlnm.Print_Area" localSheetId="1">'1 - Stavební a bourací práce'!$C$4:$J$39,'1 - Stavební a bourací práce'!$C$45:$J$81,'1 - Stavební a bourací práce'!$C$87:$K$326</definedName>
    <definedName name="_xlnm.Print_Area" localSheetId="2">'2 - Slaboproud'!$C$4:$J$39,'2 - Slaboproud'!$C$45:$J$62,'2 - Slaboproud'!$C$68:$K$102</definedName>
    <definedName name="_xlnm.Print_Area" localSheetId="3">'3 - Silnoproud'!$C$4:$J$39,'3 - Silnoproud'!$C$45:$J$79,'3 - Silnoproud'!$C$85:$K$167</definedName>
    <definedName name="_xlnm.Print_Area" localSheetId="4">'4 - Potrubní pošta'!$C$4:$J$39,'4 - Potrubní pošta'!$C$45:$J$69,'4 - Potrubní pošta'!$C$75:$K$171</definedName>
    <definedName name="_xlnm.Print_Area" localSheetId="5">'5 - Monitoring'!$C$4:$J$39,'5 - Monitoring'!$C$45:$J$61,'5 - Monitoring'!$C$67:$K$91</definedName>
    <definedName name="_xlnm.Print_Area" localSheetId="6">'9 - VRN'!$C$4:$J$39,'9 - VRN'!$C$45:$J$61,'9 - VRN'!$C$67:$K$94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  <definedName name="_xlnm.Print_Area" localSheetId="7">'Seznam figur'!$C$4:$G$126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J37" i="7"/>
  <c r="J36" i="7"/>
  <c r="AY60" i="1"/>
  <c r="J35" i="7"/>
  <c r="AX60" i="1"/>
  <c r="BI94" i="7"/>
  <c r="BH94" i="7"/>
  <c r="BG94" i="7"/>
  <c r="BF94" i="7"/>
  <c r="T94" i="7"/>
  <c r="R94" i="7"/>
  <c r="P94" i="7"/>
  <c r="BI92" i="7"/>
  <c r="BH92" i="7"/>
  <c r="BG92" i="7"/>
  <c r="BF92" i="7"/>
  <c r="T92" i="7"/>
  <c r="R92" i="7"/>
  <c r="P92" i="7"/>
  <c r="BI90" i="7"/>
  <c r="BH90" i="7"/>
  <c r="BG90" i="7"/>
  <c r="BF90" i="7"/>
  <c r="T90" i="7"/>
  <c r="R90" i="7"/>
  <c r="P90" i="7"/>
  <c r="BI88" i="7"/>
  <c r="BH88" i="7"/>
  <c r="BG88" i="7"/>
  <c r="BF88" i="7"/>
  <c r="T88" i="7"/>
  <c r="R88" i="7"/>
  <c r="P88" i="7"/>
  <c r="BI86" i="7"/>
  <c r="BH86" i="7"/>
  <c r="BG86" i="7"/>
  <c r="BF86" i="7"/>
  <c r="T86" i="7"/>
  <c r="R86" i="7"/>
  <c r="P86" i="7"/>
  <c r="BI84" i="7"/>
  <c r="BH84" i="7"/>
  <c r="BG84" i="7"/>
  <c r="BF84" i="7"/>
  <c r="T84" i="7"/>
  <c r="R84" i="7"/>
  <c r="P84" i="7"/>
  <c r="BI82" i="7"/>
  <c r="BH82" i="7"/>
  <c r="BG82" i="7"/>
  <c r="BF82" i="7"/>
  <c r="T82" i="7"/>
  <c r="R82" i="7"/>
  <c r="P82" i="7"/>
  <c r="F74" i="7"/>
  <c r="E72" i="7"/>
  <c r="F52" i="7"/>
  <c r="E50" i="7"/>
  <c r="J24" i="7"/>
  <c r="E24" i="7"/>
  <c r="J77" i="7"/>
  <c r="J23" i="7"/>
  <c r="J21" i="7"/>
  <c r="E21" i="7"/>
  <c r="J76" i="7" s="1"/>
  <c r="J20" i="7"/>
  <c r="J18" i="7"/>
  <c r="E18" i="7"/>
  <c r="F77" i="7"/>
  <c r="J17" i="7"/>
  <c r="J15" i="7"/>
  <c r="E15" i="7"/>
  <c r="F54" i="7"/>
  <c r="J14" i="7"/>
  <c r="J12" i="7"/>
  <c r="J74" i="7"/>
  <c r="E7" i="7"/>
  <c r="E48" i="7" s="1"/>
  <c r="J37" i="6"/>
  <c r="J36" i="6"/>
  <c r="AY59" i="1"/>
  <c r="J35" i="6"/>
  <c r="AX59" i="1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6" i="6"/>
  <c r="BH86" i="6"/>
  <c r="BG86" i="6"/>
  <c r="BF86" i="6"/>
  <c r="T86" i="6"/>
  <c r="R86" i="6"/>
  <c r="P86" i="6"/>
  <c r="BI85" i="6"/>
  <c r="BH85" i="6"/>
  <c r="BG85" i="6"/>
  <c r="BF85" i="6"/>
  <c r="T85" i="6"/>
  <c r="R85" i="6"/>
  <c r="P85" i="6"/>
  <c r="BI84" i="6"/>
  <c r="BH84" i="6"/>
  <c r="BG84" i="6"/>
  <c r="BF84" i="6"/>
  <c r="T84" i="6"/>
  <c r="R84" i="6"/>
  <c r="P84" i="6"/>
  <c r="BI83" i="6"/>
  <c r="BH83" i="6"/>
  <c r="BG83" i="6"/>
  <c r="BF83" i="6"/>
  <c r="T83" i="6"/>
  <c r="R83" i="6"/>
  <c r="P83" i="6"/>
  <c r="BI82" i="6"/>
  <c r="BH82" i="6"/>
  <c r="BG82" i="6"/>
  <c r="BF82" i="6"/>
  <c r="T82" i="6"/>
  <c r="R82" i="6"/>
  <c r="P82" i="6"/>
  <c r="F74" i="6"/>
  <c r="E72" i="6"/>
  <c r="F52" i="6"/>
  <c r="E50" i="6"/>
  <c r="J24" i="6"/>
  <c r="E24" i="6"/>
  <c r="J77" i="6" s="1"/>
  <c r="J23" i="6"/>
  <c r="J21" i="6"/>
  <c r="E21" i="6"/>
  <c r="J54" i="6"/>
  <c r="J20" i="6"/>
  <c r="J18" i="6"/>
  <c r="E18" i="6"/>
  <c r="F55" i="6" s="1"/>
  <c r="J17" i="6"/>
  <c r="J15" i="6"/>
  <c r="E15" i="6"/>
  <c r="F76" i="6"/>
  <c r="J14" i="6"/>
  <c r="J12" i="6"/>
  <c r="J52" i="6" s="1"/>
  <c r="E7" i="6"/>
  <c r="E70" i="6"/>
  <c r="J37" i="5"/>
  <c r="J36" i="5"/>
  <c r="AY58" i="1"/>
  <c r="J35" i="5"/>
  <c r="AX58" i="1" s="1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T138" i="5"/>
  <c r="R139" i="5"/>
  <c r="R138" i="5"/>
  <c r="P139" i="5"/>
  <c r="P138" i="5" s="1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BI116" i="5"/>
  <c r="BH116" i="5"/>
  <c r="BG116" i="5"/>
  <c r="BF116" i="5"/>
  <c r="T116" i="5"/>
  <c r="R116" i="5"/>
  <c r="P116" i="5"/>
  <c r="BI114" i="5"/>
  <c r="BH114" i="5"/>
  <c r="BG114" i="5"/>
  <c r="BF114" i="5"/>
  <c r="T114" i="5"/>
  <c r="R114" i="5"/>
  <c r="P114" i="5"/>
  <c r="BI112" i="5"/>
  <c r="BH112" i="5"/>
  <c r="BG112" i="5"/>
  <c r="BF112" i="5"/>
  <c r="T112" i="5"/>
  <c r="R112" i="5"/>
  <c r="P112" i="5"/>
  <c r="BI109" i="5"/>
  <c r="BH109" i="5"/>
  <c r="BG109" i="5"/>
  <c r="BF109" i="5"/>
  <c r="T109" i="5"/>
  <c r="R109" i="5"/>
  <c r="P109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F82" i="5"/>
  <c r="E80" i="5"/>
  <c r="F52" i="5"/>
  <c r="E50" i="5"/>
  <c r="J24" i="5"/>
  <c r="E24" i="5"/>
  <c r="J85" i="5" s="1"/>
  <c r="J23" i="5"/>
  <c r="J21" i="5"/>
  <c r="E21" i="5"/>
  <c r="J84" i="5" s="1"/>
  <c r="J20" i="5"/>
  <c r="J18" i="5"/>
  <c r="E18" i="5"/>
  <c r="F55" i="5" s="1"/>
  <c r="J17" i="5"/>
  <c r="J15" i="5"/>
  <c r="E15" i="5"/>
  <c r="F84" i="5" s="1"/>
  <c r="J14" i="5"/>
  <c r="J12" i="5"/>
  <c r="J52" i="5" s="1"/>
  <c r="E7" i="5"/>
  <c r="E78" i="5"/>
  <c r="J37" i="4"/>
  <c r="J36" i="4"/>
  <c r="AY57" i="1" s="1"/>
  <c r="J35" i="4"/>
  <c r="AX57" i="1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T141" i="4" s="1"/>
  <c r="R142" i="4"/>
  <c r="R141" i="4"/>
  <c r="P142" i="4"/>
  <c r="P141" i="4" s="1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09" i="4"/>
  <c r="BH109" i="4"/>
  <c r="BG109" i="4"/>
  <c r="BF109" i="4"/>
  <c r="T109" i="4"/>
  <c r="T108" i="4"/>
  <c r="R109" i="4"/>
  <c r="R108" i="4" s="1"/>
  <c r="P109" i="4"/>
  <c r="P108" i="4" s="1"/>
  <c r="BI107" i="4"/>
  <c r="BH107" i="4"/>
  <c r="BG107" i="4"/>
  <c r="BF107" i="4"/>
  <c r="T107" i="4"/>
  <c r="T106" i="4" s="1"/>
  <c r="R107" i="4"/>
  <c r="R106" i="4" s="1"/>
  <c r="P107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T100" i="4" s="1"/>
  <c r="R101" i="4"/>
  <c r="R100" i="4"/>
  <c r="P101" i="4"/>
  <c r="P100" i="4"/>
  <c r="F92" i="4"/>
  <c r="E90" i="4"/>
  <c r="F52" i="4"/>
  <c r="E50" i="4"/>
  <c r="J24" i="4"/>
  <c r="E24" i="4"/>
  <c r="J95" i="4" s="1"/>
  <c r="J23" i="4"/>
  <c r="J21" i="4"/>
  <c r="E21" i="4"/>
  <c r="J54" i="4" s="1"/>
  <c r="J20" i="4"/>
  <c r="J18" i="4"/>
  <c r="E18" i="4"/>
  <c r="F55" i="4" s="1"/>
  <c r="J17" i="4"/>
  <c r="J15" i="4"/>
  <c r="E15" i="4"/>
  <c r="F94" i="4" s="1"/>
  <c r="J14" i="4"/>
  <c r="J12" i="4"/>
  <c r="J92" i="4"/>
  <c r="E7" i="4"/>
  <c r="E48" i="4"/>
  <c r="J37" i="3"/>
  <c r="J36" i="3"/>
  <c r="AY56" i="1"/>
  <c r="J35" i="3"/>
  <c r="AX56" i="1" s="1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BI86" i="3"/>
  <c r="BH86" i="3"/>
  <c r="BG86" i="3"/>
  <c r="BF86" i="3"/>
  <c r="T86" i="3"/>
  <c r="R86" i="3"/>
  <c r="P86" i="3"/>
  <c r="BI85" i="3"/>
  <c r="BH85" i="3"/>
  <c r="BG85" i="3"/>
  <c r="BF85" i="3"/>
  <c r="T85" i="3"/>
  <c r="R85" i="3"/>
  <c r="P85" i="3"/>
  <c r="BI84" i="3"/>
  <c r="BH84" i="3"/>
  <c r="BG84" i="3"/>
  <c r="BF84" i="3"/>
  <c r="T84" i="3"/>
  <c r="R84" i="3"/>
  <c r="P84" i="3"/>
  <c r="F75" i="3"/>
  <c r="E73" i="3"/>
  <c r="F52" i="3"/>
  <c r="E50" i="3"/>
  <c r="J24" i="3"/>
  <c r="E24" i="3"/>
  <c r="J55" i="3"/>
  <c r="J23" i="3"/>
  <c r="J21" i="3"/>
  <c r="E21" i="3"/>
  <c r="J77" i="3" s="1"/>
  <c r="J20" i="3"/>
  <c r="J18" i="3"/>
  <c r="E18" i="3"/>
  <c r="F55" i="3"/>
  <c r="J17" i="3"/>
  <c r="J15" i="3"/>
  <c r="E15" i="3"/>
  <c r="F77" i="3" s="1"/>
  <c r="J14" i="3"/>
  <c r="J12" i="3"/>
  <c r="J52" i="3" s="1"/>
  <c r="E7" i="3"/>
  <c r="E71" i="3"/>
  <c r="J37" i="2"/>
  <c r="J36" i="2"/>
  <c r="AY55" i="1" s="1"/>
  <c r="J35" i="2"/>
  <c r="AX55" i="1" s="1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T237" i="2" s="1"/>
  <c r="R238" i="2"/>
  <c r="R237" i="2"/>
  <c r="P238" i="2"/>
  <c r="P237" i="2" s="1"/>
  <c r="BI234" i="2"/>
  <c r="BH234" i="2"/>
  <c r="BG234" i="2"/>
  <c r="BF234" i="2"/>
  <c r="T234" i="2"/>
  <c r="T233" i="2" s="1"/>
  <c r="R234" i="2"/>
  <c r="R233" i="2" s="1"/>
  <c r="P234" i="2"/>
  <c r="P233" i="2" s="1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F94" i="2"/>
  <c r="E92" i="2"/>
  <c r="F52" i="2"/>
  <c r="E50" i="2"/>
  <c r="J24" i="2"/>
  <c r="E24" i="2"/>
  <c r="J97" i="2" s="1"/>
  <c r="J23" i="2"/>
  <c r="J21" i="2"/>
  <c r="E21" i="2"/>
  <c r="J96" i="2" s="1"/>
  <c r="J20" i="2"/>
  <c r="J18" i="2"/>
  <c r="E18" i="2"/>
  <c r="F97" i="2"/>
  <c r="J17" i="2"/>
  <c r="J15" i="2"/>
  <c r="E15" i="2"/>
  <c r="F96" i="2" s="1"/>
  <c r="J14" i="2"/>
  <c r="J12" i="2"/>
  <c r="J94" i="2" s="1"/>
  <c r="E7" i="2"/>
  <c r="E90" i="2" s="1"/>
  <c r="L50" i="1"/>
  <c r="AM50" i="1"/>
  <c r="AM49" i="1"/>
  <c r="L49" i="1"/>
  <c r="AM47" i="1"/>
  <c r="L47" i="1"/>
  <c r="L45" i="1"/>
  <c r="L44" i="1"/>
  <c r="BK325" i="2"/>
  <c r="J318" i="2"/>
  <c r="J286" i="2"/>
  <c r="BK247" i="2"/>
  <c r="J195" i="2"/>
  <c r="BK132" i="2"/>
  <c r="J87" i="3"/>
  <c r="BK306" i="2"/>
  <c r="BK255" i="2"/>
  <c r="J207" i="2"/>
  <c r="BK147" i="2"/>
  <c r="BK86" i="3"/>
  <c r="BK85" i="3"/>
  <c r="BK123" i="4"/>
  <c r="BK105" i="4"/>
  <c r="BK122" i="4"/>
  <c r="BK155" i="5"/>
  <c r="J112" i="5"/>
  <c r="BK87" i="6"/>
  <c r="J86" i="7"/>
  <c r="J274" i="2"/>
  <c r="BK244" i="2"/>
  <c r="J201" i="2"/>
  <c r="BK141" i="2"/>
  <c r="BK101" i="4"/>
  <c r="BK109" i="4"/>
  <c r="BK129" i="4"/>
  <c r="J109" i="4"/>
  <c r="BK157" i="5"/>
  <c r="J116" i="5"/>
  <c r="J90" i="6"/>
  <c r="BK88" i="7"/>
  <c r="J284" i="2"/>
  <c r="BK195" i="2"/>
  <c r="J159" i="2"/>
  <c r="J96" i="3"/>
  <c r="J164" i="4"/>
  <c r="BK103" i="4"/>
  <c r="J113" i="4"/>
  <c r="BK109" i="5"/>
  <c r="J148" i="5"/>
  <c r="J88" i="7"/>
  <c r="BK293" i="2"/>
  <c r="J252" i="2"/>
  <c r="BK201" i="2"/>
  <c r="BK144" i="2"/>
  <c r="J88" i="3"/>
  <c r="BK89" i="3"/>
  <c r="BK161" i="4"/>
  <c r="J123" i="4"/>
  <c r="J139" i="4"/>
  <c r="J153" i="5"/>
  <c r="J99" i="5"/>
  <c r="BK82" i="7"/>
  <c r="J308" i="2"/>
  <c r="BK263" i="2"/>
  <c r="J228" i="2"/>
  <c r="BK177" i="2"/>
  <c r="AS54" i="1"/>
  <c r="J147" i="4"/>
  <c r="J140" i="4"/>
  <c r="J101" i="5"/>
  <c r="J155" i="5"/>
  <c r="J85" i="6"/>
  <c r="BK234" i="2"/>
  <c r="J180" i="2"/>
  <c r="J111" i="2"/>
  <c r="BK100" i="3"/>
  <c r="BK155" i="4"/>
  <c r="J111" i="4"/>
  <c r="J167" i="4"/>
  <c r="J97" i="5"/>
  <c r="J170" i="5"/>
  <c r="BK88" i="6"/>
  <c r="J323" i="2"/>
  <c r="BK315" i="2"/>
  <c r="BK298" i="2"/>
  <c r="BK258" i="2"/>
  <c r="BK173" i="2"/>
  <c r="J98" i="3"/>
  <c r="J298" i="2"/>
  <c r="BK265" i="2"/>
  <c r="J198" i="2"/>
  <c r="BK134" i="2"/>
  <c r="BK93" i="3"/>
  <c r="BK157" i="4"/>
  <c r="J160" i="4"/>
  <c r="BK114" i="4"/>
  <c r="J159" i="5"/>
  <c r="BK159" i="5"/>
  <c r="BK121" i="5"/>
  <c r="J90" i="7"/>
  <c r="BK278" i="2"/>
  <c r="J248" i="2"/>
  <c r="BK212" i="2"/>
  <c r="BK159" i="2"/>
  <c r="J276" i="2"/>
  <c r="BK192" i="2"/>
  <c r="BK138" i="2"/>
  <c r="J100" i="3"/>
  <c r="J145" i="4"/>
  <c r="J107" i="4"/>
  <c r="J122" i="4"/>
  <c r="BK170" i="5"/>
  <c r="J109" i="5"/>
  <c r="BK112" i="5"/>
  <c r="J219" i="2"/>
  <c r="BK129" i="2"/>
  <c r="BK142" i="4"/>
  <c r="BK126" i="4"/>
  <c r="J136" i="5"/>
  <c r="BK139" i="5"/>
  <c r="J94" i="7"/>
  <c r="J322" i="2"/>
  <c r="J306" i="2"/>
  <c r="BK231" i="2"/>
  <c r="J162" i="2"/>
  <c r="BK103" i="2"/>
  <c r="BK88" i="3"/>
  <c r="BK272" i="2"/>
  <c r="BK248" i="2"/>
  <c r="BK184" i="2"/>
  <c r="J106" i="2"/>
  <c r="J102" i="3"/>
  <c r="BK146" i="4"/>
  <c r="BK128" i="4"/>
  <c r="BK159" i="4"/>
  <c r="J103" i="5"/>
  <c r="BK168" i="5"/>
  <c r="BK92" i="7"/>
  <c r="BK286" i="2"/>
  <c r="J263" i="2"/>
  <c r="BK187" i="2"/>
  <c r="BK126" i="2"/>
  <c r="J135" i="4"/>
  <c r="BK166" i="4"/>
  <c r="BK144" i="4"/>
  <c r="BK114" i="5"/>
  <c r="BK150" i="5"/>
  <c r="J165" i="5"/>
  <c r="BK85" i="6"/>
  <c r="BK323" i="2"/>
  <c r="BK252" i="2"/>
  <c r="J223" i="2"/>
  <c r="J144" i="2"/>
  <c r="J103" i="2"/>
  <c r="J150" i="4"/>
  <c r="BK118" i="4"/>
  <c r="BK164" i="4"/>
  <c r="BK91" i="5"/>
  <c r="BK99" i="5"/>
  <c r="BK82" i="6"/>
  <c r="J301" i="2"/>
  <c r="BK261" i="2"/>
  <c r="J184" i="2"/>
  <c r="BK136" i="2"/>
  <c r="BK95" i="3"/>
  <c r="J144" i="4"/>
  <c r="J120" i="4"/>
  <c r="J162" i="4"/>
  <c r="J139" i="5"/>
  <c r="J114" i="5"/>
  <c r="BK144" i="5"/>
  <c r="BK90" i="7"/>
  <c r="J281" i="2"/>
  <c r="J245" i="2"/>
  <c r="BK207" i="2"/>
  <c r="J132" i="2"/>
  <c r="J101" i="3"/>
  <c r="BK131" i="4"/>
  <c r="BK139" i="4"/>
  <c r="BK160" i="4"/>
  <c r="J168" i="5"/>
  <c r="J142" i="5"/>
  <c r="BK95" i="5"/>
  <c r="BK249" i="2"/>
  <c r="J171" i="2"/>
  <c r="BK96" i="3"/>
  <c r="J84" i="3"/>
  <c r="J159" i="4"/>
  <c r="J155" i="4"/>
  <c r="BK142" i="5"/>
  <c r="J89" i="6"/>
  <c r="J321" i="2"/>
  <c r="J310" i="2"/>
  <c r="J265" i="2"/>
  <c r="J204" i="2"/>
  <c r="J141" i="2"/>
  <c r="J89" i="3"/>
  <c r="J278" i="2"/>
  <c r="BK219" i="2"/>
  <c r="BK123" i="2"/>
  <c r="J97" i="3"/>
  <c r="BK116" i="4"/>
  <c r="BK154" i="4"/>
  <c r="J128" i="5"/>
  <c r="BK130" i="5"/>
  <c r="J86" i="6"/>
  <c r="BK301" i="2"/>
  <c r="J269" i="2"/>
  <c r="J238" i="2"/>
  <c r="J177" i="2"/>
  <c r="J134" i="2"/>
  <c r="J128" i="4"/>
  <c r="J153" i="4"/>
  <c r="J154" i="4"/>
  <c r="BK148" i="5"/>
  <c r="J130" i="5"/>
  <c r="BK161" i="5"/>
  <c r="BK86" i="6"/>
  <c r="J84" i="7"/>
  <c r="J261" i="2"/>
  <c r="J231" i="2"/>
  <c r="BK175" i="2"/>
  <c r="J129" i="2"/>
  <c r="BK101" i="3"/>
  <c r="BK117" i="4"/>
  <c r="BK120" i="4"/>
  <c r="BK134" i="5"/>
  <c r="J119" i="5"/>
  <c r="BK90" i="6"/>
  <c r="BK86" i="7"/>
  <c r="BK281" i="2"/>
  <c r="BK245" i="2"/>
  <c r="J165" i="2"/>
  <c r="BK106" i="2"/>
  <c r="J94" i="3"/>
  <c r="J152" i="4"/>
  <c r="BK158" i="4"/>
  <c r="J161" i="4"/>
  <c r="BK128" i="5"/>
  <c r="J132" i="5"/>
  <c r="BK89" i="6"/>
  <c r="J82" i="7"/>
  <c r="BK269" i="2"/>
  <c r="BK238" i="2"/>
  <c r="BK171" i="2"/>
  <c r="J90" i="3"/>
  <c r="J158" i="4"/>
  <c r="J131" i="4"/>
  <c r="J166" i="4"/>
  <c r="BK126" i="5"/>
  <c r="BK116" i="5"/>
  <c r="J87" i="6"/>
  <c r="J192" i="2"/>
  <c r="J92" i="3"/>
  <c r="J121" i="4"/>
  <c r="BK162" i="4"/>
  <c r="BK104" i="4"/>
  <c r="J144" i="5"/>
  <c r="BK153" i="5"/>
  <c r="BK326" i="2"/>
  <c r="J315" i="2"/>
  <c r="BK276" i="2"/>
  <c r="BK180" i="2"/>
  <c r="BK111" i="2"/>
  <c r="BK288" i="2"/>
  <c r="BK228" i="2"/>
  <c r="BK169" i="2"/>
  <c r="BK99" i="3"/>
  <c r="BK140" i="4"/>
  <c r="BK133" i="4"/>
  <c r="BK147" i="4"/>
  <c r="BK101" i="5"/>
  <c r="J161" i="5"/>
  <c r="J82" i="6"/>
  <c r="J295" i="2"/>
  <c r="J255" i="2"/>
  <c r="BK223" i="2"/>
  <c r="BK170" i="2"/>
  <c r="J108" i="2"/>
  <c r="J149" i="4"/>
  <c r="J116" i="4"/>
  <c r="J104" i="4"/>
  <c r="BK121" i="4"/>
  <c r="J124" i="5"/>
  <c r="BK165" i="5"/>
  <c r="BK136" i="5"/>
  <c r="J84" i="6"/>
  <c r="BK321" i="2"/>
  <c r="J247" i="2"/>
  <c r="J212" i="2"/>
  <c r="J169" i="2"/>
  <c r="BK108" i="2"/>
  <c r="BK84" i="3"/>
  <c r="BK137" i="4"/>
  <c r="J137" i="4"/>
  <c r="BK135" i="4"/>
  <c r="J91" i="5"/>
  <c r="J150" i="5"/>
  <c r="J91" i="6"/>
  <c r="BK308" i="2"/>
  <c r="BK274" i="2"/>
  <c r="J234" i="2"/>
  <c r="J173" i="2"/>
  <c r="J126" i="2"/>
  <c r="BK91" i="3"/>
  <c r="J125" i="4"/>
  <c r="J142" i="4"/>
  <c r="BK152" i="4"/>
  <c r="J146" i="5"/>
  <c r="J157" i="5"/>
  <c r="J83" i="6"/>
  <c r="J288" i="2"/>
  <c r="J258" i="2"/>
  <c r="BK165" i="2"/>
  <c r="J123" i="2"/>
  <c r="BK94" i="3"/>
  <c r="J146" i="4"/>
  <c r="BK107" i="4"/>
  <c r="J157" i="4"/>
  <c r="BK146" i="5"/>
  <c r="BK107" i="5"/>
  <c r="J88" i="6"/>
  <c r="BK204" i="2"/>
  <c r="J138" i="2"/>
  <c r="BK87" i="3"/>
  <c r="J132" i="4"/>
  <c r="J118" i="4"/>
  <c r="J126" i="4"/>
  <c r="J95" i="5"/>
  <c r="BK124" i="5"/>
  <c r="J325" i="2"/>
  <c r="BK322" i="2"/>
  <c r="BK310" i="2"/>
  <c r="J272" i="2"/>
  <c r="BK215" i="2"/>
  <c r="J85" i="3"/>
  <c r="BK284" i="2"/>
  <c r="J244" i="2"/>
  <c r="J175" i="2"/>
  <c r="BK97" i="3"/>
  <c r="BK90" i="3"/>
  <c r="BK136" i="4"/>
  <c r="J163" i="4"/>
  <c r="BK125" i="4"/>
  <c r="J107" i="5"/>
  <c r="BK105" i="5"/>
  <c r="BK91" i="6"/>
  <c r="BK167" i="4"/>
  <c r="BK145" i="4"/>
  <c r="J121" i="5"/>
  <c r="BK103" i="5"/>
  <c r="J92" i="7"/>
  <c r="BK267" i="2"/>
  <c r="J215" i="2"/>
  <c r="J99" i="3"/>
  <c r="BK98" i="3"/>
  <c r="J114" i="4"/>
  <c r="BK132" i="4"/>
  <c r="J117" i="4"/>
  <c r="BK113" i="4"/>
  <c r="BK97" i="5"/>
  <c r="BK83" i="6"/>
  <c r="BK295" i="2"/>
  <c r="J249" i="2"/>
  <c r="BK198" i="2"/>
  <c r="J147" i="2"/>
  <c r="J95" i="3"/>
  <c r="BK112" i="4"/>
  <c r="J103" i="4"/>
  <c r="J129" i="4"/>
  <c r="J126" i="5"/>
  <c r="BK94" i="7"/>
  <c r="BK162" i="2"/>
  <c r="BK102" i="3"/>
  <c r="BK153" i="4"/>
  <c r="J112" i="4"/>
  <c r="J101" i="4"/>
  <c r="BK111" i="4"/>
  <c r="BK93" i="5"/>
  <c r="J326" i="2"/>
  <c r="BK318" i="2"/>
  <c r="J293" i="2"/>
  <c r="BK242" i="2"/>
  <c r="J170" i="2"/>
  <c r="J86" i="3"/>
  <c r="BK119" i="5"/>
  <c r="BK84" i="7"/>
  <c r="J267" i="2"/>
  <c r="J242" i="2"/>
  <c r="J187" i="2"/>
  <c r="J136" i="2"/>
  <c r="J93" i="3"/>
  <c r="BK92" i="3"/>
  <c r="BK163" i="4"/>
  <c r="BK149" i="4"/>
  <c r="J163" i="5"/>
  <c r="BK132" i="5"/>
  <c r="J93" i="5"/>
  <c r="J91" i="3"/>
  <c r="J136" i="4"/>
  <c r="J105" i="4"/>
  <c r="J133" i="4"/>
  <c r="BK150" i="4"/>
  <c r="BK163" i="5"/>
  <c r="J105" i="5"/>
  <c r="J134" i="5"/>
  <c r="BK84" i="6"/>
  <c r="F35" i="2" l="1"/>
  <c r="F34" i="2"/>
  <c r="F36" i="2"/>
  <c r="F37" i="2"/>
  <c r="J34" i="2"/>
  <c r="T137" i="2"/>
  <c r="R137" i="2"/>
  <c r="P137" i="2"/>
  <c r="P102" i="2"/>
  <c r="P158" i="2"/>
  <c r="P172" i="2"/>
  <c r="P191" i="2"/>
  <c r="P190" i="2" s="1"/>
  <c r="R222" i="2"/>
  <c r="P241" i="2"/>
  <c r="T251" i="2"/>
  <c r="R300" i="2"/>
  <c r="P324" i="2"/>
  <c r="R122" i="2"/>
  <c r="BK168" i="2"/>
  <c r="J168" i="2" s="1"/>
  <c r="J65" i="2" s="1"/>
  <c r="R172" i="2"/>
  <c r="R191" i="2"/>
  <c r="R190" i="2" s="1"/>
  <c r="BK241" i="2"/>
  <c r="J241" i="2"/>
  <c r="J75" i="2" s="1"/>
  <c r="R251" i="2"/>
  <c r="T280" i="2"/>
  <c r="BK320" i="2"/>
  <c r="J320" i="2"/>
  <c r="J79" i="2" s="1"/>
  <c r="BK324" i="2"/>
  <c r="J324" i="2" s="1"/>
  <c r="J80" i="2" s="1"/>
  <c r="R83" i="3"/>
  <c r="R82" i="3" s="1"/>
  <c r="R81" i="3" s="1"/>
  <c r="P102" i="4"/>
  <c r="T110" i="4"/>
  <c r="P119" i="4"/>
  <c r="BK127" i="4"/>
  <c r="J127" i="4"/>
  <c r="J69" i="4" s="1"/>
  <c r="R130" i="4"/>
  <c r="BK138" i="4"/>
  <c r="J138" i="4" s="1"/>
  <c r="J72" i="4" s="1"/>
  <c r="T143" i="4"/>
  <c r="BK151" i="4"/>
  <c r="J151" i="4"/>
  <c r="J76" i="4" s="1"/>
  <c r="R156" i="4"/>
  <c r="T90" i="5"/>
  <c r="P118" i="5"/>
  <c r="T118" i="5"/>
  <c r="T152" i="5"/>
  <c r="T83" i="3"/>
  <c r="T82" i="3"/>
  <c r="T81" i="3" s="1"/>
  <c r="R110" i="4"/>
  <c r="BK119" i="4"/>
  <c r="J119" i="4" s="1"/>
  <c r="J67" i="4" s="1"/>
  <c r="R124" i="4"/>
  <c r="T127" i="4"/>
  <c r="R134" i="4"/>
  <c r="T138" i="4"/>
  <c r="BK143" i="4"/>
  <c r="J143" i="4"/>
  <c r="J74" i="4" s="1"/>
  <c r="P148" i="4"/>
  <c r="R151" i="4"/>
  <c r="BK165" i="4"/>
  <c r="J165" i="4"/>
  <c r="J78" i="4" s="1"/>
  <c r="T111" i="5"/>
  <c r="P123" i="5"/>
  <c r="BK141" i="5"/>
  <c r="J141" i="5"/>
  <c r="J66" i="5"/>
  <c r="T141" i="5"/>
  <c r="P167" i="5"/>
  <c r="BK122" i="2"/>
  <c r="J122" i="2" s="1"/>
  <c r="J62" i="2" s="1"/>
  <c r="P168" i="2"/>
  <c r="T172" i="2"/>
  <c r="T191" i="2"/>
  <c r="T190" i="2"/>
  <c r="R241" i="2"/>
  <c r="P280" i="2"/>
  <c r="BK300" i="2"/>
  <c r="J300" i="2" s="1"/>
  <c r="J78" i="2" s="1"/>
  <c r="P320" i="2"/>
  <c r="R324" i="2"/>
  <c r="R102" i="4"/>
  <c r="BK110" i="4"/>
  <c r="J110" i="4" s="1"/>
  <c r="J65" i="4" s="1"/>
  <c r="R115" i="4"/>
  <c r="P124" i="4"/>
  <c r="R127" i="4"/>
  <c r="BK134" i="4"/>
  <c r="J134" i="4"/>
  <c r="J71" i="4"/>
  <c r="P138" i="4"/>
  <c r="BK148" i="4"/>
  <c r="J148" i="4"/>
  <c r="J75" i="4" s="1"/>
  <c r="P151" i="4"/>
  <c r="T156" i="4"/>
  <c r="BK111" i="5"/>
  <c r="BK89" i="5" s="1"/>
  <c r="J89" i="5" s="1"/>
  <c r="J60" i="5" s="1"/>
  <c r="J111" i="5"/>
  <c r="J62" i="5" s="1"/>
  <c r="BK123" i="5"/>
  <c r="J123" i="5"/>
  <c r="J64" i="5" s="1"/>
  <c r="R152" i="5"/>
  <c r="BK83" i="3"/>
  <c r="J83" i="3"/>
  <c r="J61" i="3"/>
  <c r="T102" i="4"/>
  <c r="P115" i="4"/>
  <c r="T119" i="4"/>
  <c r="P127" i="4"/>
  <c r="T130" i="4"/>
  <c r="T134" i="4"/>
  <c r="R143" i="4"/>
  <c r="T148" i="4"/>
  <c r="T151" i="4"/>
  <c r="P165" i="4"/>
  <c r="BK90" i="5"/>
  <c r="J90" i="5" s="1"/>
  <c r="J61" i="5" s="1"/>
  <c r="P111" i="5"/>
  <c r="R123" i="5"/>
  <c r="P152" i="5"/>
  <c r="BK167" i="5"/>
  <c r="J167" i="5"/>
  <c r="J68" i="5"/>
  <c r="BK81" i="6"/>
  <c r="J81" i="6"/>
  <c r="J60" i="6"/>
  <c r="P81" i="6"/>
  <c r="P80" i="6"/>
  <c r="AU59" i="1" s="1"/>
  <c r="R81" i="6"/>
  <c r="R80" i="6"/>
  <c r="T81" i="6"/>
  <c r="T80" i="6"/>
  <c r="R102" i="2"/>
  <c r="T122" i="2"/>
  <c r="BK158" i="2"/>
  <c r="J158" i="2" s="1"/>
  <c r="J64" i="2" s="1"/>
  <c r="BK172" i="2"/>
  <c r="J172" i="2" s="1"/>
  <c r="J66" i="2" s="1"/>
  <c r="P183" i="2"/>
  <c r="T183" i="2"/>
  <c r="P222" i="2"/>
  <c r="T241" i="2"/>
  <c r="BK280" i="2"/>
  <c r="J280" i="2" s="1"/>
  <c r="J77" i="2" s="1"/>
  <c r="P300" i="2"/>
  <c r="T320" i="2"/>
  <c r="BK102" i="2"/>
  <c r="BK101" i="2" s="1"/>
  <c r="J102" i="2"/>
  <c r="J61" i="2" s="1"/>
  <c r="P122" i="2"/>
  <c r="T158" i="2"/>
  <c r="R168" i="2"/>
  <c r="BK183" i="2"/>
  <c r="J183" i="2" s="1"/>
  <c r="J68" i="2" s="1"/>
  <c r="R183" i="2"/>
  <c r="BK222" i="2"/>
  <c r="J222" i="2" s="1"/>
  <c r="J71" i="2" s="1"/>
  <c r="P251" i="2"/>
  <c r="BK102" i="4"/>
  <c r="J102" i="4"/>
  <c r="J62" i="4"/>
  <c r="P110" i="4"/>
  <c r="T115" i="4"/>
  <c r="BK124" i="4"/>
  <c r="J124" i="4"/>
  <c r="J68" i="4" s="1"/>
  <c r="BK130" i="4"/>
  <c r="J130" i="4"/>
  <c r="J70" i="4"/>
  <c r="P156" i="4"/>
  <c r="R165" i="4"/>
  <c r="R90" i="5"/>
  <c r="R111" i="5"/>
  <c r="R118" i="5"/>
  <c r="BK152" i="5"/>
  <c r="J152" i="5"/>
  <c r="J67" i="5"/>
  <c r="T167" i="5"/>
  <c r="P81" i="7"/>
  <c r="P80" i="7"/>
  <c r="AU60" i="1"/>
  <c r="T102" i="2"/>
  <c r="R158" i="2"/>
  <c r="T168" i="2"/>
  <c r="BK191" i="2"/>
  <c r="J191" i="2" s="1"/>
  <c r="J70" i="2" s="1"/>
  <c r="BK190" i="2"/>
  <c r="J190" i="2" s="1"/>
  <c r="J69" i="2" s="1"/>
  <c r="T222" i="2"/>
  <c r="BK251" i="2"/>
  <c r="J251" i="2" s="1"/>
  <c r="J76" i="2" s="1"/>
  <c r="R280" i="2"/>
  <c r="T300" i="2"/>
  <c r="R320" i="2"/>
  <c r="T324" i="2"/>
  <c r="P83" i="3"/>
  <c r="P82" i="3" s="1"/>
  <c r="P81" i="3" s="1"/>
  <c r="AU56" i="1" s="1"/>
  <c r="BK115" i="4"/>
  <c r="J115" i="4"/>
  <c r="J66" i="4" s="1"/>
  <c r="R119" i="4"/>
  <c r="T124" i="4"/>
  <c r="P130" i="4"/>
  <c r="P134" i="4"/>
  <c r="R138" i="4"/>
  <c r="P143" i="4"/>
  <c r="R148" i="4"/>
  <c r="BK156" i="4"/>
  <c r="J156" i="4"/>
  <c r="J77" i="4"/>
  <c r="T165" i="4"/>
  <c r="P90" i="5"/>
  <c r="P89" i="5" s="1"/>
  <c r="P88" i="5" s="1"/>
  <c r="AU58" i="1" s="1"/>
  <c r="BK118" i="5"/>
  <c r="J118" i="5"/>
  <c r="J63" i="5"/>
  <c r="T123" i="5"/>
  <c r="P141" i="5"/>
  <c r="R141" i="5"/>
  <c r="R167" i="5"/>
  <c r="BK81" i="7"/>
  <c r="J81" i="7" s="1"/>
  <c r="J60" i="7" s="1"/>
  <c r="R81" i="7"/>
  <c r="R80" i="7" s="1"/>
  <c r="T81" i="7"/>
  <c r="T80" i="7" s="1"/>
  <c r="BK233" i="2"/>
  <c r="J233" i="2" s="1"/>
  <c r="J72" i="2" s="1"/>
  <c r="BK141" i="4"/>
  <c r="J141" i="4"/>
  <c r="J73" i="4" s="1"/>
  <c r="BK106" i="4"/>
  <c r="J106" i="4" s="1"/>
  <c r="J63" i="4" s="1"/>
  <c r="BK138" i="5"/>
  <c r="J138" i="5" s="1"/>
  <c r="J65" i="5" s="1"/>
  <c r="BK137" i="2"/>
  <c r="J137" i="2" s="1"/>
  <c r="J63" i="2" s="1"/>
  <c r="BK237" i="2"/>
  <c r="J237" i="2" s="1"/>
  <c r="J73" i="2" s="1"/>
  <c r="BK100" i="4"/>
  <c r="J100" i="4"/>
  <c r="J61" i="4"/>
  <c r="BK108" i="4"/>
  <c r="J108" i="4"/>
  <c r="J64" i="4" s="1"/>
  <c r="F55" i="7"/>
  <c r="J54" i="7"/>
  <c r="F76" i="7"/>
  <c r="BK80" i="6"/>
  <c r="J80" i="6"/>
  <c r="J59" i="6" s="1"/>
  <c r="J55" i="7"/>
  <c r="J52" i="7"/>
  <c r="E70" i="7"/>
  <c r="BE82" i="7"/>
  <c r="BE94" i="7"/>
  <c r="BE90" i="7"/>
  <c r="BE92" i="7"/>
  <c r="BE84" i="7"/>
  <c r="BE86" i="7"/>
  <c r="BE88" i="7"/>
  <c r="J55" i="6"/>
  <c r="BE85" i="6"/>
  <c r="E48" i="6"/>
  <c r="J74" i="6"/>
  <c r="F77" i="6"/>
  <c r="BE84" i="6"/>
  <c r="BE86" i="6"/>
  <c r="BE90" i="6"/>
  <c r="F54" i="6"/>
  <c r="J76" i="6"/>
  <c r="BE83" i="6"/>
  <c r="BE89" i="6"/>
  <c r="BE91" i="6"/>
  <c r="BE82" i="6"/>
  <c r="BE87" i="6"/>
  <c r="BE88" i="6"/>
  <c r="E48" i="5"/>
  <c r="BE103" i="5"/>
  <c r="BE107" i="5"/>
  <c r="BE109" i="5"/>
  <c r="BE116" i="5"/>
  <c r="BE119" i="5"/>
  <c r="BE134" i="5"/>
  <c r="BE150" i="5"/>
  <c r="BE165" i="5"/>
  <c r="J54" i="5"/>
  <c r="F85" i="5"/>
  <c r="BE101" i="5"/>
  <c r="BE136" i="5"/>
  <c r="BE142" i="5"/>
  <c r="BE144" i="5"/>
  <c r="BE168" i="5"/>
  <c r="J55" i="5"/>
  <c r="J82" i="5"/>
  <c r="BE91" i="5"/>
  <c r="BE93" i="5"/>
  <c r="BE95" i="5"/>
  <c r="BE105" i="5"/>
  <c r="BE126" i="5"/>
  <c r="BE128" i="5"/>
  <c r="BE153" i="5"/>
  <c r="BE130" i="5"/>
  <c r="BE146" i="5"/>
  <c r="BE148" i="5"/>
  <c r="BE155" i="5"/>
  <c r="BE157" i="5"/>
  <c r="BE114" i="5"/>
  <c r="BE159" i="5"/>
  <c r="BE161" i="5"/>
  <c r="F54" i="5"/>
  <c r="BE97" i="5"/>
  <c r="BE99" i="5"/>
  <c r="BE139" i="5"/>
  <c r="BE163" i="5"/>
  <c r="BE112" i="5"/>
  <c r="BE121" i="5"/>
  <c r="BE124" i="5"/>
  <c r="BE132" i="5"/>
  <c r="BE170" i="5"/>
  <c r="J52" i="4"/>
  <c r="J55" i="4"/>
  <c r="F95" i="4"/>
  <c r="BE101" i="4"/>
  <c r="BE103" i="4"/>
  <c r="BE104" i="4"/>
  <c r="BE105" i="4"/>
  <c r="BE107" i="4"/>
  <c r="BE109" i="4"/>
  <c r="BE133" i="4"/>
  <c r="BE142" i="4"/>
  <c r="BE154" i="4"/>
  <c r="BK82" i="3"/>
  <c r="J82" i="3"/>
  <c r="J60" i="3"/>
  <c r="F54" i="4"/>
  <c r="E88" i="4"/>
  <c r="BE114" i="4"/>
  <c r="BE118" i="4"/>
  <c r="BE121" i="4"/>
  <c r="BE135" i="4"/>
  <c r="BE136" i="4"/>
  <c r="BE150" i="4"/>
  <c r="BE158" i="4"/>
  <c r="J94" i="4"/>
  <c r="BE112" i="4"/>
  <c r="BE113" i="4"/>
  <c r="BE153" i="4"/>
  <c r="BE159" i="4"/>
  <c r="BE164" i="4"/>
  <c r="BE125" i="4"/>
  <c r="BE126" i="4"/>
  <c r="BE132" i="4"/>
  <c r="BE146" i="4"/>
  <c r="BE155" i="4"/>
  <c r="BE157" i="4"/>
  <c r="BE166" i="4"/>
  <c r="BE116" i="4"/>
  <c r="BE117" i="4"/>
  <c r="BE120" i="4"/>
  <c r="BE131" i="4"/>
  <c r="BE137" i="4"/>
  <c r="BE144" i="4"/>
  <c r="BE161" i="4"/>
  <c r="BE162" i="4"/>
  <c r="BE167" i="4"/>
  <c r="BE122" i="4"/>
  <c r="BE139" i="4"/>
  <c r="BE145" i="4"/>
  <c r="BE149" i="4"/>
  <c r="BE152" i="4"/>
  <c r="BE160" i="4"/>
  <c r="BE163" i="4"/>
  <c r="BE111" i="4"/>
  <c r="BE123" i="4"/>
  <c r="BE128" i="4"/>
  <c r="BE129" i="4"/>
  <c r="BE140" i="4"/>
  <c r="BE147" i="4"/>
  <c r="BE88" i="3"/>
  <c r="BE90" i="3"/>
  <c r="BE91" i="3"/>
  <c r="BE96" i="3"/>
  <c r="F54" i="3"/>
  <c r="J75" i="3"/>
  <c r="F78" i="3"/>
  <c r="BE84" i="3"/>
  <c r="BE89" i="3"/>
  <c r="BE87" i="3"/>
  <c r="BE98" i="3"/>
  <c r="E48" i="3"/>
  <c r="J78" i="3"/>
  <c r="BE86" i="3"/>
  <c r="BE93" i="3"/>
  <c r="BE94" i="3"/>
  <c r="BE97" i="3"/>
  <c r="BE100" i="3"/>
  <c r="J54" i="3"/>
  <c r="BE85" i="3"/>
  <c r="BE92" i="3"/>
  <c r="BE95" i="3"/>
  <c r="BE99" i="3"/>
  <c r="BE101" i="3"/>
  <c r="BE102" i="3"/>
  <c r="BB55" i="1"/>
  <c r="E48" i="2"/>
  <c r="J52" i="2"/>
  <c r="F54" i="2"/>
  <c r="J54" i="2"/>
  <c r="F55" i="2"/>
  <c r="J55" i="2"/>
  <c r="BE103" i="2"/>
  <c r="BE106" i="2"/>
  <c r="BE108" i="2"/>
  <c r="BE111" i="2"/>
  <c r="BE123" i="2"/>
  <c r="BE126" i="2"/>
  <c r="BE129" i="2"/>
  <c r="BE132" i="2"/>
  <c r="BE134" i="2"/>
  <c r="BE136" i="2"/>
  <c r="BE138" i="2"/>
  <c r="BE141" i="2"/>
  <c r="BE144" i="2"/>
  <c r="BE147" i="2"/>
  <c r="BE159" i="2"/>
  <c r="BE162" i="2"/>
  <c r="BE165" i="2"/>
  <c r="BE169" i="2"/>
  <c r="BE170" i="2"/>
  <c r="BE171" i="2"/>
  <c r="BE173" i="2"/>
  <c r="BE175" i="2"/>
  <c r="BE177" i="2"/>
  <c r="BE180" i="2"/>
  <c r="BE184" i="2"/>
  <c r="BE187" i="2"/>
  <c r="BE192" i="2"/>
  <c r="BE195" i="2"/>
  <c r="BE198" i="2"/>
  <c r="BE201" i="2"/>
  <c r="BE204" i="2"/>
  <c r="BE207" i="2"/>
  <c r="BE212" i="2"/>
  <c r="BE215" i="2"/>
  <c r="BE219" i="2"/>
  <c r="BE223" i="2"/>
  <c r="BE228" i="2"/>
  <c r="BE231" i="2"/>
  <c r="BE234" i="2"/>
  <c r="BE238" i="2"/>
  <c r="BE242" i="2"/>
  <c r="BE244" i="2"/>
  <c r="BE245" i="2"/>
  <c r="BE247" i="2"/>
  <c r="BE248" i="2"/>
  <c r="BE249" i="2"/>
  <c r="BE252" i="2"/>
  <c r="BE255" i="2"/>
  <c r="BE258" i="2"/>
  <c r="BE261" i="2"/>
  <c r="BE263" i="2"/>
  <c r="BE265" i="2"/>
  <c r="BE267" i="2"/>
  <c r="BE269" i="2"/>
  <c r="BE272" i="2"/>
  <c r="BE274" i="2"/>
  <c r="BE276" i="2"/>
  <c r="BE278" i="2"/>
  <c r="BE281" i="2"/>
  <c r="BE284" i="2"/>
  <c r="BE286" i="2"/>
  <c r="BE288" i="2"/>
  <c r="BE293" i="2"/>
  <c r="BE295" i="2"/>
  <c r="BE298" i="2"/>
  <c r="BE301" i="2"/>
  <c r="BE306" i="2"/>
  <c r="BE308" i="2"/>
  <c r="BE310" i="2"/>
  <c r="BE315" i="2"/>
  <c r="BE318" i="2"/>
  <c r="BE321" i="2"/>
  <c r="BE322" i="2"/>
  <c r="BE323" i="2"/>
  <c r="BE325" i="2"/>
  <c r="BE326" i="2"/>
  <c r="BC55" i="1"/>
  <c r="BA55" i="1"/>
  <c r="AW55" i="1"/>
  <c r="BD55" i="1"/>
  <c r="J34" i="7"/>
  <c r="AW60" i="1"/>
  <c r="F35" i="5"/>
  <c r="BB58" i="1" s="1"/>
  <c r="F37" i="3"/>
  <c r="BD56" i="1"/>
  <c r="J34" i="6"/>
  <c r="AW59" i="1" s="1"/>
  <c r="F37" i="4"/>
  <c r="BD57" i="1"/>
  <c r="F35" i="3"/>
  <c r="BB56" i="1" s="1"/>
  <c r="J34" i="3"/>
  <c r="AW56" i="1"/>
  <c r="F35" i="7"/>
  <c r="BB60" i="1" s="1"/>
  <c r="F34" i="3"/>
  <c r="BA56" i="1"/>
  <c r="F34" i="5"/>
  <c r="BA58" i="1" s="1"/>
  <c r="F34" i="6"/>
  <c r="BA59" i="1"/>
  <c r="F36" i="3"/>
  <c r="BC56" i="1" s="1"/>
  <c r="F37" i="7"/>
  <c r="BD60" i="1"/>
  <c r="F34" i="4"/>
  <c r="BA57" i="1" s="1"/>
  <c r="J34" i="5"/>
  <c r="AW58" i="1"/>
  <c r="J34" i="4"/>
  <c r="AW57" i="1" s="1"/>
  <c r="F36" i="7"/>
  <c r="BC60" i="1"/>
  <c r="F35" i="6"/>
  <c r="BB59" i="1" s="1"/>
  <c r="F37" i="6"/>
  <c r="BD59" i="1"/>
  <c r="F36" i="6"/>
  <c r="BC59" i="1" s="1"/>
  <c r="F34" i="7"/>
  <c r="BA60" i="1"/>
  <c r="F35" i="4"/>
  <c r="BB57" i="1" s="1"/>
  <c r="F36" i="5"/>
  <c r="BC58" i="1"/>
  <c r="F36" i="4"/>
  <c r="BC57" i="1" s="1"/>
  <c r="F37" i="5"/>
  <c r="BD58" i="1" s="1"/>
  <c r="BK182" i="2" l="1"/>
  <c r="J182" i="2" s="1"/>
  <c r="J67" i="2" s="1"/>
  <c r="T99" i="4"/>
  <c r="T98" i="4"/>
  <c r="R99" i="4"/>
  <c r="R98" i="4"/>
  <c r="P99" i="4"/>
  <c r="P98" i="4"/>
  <c r="AU57" i="1"/>
  <c r="T240" i="2"/>
  <c r="R101" i="2"/>
  <c r="T182" i="2"/>
  <c r="T89" i="5"/>
  <c r="T88" i="5"/>
  <c r="P182" i="2"/>
  <c r="P100" i="2" s="1"/>
  <c r="AU55" i="1" s="1"/>
  <c r="AU54" i="1" s="1"/>
  <c r="R240" i="2"/>
  <c r="R182" i="2"/>
  <c r="R89" i="5"/>
  <c r="R88" i="5" s="1"/>
  <c r="T101" i="2"/>
  <c r="P240" i="2"/>
  <c r="P101" i="2"/>
  <c r="BK240" i="2"/>
  <c r="J240" i="2" s="1"/>
  <c r="J74" i="2" s="1"/>
  <c r="BK99" i="4"/>
  <c r="J99" i="4"/>
  <c r="J60" i="4" s="1"/>
  <c r="BK80" i="7"/>
  <c r="J80" i="7"/>
  <c r="J59" i="7" s="1"/>
  <c r="BK88" i="5"/>
  <c r="J88" i="5"/>
  <c r="J59" i="5" s="1"/>
  <c r="BK81" i="3"/>
  <c r="J81" i="3" s="1"/>
  <c r="J30" i="3" s="1"/>
  <c r="AG56" i="1" s="1"/>
  <c r="J101" i="2"/>
  <c r="J60" i="2"/>
  <c r="BC54" i="1"/>
  <c r="W32" i="1" s="1"/>
  <c r="F33" i="2"/>
  <c r="AZ55" i="1" s="1"/>
  <c r="F33" i="3"/>
  <c r="AZ56" i="1"/>
  <c r="J33" i="6"/>
  <c r="AV59" i="1" s="1"/>
  <c r="AT59" i="1" s="1"/>
  <c r="BD54" i="1"/>
  <c r="W33" i="1" s="1"/>
  <c r="J33" i="7"/>
  <c r="AV60" i="1" s="1"/>
  <c r="AT60" i="1" s="1"/>
  <c r="J33" i="4"/>
  <c r="AV57" i="1" s="1"/>
  <c r="AT57" i="1" s="1"/>
  <c r="F33" i="5"/>
  <c r="AZ58" i="1" s="1"/>
  <c r="J33" i="5"/>
  <c r="AV58" i="1" s="1"/>
  <c r="AT58" i="1" s="1"/>
  <c r="J30" i="6"/>
  <c r="AG59" i="1"/>
  <c r="F33" i="7"/>
  <c r="AZ60" i="1"/>
  <c r="BA54" i="1"/>
  <c r="W30" i="1" s="1"/>
  <c r="F33" i="4"/>
  <c r="AZ57" i="1"/>
  <c r="J33" i="3"/>
  <c r="AV56" i="1"/>
  <c r="AT56" i="1"/>
  <c r="BB54" i="1"/>
  <c r="W31" i="1" s="1"/>
  <c r="F33" i="6"/>
  <c r="AZ59" i="1"/>
  <c r="J33" i="2"/>
  <c r="AV55" i="1" s="1"/>
  <c r="AT55" i="1" s="1"/>
  <c r="T100" i="2" l="1"/>
  <c r="R100" i="2"/>
  <c r="BK100" i="2"/>
  <c r="J100" i="2"/>
  <c r="J59" i="2" s="1"/>
  <c r="BK98" i="4"/>
  <c r="J98" i="4"/>
  <c r="J59" i="4" s="1"/>
  <c r="AN59" i="1"/>
  <c r="J39" i="6"/>
  <c r="AN56" i="1"/>
  <c r="J59" i="3"/>
  <c r="J39" i="3"/>
  <c r="J30" i="7"/>
  <c r="AG60" i="1"/>
  <c r="AW54" i="1"/>
  <c r="AK30" i="1" s="1"/>
  <c r="AZ54" i="1"/>
  <c r="W29" i="1" s="1"/>
  <c r="J30" i="5"/>
  <c r="AG58" i="1"/>
  <c r="AN58" i="1"/>
  <c r="AX54" i="1"/>
  <c r="AY54" i="1"/>
  <c r="J30" i="2" l="1"/>
  <c r="AG55" i="1" s="1"/>
  <c r="AN55" i="1" s="1"/>
  <c r="J39" i="7"/>
  <c r="J39" i="5"/>
  <c r="AN60" i="1"/>
  <c r="J30" i="4"/>
  <c r="AG57" i="1"/>
  <c r="AN57" i="1"/>
  <c r="AV54" i="1"/>
  <c r="AK29" i="1" s="1"/>
  <c r="J39" i="2" l="1"/>
  <c r="J39" i="4"/>
  <c r="AT54" i="1"/>
  <c r="AG54" i="1"/>
  <c r="AK26" i="1" s="1"/>
  <c r="AK35" i="1" l="1"/>
  <c r="AN54" i="1"/>
</calcChain>
</file>

<file path=xl/sharedStrings.xml><?xml version="1.0" encoding="utf-8"?>
<sst xmlns="http://schemas.openxmlformats.org/spreadsheetml/2006/main" count="6023" uniqueCount="1281">
  <si>
    <t>Export Komplet</t>
  </si>
  <si>
    <t>VZ</t>
  </si>
  <si>
    <t>2.0</t>
  </si>
  <si>
    <t/>
  </si>
  <si>
    <t>False</t>
  </si>
  <si>
    <t>{ca9dba0a-5271-4ae2-93da-3be0db8d49d1}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</si>
  <si>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</si>
  <si>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</si>
  <si>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</si>
  <si>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</si>
  <si>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</si>
  <si>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</si>
  <si>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</si>
  <si>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</si>
  <si>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</si>
  <si>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R63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</si>
  <si>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</si>
  <si>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</si>
  <si>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Přesun přijmové laboratoře ODHB, dětská nemocnice, budova A</t>
  </si>
  <si>
    <t>KSO:</t>
  </si>
  <si>
    <t>CC-CZ:</t>
  </si>
  <si>
    <t>Místo:</t>
  </si>
  <si>
    <t xml:space="preserve"> </t>
  </si>
  <si>
    <t>Datum:</t>
  </si>
  <si>
    <t>24. 11. 2025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</si>
  <si>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</si>
  <si>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</si>
  <si>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</si>
  <si>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</si>
  <si>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</si>
  <si>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</si>
  <si>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</si>
  <si>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</si>
  <si>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</si>
  <si>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</si>
  <si>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</si>
  <si>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</si>
  <si>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</si>
  <si>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</si>
  <si>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</si>
  <si>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</si>
  <si>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</si>
  <si>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</si>
  <si>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</si>
  <si>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</si>
  <si>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</si>
  <si>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</si>
  <si>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</si>
  <si>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</si>
  <si>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</si>
  <si>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</si>
  <si>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</si>
  <si>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</si>
  <si>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</si>
  <si>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</si>
  <si>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</si>
  <si>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</si>
  <si>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</si>
  <si>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</si>
  <si>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</si>
  <si>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</si>
  <si>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</si>
  <si>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</si>
  <si>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</si>
  <si>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</si>
  <si>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</si>
  <si>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</si>
  <si>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</si>
  <si>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</si>
  <si>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</si>
  <si>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</si>
  <si>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</si>
  <si>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</si>
  <si>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</si>
  <si>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</si>
  <si>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a bourací práce</t>
  </si>
  <si>
    <t>STA</t>
  </si>
  <si>
    <t>{f3d06c6c-a0bd-4cfb-811c-f969f572812c}</t>
  </si>
  <si>
    <t>2</t>
  </si>
  <si>
    <t>Slaboproud</t>
  </si>
  <si>
    <t>{8a60d4ff-3bbc-46ec-ade1-45bf3ccbeb6a}</t>
  </si>
  <si>
    <t>3</t>
  </si>
  <si>
    <t>Silnoproud</t>
  </si>
  <si>
    <t>{74670da3-b26b-44e5-95fe-16c35742c2a6}</t>
  </si>
  <si>
    <t>4</t>
  </si>
  <si>
    <t>Potrubní pošta</t>
  </si>
  <si>
    <t>{04fada11-9e17-459b-9f9f-36c63ac9d026}</t>
  </si>
  <si>
    <t>5</t>
  </si>
  <si>
    <t>Monitoring</t>
  </si>
  <si>
    <t>{125698ed-fac4-4af3-8c81-54515fc94a41}</t>
  </si>
  <si>
    <t>9</t>
  </si>
  <si>
    <t>VRN</t>
  </si>
  <si>
    <t>{a787de3d-2768-4a45-8972-a0748345aa28}</t>
  </si>
  <si>
    <t>Po_obkladu</t>
  </si>
  <si>
    <t>Plocha pro opravu omítky po obkladu</t>
  </si>
  <si>
    <t>m2</t>
  </si>
  <si>
    <t>84,999</t>
  </si>
  <si>
    <t>DVEŘE1</t>
  </si>
  <si>
    <t>Dveře ve vnitřních stěnách</t>
  </si>
  <si>
    <t>20,094</t>
  </si>
  <si>
    <t>KRYCÍ LIST SOUPISU PRACÍ</t>
  </si>
  <si>
    <t>F01</t>
  </si>
  <si>
    <t>Plochy místností</t>
  </si>
  <si>
    <t>49,97</t>
  </si>
  <si>
    <t>F012</t>
  </si>
  <si>
    <t>Plochy místností (PVC), vč. prostoru mezi dveřmi</t>
  </si>
  <si>
    <t>51,007</t>
  </si>
  <si>
    <t>obklad</t>
  </si>
  <si>
    <t>Plocha ker. obkladu 1+2 NP</t>
  </si>
  <si>
    <t>5,805</t>
  </si>
  <si>
    <t>Obklad01</t>
  </si>
  <si>
    <t>Keramický obklad -  obvod</t>
  </si>
  <si>
    <t>bm</t>
  </si>
  <si>
    <t>3,87</t>
  </si>
  <si>
    <t>Objekt:</t>
  </si>
  <si>
    <t>Obvod012</t>
  </si>
  <si>
    <t>Obvod místností soklík PVC</t>
  </si>
  <si>
    <t>66,43</t>
  </si>
  <si>
    <t>1 - Stavební a bourací práce</t>
  </si>
  <si>
    <t>okno1</t>
  </si>
  <si>
    <t>Otvory v obvodové stěně</t>
  </si>
  <si>
    <t>17,471</t>
  </si>
  <si>
    <t>omítka</t>
  </si>
  <si>
    <t>Plocha omítky</t>
  </si>
  <si>
    <t>175,011</t>
  </si>
  <si>
    <t>REKAPITULACE ČLENĚNÍ SOUPISU PRACÍ</t>
  </si>
  <si>
    <t>Kód dílu - Popis</t>
  </si>
  <si>
    <t>Cena celkem [CZK]</t>
  </si>
  <si>
    <t>-1</t>
  </si>
  <si>
    <t>A-HSV - Bourací práce</t>
  </si>
  <si>
    <t xml:space="preserve">    963 - Podlahy</t>
  </si>
  <si>
    <t xml:space="preserve">    964 - Otvorové výplně, ostatní</t>
  </si>
  <si>
    <t xml:space="preserve">    965 - Omítky, podhledy</t>
  </si>
  <si>
    <t xml:space="preserve">    968 - Svislé konstrukce</t>
  </si>
  <si>
    <t xml:space="preserve">    969 - Profese - odpojení</t>
  </si>
  <si>
    <t xml:space="preserve">    997 - Přesun sutě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</si>
  <si>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</si>
  <si>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</si>
  <si>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</si>
  <si>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  61 - Úprava povrchů vnitřních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</si>
  <si>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</si>
  <si>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</si>
  <si>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</si>
  <si>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</si>
  <si>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725 - Zdravotechnika - zařizovací předměty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</si>
  <si>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</si>
  <si>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</si>
  <si>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</si>
  <si>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OSTATNÍ - Vybavení</t>
  </si>
  <si>
    <t xml:space="preserve">OSTATNÍ2 - Vybavení - zařízení 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</si>
  <si>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</si>
  <si>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</si>
  <si>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</si>
  <si>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</si>
  <si>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</si>
  <si>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</si>
  <si>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</si>
  <si>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</si>
  <si>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</si>
  <si>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</si>
  <si>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</si>
  <si>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</si>
  <si>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</si>
  <si>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A-HSV</t>
  </si>
  <si>
    <t>Bourací práce</t>
  </si>
  <si>
    <t>ROZPOCET</t>
  </si>
  <si>
    <t>963</t>
  </si>
  <si>
    <t>Podlahy</t>
  </si>
  <si>
    <t>K</t>
  </si>
  <si>
    <t>965046111</t>
  </si>
  <si>
    <t>Broušení stávajících betonových podlah úběr do 3 mm</t>
  </si>
  <si>
    <t>CS ÚRS 2025 02</t>
  </si>
  <si>
    <t>1744017209</t>
  </si>
  <si>
    <t>Online PSC</t>
  </si>
  <si>
    <t>https://podminky.urs.cz/item/CS_URS_2025_02/965046111</t>
  </si>
  <si>
    <t>VV</t>
  </si>
  <si>
    <t>965046119</t>
  </si>
  <si>
    <t>Broušení stávajících betonových podlah Příplatek k ceně za každý další 1 mm úběru</t>
  </si>
  <si>
    <t>-312216080</t>
  </si>
  <si>
    <t>https://podminky.urs.cz/item/CS_URS_2025_02/965046119</t>
  </si>
  <si>
    <t>965081213</t>
  </si>
  <si>
    <t>Bourání podlah z dlaždic bez podkladního lože nebo mazaniny, s jakoukoliv výplní spár keramických nebo xylolitových tl. do 10 mm, plochy přes 1 m2</t>
  </si>
  <si>
    <t>-558208358</t>
  </si>
  <si>
    <t>https://podminky.urs.cz/item/CS_URS_2025_02/965081213</t>
  </si>
  <si>
    <t>"A211"2,08</t>
  </si>
  <si>
    <t>776201812</t>
  </si>
  <si>
    <t>Demontáž povlakových podlahovin lepených ručně s podložkou</t>
  </si>
  <si>
    <t>981655364</t>
  </si>
  <si>
    <t>https://podminky.urs.cz/item/CS_URS_2025_02/776201812</t>
  </si>
  <si>
    <t>"A210"3,07</t>
  </si>
  <si>
    <t>"A212"18,56</t>
  </si>
  <si>
    <t>"A213"3,7</t>
  </si>
  <si>
    <t>"A214"0</t>
  </si>
  <si>
    <t>"A215"19,05</t>
  </si>
  <si>
    <t>"A216"3,51</t>
  </si>
  <si>
    <t>"prostor mezi  dveřmi"</t>
  </si>
  <si>
    <t>0,17*(0,9*6+0,7)</t>
  </si>
  <si>
    <t>Součet</t>
  </si>
  <si>
    <t>964</t>
  </si>
  <si>
    <t>Otvorové výplně, ostatní</t>
  </si>
  <si>
    <t>725210821</t>
  </si>
  <si>
    <t>Demontáž umyvadel bez výtokových armatur umyvadel</t>
  </si>
  <si>
    <t>soubor</t>
  </si>
  <si>
    <t>16</t>
  </si>
  <si>
    <t>-2036855674</t>
  </si>
  <si>
    <t>https://podminky.urs.cz/item/CS_URS_2025_02/725210821</t>
  </si>
  <si>
    <t>"B02"1</t>
  </si>
  <si>
    <t>6</t>
  </si>
  <si>
    <t>725320821</t>
  </si>
  <si>
    <t>Demontáž dřezů dvojitých bez výtokových armatur na konzolách</t>
  </si>
  <si>
    <t>-1959475372</t>
  </si>
  <si>
    <t>https://podminky.urs.cz/item/CS_URS_2025_02/725320821</t>
  </si>
  <si>
    <t>"B11"1</t>
  </si>
  <si>
    <t>7</t>
  </si>
  <si>
    <t>725820802</t>
  </si>
  <si>
    <t>Demontáž baterií stojánkových do 1 otvoru</t>
  </si>
  <si>
    <t>1065764117</t>
  </si>
  <si>
    <t>https://podminky.urs.cz/item/CS_URS_2025_02/725820802</t>
  </si>
  <si>
    <t>3+1</t>
  </si>
  <si>
    <t>8</t>
  </si>
  <si>
    <t>725210821R</t>
  </si>
  <si>
    <t>Demontáž umyvadel bez výtokových armatur umyvadel - pro zpětnou montáž, vč. uskladnění</t>
  </si>
  <si>
    <t xml:space="preserve">vlastní </t>
  </si>
  <si>
    <t>481968428</t>
  </si>
  <si>
    <t>"B03"1</t>
  </si>
  <si>
    <t>751111811</t>
  </si>
  <si>
    <t>Demontáž ventilátoru axiálního nízkotlakého kruhové potrubí, průměru do 200 mm</t>
  </si>
  <si>
    <t>kus</t>
  </si>
  <si>
    <t>1731559081</t>
  </si>
  <si>
    <t>https://podminky.urs.cz/item/CS_URS_2025_02/751111811</t>
  </si>
  <si>
    <t>10</t>
  </si>
  <si>
    <t>K026</t>
  </si>
  <si>
    <t>Demontáž vestavěné skříně vymezují sklad A214</t>
  </si>
  <si>
    <t>kpl</t>
  </si>
  <si>
    <t>847614307</t>
  </si>
  <si>
    <t>965</t>
  </si>
  <si>
    <t>Omítky, podhledy</t>
  </si>
  <si>
    <t>11</t>
  </si>
  <si>
    <t>978013121</t>
  </si>
  <si>
    <t>Otlučení vápenných nebo vápenocementových omítek vnitřních ploch stěn s vyškrabáním spar, s očištěním zdiva, v rozsahu přes 5 do 10 %</t>
  </si>
  <si>
    <t>-827350135</t>
  </si>
  <si>
    <t>https://podminky.urs.cz/item/CS_URS_2025_02/978013121</t>
  </si>
  <si>
    <t>"dočištění po elektroinstalaci, odsekání obkladu"omítka</t>
  </si>
  <si>
    <t>978035115</t>
  </si>
  <si>
    <t>Odstranění tenkovrstvých omítek nebo štuku tloušťky do 2 mm obroušením, rozsahu přes 30 do 50%</t>
  </si>
  <si>
    <t>-2097269529</t>
  </si>
  <si>
    <t>https://podminky.urs.cz/item/CS_URS_2025_02/978035115</t>
  </si>
  <si>
    <t>"odstranění mlaby a štuku, dle přídržnosti"omítka-po_obkladu</t>
  </si>
  <si>
    <t>13</t>
  </si>
  <si>
    <t>978011121</t>
  </si>
  <si>
    <t>Otlučení vápenných nebo vápenocementových omítek vnitřních ploch stropů, v rozsahu přes 5 do 10 %</t>
  </si>
  <si>
    <t>342472916</t>
  </si>
  <si>
    <t>https://podminky.urs.cz/item/CS_URS_2025_02/978011121</t>
  </si>
  <si>
    <t>14</t>
  </si>
  <si>
    <t>978059541</t>
  </si>
  <si>
    <t>Odsekání obkladů stěn včetně otlučení podkladní omítky až na zdivo z obkládaček vnitřních, z jakýchkoliv materiálů, plochy přes 1 m2</t>
  </si>
  <si>
    <t>-1174642686</t>
  </si>
  <si>
    <t>https://podminky.urs.cz/item/CS_URS_2025_02/978059541</t>
  </si>
  <si>
    <t>"A211"(1+2,08)*2*1,95</t>
  </si>
  <si>
    <t>"A212"(2,945+6,22)*2*1,95</t>
  </si>
  <si>
    <t>"A213"(0,77+0,47*2)*1,5</t>
  </si>
  <si>
    <t>"A214"(0,3+0,1+1,07+2,08+1,5)*1,95</t>
  </si>
  <si>
    <t>"A215"(6,22+3,08)*2*1,95</t>
  </si>
  <si>
    <t>"A216"(0,55+0,77+0,55)*1,5</t>
  </si>
  <si>
    <t>"odpočet dveří"-(0,7*2,02+0,9*2,02*2)</t>
  </si>
  <si>
    <t>"odpočet oken"-3,065*1,5*2</t>
  </si>
  <si>
    <t>968</t>
  </si>
  <si>
    <t>Svislé konstrukce</t>
  </si>
  <si>
    <t>15</t>
  </si>
  <si>
    <t>962031143</t>
  </si>
  <si>
    <t>Bourání příček nebo přizdívek z cihel pálených dutých, tl. přes 100 do 150 mm</t>
  </si>
  <si>
    <t>277989636</t>
  </si>
  <si>
    <t>https://podminky.urs.cz/item/CS_URS_2025_02/962031143</t>
  </si>
  <si>
    <t>"B01"3,2*1,21</t>
  </si>
  <si>
    <t>962031142</t>
  </si>
  <si>
    <t>Bourání příček nebo přizdívek z cihel pálených dutých, tl. do 100 mm</t>
  </si>
  <si>
    <t>-2068670265</t>
  </si>
  <si>
    <t>https://podminky.urs.cz/item/CS_URS_2025_02/962031142</t>
  </si>
  <si>
    <t>"polopříčka"1,5*(0,47+0,55)</t>
  </si>
  <si>
    <t>17</t>
  </si>
  <si>
    <t>962081131</t>
  </si>
  <si>
    <t>Bourání příček nebo přizdívek ze skleněných tvárnic, tl. do 100 mm</t>
  </si>
  <si>
    <t>-1521723712</t>
  </si>
  <si>
    <t>https://podminky.urs.cz/item/CS_URS_2025_02/962081131</t>
  </si>
  <si>
    <t>"luxfery"0,6*0,6</t>
  </si>
  <si>
    <t>969</t>
  </si>
  <si>
    <t>Profese - odpojení</t>
  </si>
  <si>
    <t>18</t>
  </si>
  <si>
    <t>K005</t>
  </si>
  <si>
    <t>Odpojení a demontáž elektroinstalace - nacenit dle PD původního provedení a osobní prohlídky</t>
  </si>
  <si>
    <t>-517310868</t>
  </si>
  <si>
    <t>19</t>
  </si>
  <si>
    <t>K024</t>
  </si>
  <si>
    <t>Demontáž a zpětná montáž otopného tělesa v A211</t>
  </si>
  <si>
    <t>ks</t>
  </si>
  <si>
    <t>-250015965</t>
  </si>
  <si>
    <t>20</t>
  </si>
  <si>
    <t>K025</t>
  </si>
  <si>
    <t>Demontáž otopného tělesa 400/800, zaslepená potrubí</t>
  </si>
  <si>
    <t xml:space="preserve">ks </t>
  </si>
  <si>
    <t>1830964540</t>
  </si>
  <si>
    <t>997</t>
  </si>
  <si>
    <t>Přesun sutě</t>
  </si>
  <si>
    <t>997013211</t>
  </si>
  <si>
    <t>Vnitrostaveništní doprava suti a vybouraných hmot vodorovně do 50 m s naložením ručně pro budovy a haly výšky do 6 m</t>
  </si>
  <si>
    <t>t</t>
  </si>
  <si>
    <t>-183712630</t>
  </si>
  <si>
    <t>https://podminky.urs.cz/item/CS_URS_2025_02/997013211</t>
  </si>
  <si>
    <t>22</t>
  </si>
  <si>
    <t>997013501</t>
  </si>
  <si>
    <t>Odvoz suti a vybouraných hmot na skládku nebo meziskládku se složením, na vzdálenost do 1 km</t>
  </si>
  <si>
    <t>380794283</t>
  </si>
  <si>
    <t>https://podminky.urs.cz/item/CS_URS_2025_02/997013501</t>
  </si>
  <si>
    <t>23</t>
  </si>
  <si>
    <t>997013509</t>
  </si>
  <si>
    <t>Odvoz suti a vybouraných hmot na skládku nebo meziskládku se složením, na vzdálenost Příplatek k ceně za každý další i započatý 1 km přes 1 km</t>
  </si>
  <si>
    <t>862144246</t>
  </si>
  <si>
    <t>https://podminky.urs.cz/item/CS_URS_2025_02/997013509</t>
  </si>
  <si>
    <t>8,799*24 'Přepočtené koeficientem množství</t>
  </si>
  <si>
    <t>24</t>
  </si>
  <si>
    <t>997013631</t>
  </si>
  <si>
    <t>Poplatek za uložení stavebního odpadu na skládce (skládkovné) směsného stavebního a demoličního zatříděného do Katalogu odpadů pod kódem 17 09 04</t>
  </si>
  <si>
    <t>1167449269</t>
  </si>
  <si>
    <t>https://podminky.urs.cz/item/CS_URS_2025_02/997013631</t>
  </si>
  <si>
    <t>HSV</t>
  </si>
  <si>
    <t>Práce a dodávky HSV</t>
  </si>
  <si>
    <t>Svislé a kompletní konstrukce</t>
  </si>
  <si>
    <t>25</t>
  </si>
  <si>
    <t>340235212</t>
  </si>
  <si>
    <t>Zazdívka otvorů v příčkách nebo stěnách cihlami pálenými plnými plochy do 0,0225 m2, tloušťky přes 100 mm</t>
  </si>
  <si>
    <t>1546830433</t>
  </si>
  <si>
    <t>https://podminky.urs.cz/item/CS_URS_2025_02/340235212</t>
  </si>
  <si>
    <t>"po ventilátoru"1</t>
  </si>
  <si>
    <t>26</t>
  </si>
  <si>
    <t>340271041</t>
  </si>
  <si>
    <t>Zazdívka otvorů v příčkách nebo stěnách pórobetonovými tvárnicemi plochy přes 0,25 m2 do 1 m2, objemová hmotnost 500 kg/m3, tloušťka příčky 150 mm</t>
  </si>
  <si>
    <t>-1569538678</t>
  </si>
  <si>
    <t>https://podminky.urs.cz/item/CS_URS_2025_02/340271041</t>
  </si>
  <si>
    <t>"N04"0,6*0,6</t>
  </si>
  <si>
    <t>Úpravy povrchů, podlahy a osazování výplní</t>
  </si>
  <si>
    <t>61</t>
  </si>
  <si>
    <t>Úprava povrchů vnitřních</t>
  </si>
  <si>
    <t>27</t>
  </si>
  <si>
    <t>629991011</t>
  </si>
  <si>
    <t>Zakrytí vnějších ploch před znečištěním včetně pozdějšího odkrytí výplní otvorů a svislých ploch fólií přilepenou lepící páskou</t>
  </si>
  <si>
    <t>2092051590</t>
  </si>
  <si>
    <t>https://podminky.urs.cz/item/CS_URS_2025_02/629991011</t>
  </si>
  <si>
    <t>28</t>
  </si>
  <si>
    <t>611325112</t>
  </si>
  <si>
    <t>Vápenocementová omítka rýh hladká, ve stropech, šířky rýhy přes 150 do 300 mm</t>
  </si>
  <si>
    <t>1925596285</t>
  </si>
  <si>
    <t>https://podminky.urs.cz/item/CS_URS_2025_02/611325112</t>
  </si>
  <si>
    <t>"N01"1,21*0,2</t>
  </si>
  <si>
    <t>29</t>
  </si>
  <si>
    <t>612325112</t>
  </si>
  <si>
    <t>Vápenocementová omítka rýh hladká, ve stěnách, šířky rýhy přes 150 do 300 mm</t>
  </si>
  <si>
    <t>-1762297943</t>
  </si>
  <si>
    <t>https://podminky.urs.cz/item/CS_URS_2025_02/612325112</t>
  </si>
  <si>
    <t>"N01"3,2*0,2*2</t>
  </si>
  <si>
    <t>30</t>
  </si>
  <si>
    <t>612325213</t>
  </si>
  <si>
    <t>Vápenocementová omítka jednotlivých malých ploch hladká na stěnách, plochy jednotlivě přes 0,25 do 1 m2</t>
  </si>
  <si>
    <t>232799278</t>
  </si>
  <si>
    <t>https://podminky.urs.cz/item/CS_URS_2025_02/612325213</t>
  </si>
  <si>
    <t>"zazdívka"2</t>
  </si>
  <si>
    <t>31</t>
  </si>
  <si>
    <t>611325416</t>
  </si>
  <si>
    <t>Oprava vápenocementové omítky vnitřních ploch hladké, tl. do 20 mm, s celoplošným přeštukováním, tl. štuku do 3 mm stropů, v rozsahu opravované plochy do 10%</t>
  </si>
  <si>
    <t>1467213521</t>
  </si>
  <si>
    <t>https://podminky.urs.cz/item/CS_URS_2025_02/611325416</t>
  </si>
  <si>
    <t>32</t>
  </si>
  <si>
    <t>612325411</t>
  </si>
  <si>
    <t>Oprava vápenocementové omítky vnitřních ploch hladké, tl. do 20 mm stěn, v rozsahu opravované plochy do 10%</t>
  </si>
  <si>
    <t>508058598</t>
  </si>
  <si>
    <t>https://podminky.urs.cz/item/CS_URS_2025_02/612325411</t>
  </si>
  <si>
    <t>-po_obkladu</t>
  </si>
  <si>
    <t>33</t>
  </si>
  <si>
    <t>612321111</t>
  </si>
  <si>
    <t>Omítka vápenocementová vnitřních ploch nanášená ručně jednovrstvá, tloušťky do 10 mm hrubá zatřená svislých konstrukcí stěn</t>
  </si>
  <si>
    <t>-1960318886</t>
  </si>
  <si>
    <t>https://podminky.urs.cz/item/CS_URS_2025_02/612321111</t>
  </si>
  <si>
    <t>po_obkladu</t>
  </si>
  <si>
    <t>34</t>
  </si>
  <si>
    <t>612321191</t>
  </si>
  <si>
    <t>Omítka vápenocementová vnitřních ploch nanášená ručně Příplatek k cenám za každých dalších i započatých 5 mm tloušťky omítky přes 10 mm stěn</t>
  </si>
  <si>
    <t>1256604200</t>
  </si>
  <si>
    <t>https://podminky.urs.cz/item/CS_URS_2025_02/612321191</t>
  </si>
  <si>
    <t>84,999*2 'Přepočtené koeficientem množství</t>
  </si>
  <si>
    <t>35</t>
  </si>
  <si>
    <t>612311131</t>
  </si>
  <si>
    <t>Vápenný štuk vnitřních ploch tloušťky do 3 mm svislých konstrukcí stěn</t>
  </si>
  <si>
    <t>-720760518</t>
  </si>
  <si>
    <t>https://podminky.urs.cz/item/CS_URS_2025_02/612311131</t>
  </si>
  <si>
    <t>omítka-obklad</t>
  </si>
  <si>
    <t>Ostatní konstrukce a práce, bourání</t>
  </si>
  <si>
    <t>36</t>
  </si>
  <si>
    <t>952901111</t>
  </si>
  <si>
    <t>Vyčištění budov nebo objektů před předáním do užívání budov bytové nebo občanské výstavby, světlé výšky podlaží do 4 m</t>
  </si>
  <si>
    <t>-228930124</t>
  </si>
  <si>
    <t>https://podminky.urs.cz/item/CS_URS_2025_02/952901111</t>
  </si>
  <si>
    <t>"stavební cesta"50</t>
  </si>
  <si>
    <t>37</t>
  </si>
  <si>
    <t>953966122</t>
  </si>
  <si>
    <t>Montáž ochranných prvků stěn do zdravotnických zařízení antibakteriálních pomocí hmoždinek rohový profil</t>
  </si>
  <si>
    <t>m</t>
  </si>
  <si>
    <t>2076979849</t>
  </si>
  <si>
    <t>https://podminky.urs.cz/item/CS_URS_2025_02/953966122</t>
  </si>
  <si>
    <t>"N01"2*2</t>
  </si>
  <si>
    <t>38</t>
  </si>
  <si>
    <t>M</t>
  </si>
  <si>
    <t>19416033</t>
  </si>
  <si>
    <t>profil Al ochranný rohový 50x50mm</t>
  </si>
  <si>
    <t>-1836674426</t>
  </si>
  <si>
    <t>4*1,1 'Přepočtené koeficientem množství</t>
  </si>
  <si>
    <t>94</t>
  </si>
  <si>
    <t>Lešení a stavební výtahy</t>
  </si>
  <si>
    <t>39</t>
  </si>
  <si>
    <t>949101111</t>
  </si>
  <si>
    <t>Lešení pomocné pracovní pro objekty pozemních staveb pro zatížení do 150 kg/m2, o výšce lešeňové podlahy do 1,9 m</t>
  </si>
  <si>
    <t>-582766777</t>
  </si>
  <si>
    <t>https://podminky.urs.cz/item/CS_URS_2025_02/949101111</t>
  </si>
  <si>
    <t>998</t>
  </si>
  <si>
    <t>Přesun hmot</t>
  </si>
  <si>
    <t>40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</si>
  <si>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</si>
  <si>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</si>
  <si>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-1275753260</t>
  </si>
  <si>
    <t>https://podminky.urs.cz/item/CS_URS_2025_02/998018001</t>
  </si>
  <si>
    <t>PSV</t>
  </si>
  <si>
    <t>Práce a dodávky PSV</t>
  </si>
  <si>
    <t>725</t>
  </si>
  <si>
    <t>Zdravotechnika - zařizovací předměty</t>
  </si>
  <si>
    <t>41</t>
  </si>
  <si>
    <t>725219102</t>
  </si>
  <si>
    <t>Umyvadla montáž umyvadel ostatních typů na šrouby vč. sifonu - stávající umyvadlo + nové umyvadlo</t>
  </si>
  <si>
    <t>737010301</t>
  </si>
  <si>
    <t>https://podminky.urs.cz/item/CS_URS_2025_02/725219102</t>
  </si>
  <si>
    <t>42</t>
  </si>
  <si>
    <t>64211032</t>
  </si>
  <si>
    <t>umyvadlo keramické závěsné bílé 600x450mm</t>
  </si>
  <si>
    <t>-377326093</t>
  </si>
  <si>
    <t>43</t>
  </si>
  <si>
    <t>725829131</t>
  </si>
  <si>
    <t>Baterie umyvadlové montáž ostatních typů stojánkových G 1/2"</t>
  </si>
  <si>
    <t>625501804</t>
  </si>
  <si>
    <t>https://podminky.urs.cz/item/CS_URS_2025_02/725829131</t>
  </si>
  <si>
    <t>44</t>
  </si>
  <si>
    <t>55145686</t>
  </si>
  <si>
    <t>baterie umyvadlová stojánková páková</t>
  </si>
  <si>
    <t>-1343284493</t>
  </si>
  <si>
    <t>45</t>
  </si>
  <si>
    <t>K001</t>
  </si>
  <si>
    <t>D+M zaslepení odpadu a přívodu vody od umyvadla</t>
  </si>
  <si>
    <t>-1786698139</t>
  </si>
  <si>
    <t>46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</si>
  <si>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</si>
  <si>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</si>
  <si>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1675323587</t>
  </si>
  <si>
    <t>https://podminky.urs.cz/item/CS_URS_2025_02/998725121</t>
  </si>
  <si>
    <t>776</t>
  </si>
  <si>
    <t>Podlahy povlakové</t>
  </si>
  <si>
    <t>47</t>
  </si>
  <si>
    <t>776121112</t>
  </si>
  <si>
    <t>Příprava podkladu povlakových podlah a stěn penetrace vodou ředitelná podlah</t>
  </si>
  <si>
    <t>869727478</t>
  </si>
  <si>
    <t>https://podminky.urs.cz/item/CS_URS_2025_02/776121112</t>
  </si>
  <si>
    <t>48</t>
  </si>
  <si>
    <t>776141114</t>
  </si>
  <si>
    <t>Příprava podkladu povlakových podlah a stěn vyrovnání samonivelační stěrkou podlah pevnosti 20 MPa, tloušťky přes 8 do 10 mm</t>
  </si>
  <si>
    <t>-122696930</t>
  </si>
  <si>
    <t>https://podminky.urs.cz/item/CS_URS_2025_02/776141114</t>
  </si>
  <si>
    <t>49</t>
  </si>
  <si>
    <t>776111112</t>
  </si>
  <si>
    <t>Příprava podkladu povlakových podlah a stěn broušení podlah nového podkladu betonového</t>
  </si>
  <si>
    <t>1856765428</t>
  </si>
  <si>
    <t>https://podminky.urs.cz/item/CS_URS_2025_02/776111112</t>
  </si>
  <si>
    <t>50</t>
  </si>
  <si>
    <t>776111311</t>
  </si>
  <si>
    <t>Příprava podkladu povlakových podlah a stěn vysátí podlah</t>
  </si>
  <si>
    <t>1134059316</t>
  </si>
  <si>
    <t>https://podminky.urs.cz/item/CS_URS_2025_02/776111311</t>
  </si>
  <si>
    <t>51</t>
  </si>
  <si>
    <t>-834146790</t>
  </si>
  <si>
    <t>52</t>
  </si>
  <si>
    <t>776221221</t>
  </si>
  <si>
    <t>Montáž podlahovin z PVC lepením lepidlem pro elektrostaticky vodivé podlahoviny ze čtverců</t>
  </si>
  <si>
    <t>1666968728</t>
  </si>
  <si>
    <t>https://podminky.urs.cz/item/CS_URS_2025_02/776221221</t>
  </si>
  <si>
    <t>53</t>
  </si>
  <si>
    <t>28412285RR</t>
  </si>
  <si>
    <t>"PVC podlahovina určená pro vysokou zátěž, protiskluzná, odolná proti skvrnám a chemikáliím dle specifikace PD</t>
  </si>
  <si>
    <t>988566482</t>
  </si>
  <si>
    <t>51,007*1,1 'Přepočtené koeficientem množství</t>
  </si>
  <si>
    <t>54</t>
  </si>
  <si>
    <t>776411212</t>
  </si>
  <si>
    <t>Montáž soklíků tahaných (fabiony) z PVC obvodových, výšky přes 80 do 100 mm</t>
  </si>
  <si>
    <t>-404651643</t>
  </si>
  <si>
    <t>https://podminky.urs.cz/item/CS_URS_2025_02/776411212</t>
  </si>
  <si>
    <t>55</t>
  </si>
  <si>
    <t>1213280867</t>
  </si>
  <si>
    <t>66,43*0,15 'Přepočtené koeficientem množství</t>
  </si>
  <si>
    <t>56</t>
  </si>
  <si>
    <t>776411214</t>
  </si>
  <si>
    <t>Montáž soklíků tahaných (fabiony) z PVC vnějších rohů</t>
  </si>
  <si>
    <t>-1183913683</t>
  </si>
  <si>
    <t>https://podminky.urs.cz/item/CS_URS_2025_02/776411214</t>
  </si>
  <si>
    <t>57</t>
  </si>
  <si>
    <t>776411213</t>
  </si>
  <si>
    <t>Montáž soklíků tahaných (fabiony) z PVC vnitřních rohů</t>
  </si>
  <si>
    <t>492428417</t>
  </si>
  <si>
    <t>https://podminky.urs.cz/item/CS_URS_2025_02/776411213</t>
  </si>
  <si>
    <t>58</t>
  </si>
  <si>
    <t>998776121</t>
  </si>
  <si>
    <t>Přesun hmot pro podlahy povlakové stanovený z hmotnosti přesunovaného materiálu vodorovná dopravní vzdálenost do 50 m ruční (bez užití mechanizace) v objektech výšky do 6 m</t>
  </si>
  <si>
    <t>916764982</t>
  </si>
  <si>
    <t>https://podminky.urs.cz/item/CS_URS_2025_02/998776121</t>
  </si>
  <si>
    <t>781</t>
  </si>
  <si>
    <t>Dokončovací práce - obklady</t>
  </si>
  <si>
    <t>59</t>
  </si>
  <si>
    <t>781121011</t>
  </si>
  <si>
    <t>Příprava podkladu před provedením obkladu nátěr penetrační na stěnu</t>
  </si>
  <si>
    <t>436354837</t>
  </si>
  <si>
    <t>https://podminky.urs.cz/item/CS_URS_2025_02/781121011</t>
  </si>
  <si>
    <t>60</t>
  </si>
  <si>
    <t>781472241</t>
  </si>
  <si>
    <t>Montáž keramických obkladů stěn lepených cementovým flexibilním lepidlem reliéfních nebo z dekorů přes 35 do 45 ks/m2</t>
  </si>
  <si>
    <t>1428366709</t>
  </si>
  <si>
    <t>https://podminky.urs.cz/item/CS_URS_2025_02/781472241</t>
  </si>
  <si>
    <t>59761716</t>
  </si>
  <si>
    <t>obklad keramický nemrazuvzdorný povrch hladký/matný tl do 10mm přes 35 do 45ks/m2 - dle specifikace PD</t>
  </si>
  <si>
    <t>1071116831</t>
  </si>
  <si>
    <t>5,805*1,1 'Přepočtené koeficientem množství</t>
  </si>
  <si>
    <t>62</t>
  </si>
  <si>
    <t>781492211</t>
  </si>
  <si>
    <t>Obklad - dokončující práce montáž profilu lepeného flexibilním cementovým lepidlem rohového</t>
  </si>
  <si>
    <t>1803570957</t>
  </si>
  <si>
    <t>https://podminky.urs.cz/item/CS_URS_2025_02/781492211</t>
  </si>
  <si>
    <t>obklad01</t>
  </si>
  <si>
    <t>1,5*4</t>
  </si>
  <si>
    <t>63</t>
  </si>
  <si>
    <t>59054132</t>
  </si>
  <si>
    <t>profil ukončovací pro vnější hrany obkladů hliník leskle eloxovaný chromem 8x2500mm</t>
  </si>
  <si>
    <t>-160711488</t>
  </si>
  <si>
    <t>9,87*1,1 'Přepočtené koeficientem množství</t>
  </si>
  <si>
    <t>64</t>
  </si>
  <si>
    <t>781495115</t>
  </si>
  <si>
    <t>Obklad - dokončující práce ostatní práce spárování silikonem</t>
  </si>
  <si>
    <t>268772941</t>
  </si>
  <si>
    <t>https://podminky.urs.cz/item/CS_URS_2025_02/781495115</t>
  </si>
  <si>
    <t>1,5*2</t>
  </si>
  <si>
    <t>65</t>
  </si>
  <si>
    <t>998781121</t>
  </si>
  <si>
    <t>Přesun hmot pro obklady keramické stanovený z hmotnosti přesunovaného materiálu vodorovná dopravní vzdálenost do 50 m ruční (bez užití mechanizace) v objektech výšky do 6 m</t>
  </si>
  <si>
    <t>1695978118</t>
  </si>
  <si>
    <t>https://podminky.urs.cz/item/CS_URS_2025_02/998781121</t>
  </si>
  <si>
    <t>784</t>
  </si>
  <si>
    <t>Dokončovací práce - malby a tapety</t>
  </si>
  <si>
    <t>66</t>
  </si>
  <si>
    <t>784111001</t>
  </si>
  <si>
    <t>Oprášení (ometení) podkladu v místnostech výšky do 3,80 m</t>
  </si>
  <si>
    <t>-759204024</t>
  </si>
  <si>
    <t>https://podminky.urs.cz/item/CS_URS_2025_02/784111001</t>
  </si>
  <si>
    <t>"omtíka bez obkladů"omítka-obklad</t>
  </si>
  <si>
    <t>"stropy" F01</t>
  </si>
  <si>
    <t>67</t>
  </si>
  <si>
    <t>784181101</t>
  </si>
  <si>
    <t>Penetrace podkladu jednonásobná základní akrylátová bezbarvá v místnostech výšky do 3,80 m</t>
  </si>
  <si>
    <t>-62403995</t>
  </si>
  <si>
    <t>https://podminky.urs.cz/item/CS_URS_2025_02/784181101</t>
  </si>
  <si>
    <t>68</t>
  </si>
  <si>
    <t>784211101</t>
  </si>
  <si>
    <t>Malby z malířských směsí oděruvzdorných za mokra dvojnásobné, bílé za mokra oděruvzdorné výborně v místnostech výšky do 3,80 m</t>
  </si>
  <si>
    <t>1653558973</t>
  </si>
  <si>
    <t>https://podminky.urs.cz/item/CS_URS_2025_02/784211101</t>
  </si>
  <si>
    <t>69</t>
  </si>
  <si>
    <t>K020</t>
  </si>
  <si>
    <t>Příplatek za provedení malby za omvatelným nátěrem</t>
  </si>
  <si>
    <t>2096280829</t>
  </si>
  <si>
    <t>obvod012*2-dveře1</t>
  </si>
  <si>
    <t>-obklad</t>
  </si>
  <si>
    <t>-okno1*0,7</t>
  </si>
  <si>
    <t>70</t>
  </si>
  <si>
    <t>784171101</t>
  </si>
  <si>
    <t>Zakrytí nemalovaných ploch (materiál ve specifikaci) včetně pozdějšího odkrytí podlah</t>
  </si>
  <si>
    <t>-74980480</t>
  </si>
  <si>
    <t>https://podminky.urs.cz/item/CS_URS_2025_02/784171101</t>
  </si>
  <si>
    <t>71</t>
  </si>
  <si>
    <t>58124842</t>
  </si>
  <si>
    <t>fólie pro malířské potřeby zakrývací tl 7µ 4x5m</t>
  </si>
  <si>
    <t>684602548</t>
  </si>
  <si>
    <t>49,97*1,1 'Přepočtené koeficientem množství</t>
  </si>
  <si>
    <t>OSTATNÍ</t>
  </si>
  <si>
    <t>Vybavení</t>
  </si>
  <si>
    <t>72</t>
  </si>
  <si>
    <t>K002</t>
  </si>
  <si>
    <t>D+M zrcadlo vč. svítidla dle specifikace PD - N02</t>
  </si>
  <si>
    <t>-622601296</t>
  </si>
  <si>
    <t>73</t>
  </si>
  <si>
    <t>K003</t>
  </si>
  <si>
    <t>D+M policová skříň dle specifikace PD - N03</t>
  </si>
  <si>
    <t>-1620238152</t>
  </si>
  <si>
    <t>74</t>
  </si>
  <si>
    <t>K004</t>
  </si>
  <si>
    <t>D+M vestavěná skříň dle specifikace PD - N04</t>
  </si>
  <si>
    <t>628236739</t>
  </si>
  <si>
    <t>OSTATNÍ2</t>
  </si>
  <si>
    <t xml:space="preserve">Vybavení - zařízení </t>
  </si>
  <si>
    <t>K021</t>
  </si>
  <si>
    <t>demontáž skříňky pod dřez</t>
  </si>
  <si>
    <t>1187844287</t>
  </si>
  <si>
    <t>K023</t>
  </si>
  <si>
    <t>demontáž a zpětná montáž skříňky s dřezem vč. baterie a sifonu</t>
  </si>
  <si>
    <t>929961664</t>
  </si>
  <si>
    <t>2 - Slaboproud</t>
  </si>
  <si>
    <t xml:space="preserve">* instalace nových datových zásuvek 3x 2xRJ45 kat. 6A (místnosti 2.12, 2.15)	 * demontáž stávajících datových zásuvek 5x 2xRJ45 kat. 5E a lišt a následná montáž nových zásuvek a nových lišt (místnosti 2.12, 2.15)	 * vedeno z RACKu DR E2 ve 2.NP	 * kabely vedeny v lištách	 * nestandardní práce hodinová sazba – práce v RACKu, za provozu, stará budova, demontáž zásuvek a lišt	 </t>
  </si>
  <si>
    <t xml:space="preserve">    742 - Elektroinstalace - slaboproud</t>
  </si>
  <si>
    <t>742</t>
  </si>
  <si>
    <t>Elektroinstalace - slaboproud</t>
  </si>
  <si>
    <t>K027</t>
  </si>
  <si>
    <t>Kabel U/FTP, drát, CAT.6A LS0H, B2ca s1d1a1</t>
  </si>
  <si>
    <t>metr</t>
  </si>
  <si>
    <t>-1628297944</t>
  </si>
  <si>
    <t>K028</t>
  </si>
  <si>
    <t>Datová dvojzásuvka RJ45 na omítku CAT.6A</t>
  </si>
  <si>
    <t>-601932202</t>
  </si>
  <si>
    <t>K029</t>
  </si>
  <si>
    <t>Datová dvojzásuvka RJ45 pod omítku CAT.5E</t>
  </si>
  <si>
    <t>537688748</t>
  </si>
  <si>
    <t>K030</t>
  </si>
  <si>
    <t>Keystone RJ45 CAT.6A, samořezná svorkovnice pro drát AWG 26 – 22</t>
  </si>
  <si>
    <t>1330836137</t>
  </si>
  <si>
    <t>K031</t>
  </si>
  <si>
    <t>Patchpanel modulární pro 24 modulů</t>
  </si>
  <si>
    <t>808976453</t>
  </si>
  <si>
    <t>K032</t>
  </si>
  <si>
    <t>Lišta LH 20x20 HF</t>
  </si>
  <si>
    <t>-2106413927</t>
  </si>
  <si>
    <t>K033</t>
  </si>
  <si>
    <t>Lišta LH 40x20 HF</t>
  </si>
  <si>
    <t>1400853409</t>
  </si>
  <si>
    <t>K034</t>
  </si>
  <si>
    <t>Lišta LH 40x40 HF</t>
  </si>
  <si>
    <t>1250737654</t>
  </si>
  <si>
    <t>K035</t>
  </si>
  <si>
    <t>Lišta LH 60x40 HF</t>
  </si>
  <si>
    <t>767574541</t>
  </si>
  <si>
    <t>K036</t>
  </si>
  <si>
    <t>Trubka ohebná 25 HF</t>
  </si>
  <si>
    <t>486308386</t>
  </si>
  <si>
    <t>K037</t>
  </si>
  <si>
    <t>Požární ucpávka</t>
  </si>
  <si>
    <t>-748243212</t>
  </si>
  <si>
    <t>K038</t>
  </si>
  <si>
    <t>Měření segmentů Cat.6A dle EN 50 173 vč. protokolů</t>
  </si>
  <si>
    <t>1710328920</t>
  </si>
  <si>
    <t>K039</t>
  </si>
  <si>
    <t>Demontáž a montáž minerálního podhledu</t>
  </si>
  <si>
    <t>-1537183519</t>
  </si>
  <si>
    <t>K040</t>
  </si>
  <si>
    <t>Demontáž a montáž FeAl podhledu</t>
  </si>
  <si>
    <t>470192358</t>
  </si>
  <si>
    <t>K041</t>
  </si>
  <si>
    <t>Otevření, zavření kabelových žlabů</t>
  </si>
  <si>
    <t>-1368155863</t>
  </si>
  <si>
    <t>K042</t>
  </si>
  <si>
    <t>Průraz zdivem do 30 cm pro prostup do 10-ti kabelů</t>
  </si>
  <si>
    <t>-901304658</t>
  </si>
  <si>
    <t>K043</t>
  </si>
  <si>
    <t>Montážní práce nespecifikované výše - hodinová sazba</t>
  </si>
  <si>
    <t>hod</t>
  </si>
  <si>
    <t>696198009</t>
  </si>
  <si>
    <t>K044</t>
  </si>
  <si>
    <t>VRN - doprava</t>
  </si>
  <si>
    <t>x</t>
  </si>
  <si>
    <t>-196816633</t>
  </si>
  <si>
    <t>K045</t>
  </si>
  <si>
    <t>Dokumentace skutečného provedení ve formátu .dwg, fotodokumentace</t>
  </si>
  <si>
    <t>-196361330</t>
  </si>
  <si>
    <t>3 - Silnoproud</t>
  </si>
  <si>
    <t xml:space="preserve">    0 - Dodávky</t>
  </si>
  <si>
    <t xml:space="preserve">    C-21M - Elektromontáže</t>
  </si>
  <si>
    <t xml:space="preserve">    1 - POŽÁRNÍ UCPÁVKY</t>
  </si>
  <si>
    <t xml:space="preserve">    12 - VODIČE STANDARDNÍ</t>
  </si>
  <si>
    <t xml:space="preserve">    13 - KABELY CERTIFIKOVANÉ</t>
  </si>
  <si>
    <t xml:space="preserve">    14 - UKONČENÍ KABELŮ A VODIČŮ</t>
  </si>
  <si>
    <t xml:space="preserve">    15 - SPÍNAČE POD OMÍTKU</t>
  </si>
  <si>
    <t xml:space="preserve">    16 - KRYT SPÍNAČE</t>
  </si>
  <si>
    <t xml:space="preserve">    17 - RÁMEČEK PRO SPÍNAČE</t>
  </si>
  <si>
    <t xml:space="preserve">    18 - ZÁSUVKA  pro lékařské účely, pod omítku</t>
  </si>
  <si>
    <t xml:space="preserve">    19 - RÁMEČEK PRO ZÁSUVKY REFLEX SI (s popisným polem)</t>
  </si>
  <si>
    <t xml:space="preserve">    20 - POJISTKY A JISTIČE</t>
  </si>
  <si>
    <t xml:space="preserve">    21 - MONTÁŽ ROZVADĚČŮ</t>
  </si>
  <si>
    <t xml:space="preserve">    22 - SVÍTIDLA</t>
  </si>
  <si>
    <t xml:space="preserve">    C-46M - PRŮRAZ ZDIVEM</t>
  </si>
  <si>
    <t xml:space="preserve">    801-3 - BOURÁNÍ A PODCHYCOVÁNÍ KONSTRUKCÍ</t>
  </si>
  <si>
    <t xml:space="preserve">    23 - HZS</t>
  </si>
  <si>
    <t xml:space="preserve">    OST - Ostatní</t>
  </si>
  <si>
    <t>Dodávky</t>
  </si>
  <si>
    <t>K046</t>
  </si>
  <si>
    <t>Rozvaděč RS2.3 (cena rozvaděče včetně montáže přístrojů)</t>
  </si>
  <si>
    <t>INDIV</t>
  </si>
  <si>
    <t>279648153</t>
  </si>
  <si>
    <t>C-21M</t>
  </si>
  <si>
    <t>Elektromontáže</t>
  </si>
  <si>
    <t>210 01-0301.R00</t>
  </si>
  <si>
    <t>KRABICE PŘÍSTROJOVÁ KP do zdi bez zapojení</t>
  </si>
  <si>
    <t>RTS 2025/II</t>
  </si>
  <si>
    <t>764668845</t>
  </si>
  <si>
    <t>210 01-0321.R00</t>
  </si>
  <si>
    <t>KRABICE ODBOČNÁ KU68 se svorkovnicí</t>
  </si>
  <si>
    <t>334595775</t>
  </si>
  <si>
    <t>211 01-0002.RT2</t>
  </si>
  <si>
    <t>Osazení hmoždinky do cihl.zdiva HM8, vč.dodávky</t>
  </si>
  <si>
    <t>1786693032</t>
  </si>
  <si>
    <t>POŽÁRNÍ UCPÁVKY</t>
  </si>
  <si>
    <t>210 02-0921.R00</t>
  </si>
  <si>
    <t>Ucpávka protipožární, průchod stěnou tl.15</t>
  </si>
  <si>
    <t>1353003783</t>
  </si>
  <si>
    <t>VODIČE STANDARDNÍ</t>
  </si>
  <si>
    <t>210 80-0526.R00</t>
  </si>
  <si>
    <t>Vodič CY 4 mm2,ZZ, volně</t>
  </si>
  <si>
    <t>-790201533</t>
  </si>
  <si>
    <t>KABELY CERTIFIKOVANÉ</t>
  </si>
  <si>
    <t>210 80-0285.R00</t>
  </si>
  <si>
    <t>CXKH-R-O 3x1,5 mm2, pevně</t>
  </si>
  <si>
    <t>-1880899960</t>
  </si>
  <si>
    <t>210 80-0318.R00</t>
  </si>
  <si>
    <t>CXKH-R-J 3x1,5 mm2, pevně</t>
  </si>
  <si>
    <t>-1474906315</t>
  </si>
  <si>
    <t>210 80-0315.R00</t>
  </si>
  <si>
    <t>CXKH-R-J 5x1,5 mm2, pevně</t>
  </si>
  <si>
    <t>-1525451791</t>
  </si>
  <si>
    <t>210 80-0286.R00</t>
  </si>
  <si>
    <t>CXKH-R-J 3x2,5 mm2, pevně</t>
  </si>
  <si>
    <t>1553738551</t>
  </si>
  <si>
    <t>UKONČENÍ KABELŮ A VODIČŮ</t>
  </si>
  <si>
    <t>210 10-0251.R00</t>
  </si>
  <si>
    <t>Ukončení kabelů do 4x10 mm2</t>
  </si>
  <si>
    <t>-1927027864</t>
  </si>
  <si>
    <t>210 10-0258.R00</t>
  </si>
  <si>
    <t>Ukončení kabelů do 5x10 mm2</t>
  </si>
  <si>
    <t>-930219798</t>
  </si>
  <si>
    <t>210 10-0002.R00</t>
  </si>
  <si>
    <t>Ukončení vodičů do 6 mm2</t>
  </si>
  <si>
    <t>-1687156429</t>
  </si>
  <si>
    <t>SPÍNAČE POD OMÍTKU</t>
  </si>
  <si>
    <t>210 11-0041.R00</t>
  </si>
  <si>
    <t>Spínač jednopólový, zapuštěný</t>
  </si>
  <si>
    <t>1924630034</t>
  </si>
  <si>
    <t>210 11-0045.R00</t>
  </si>
  <si>
    <t>Přepínač střídavý, zapuštěný</t>
  </si>
  <si>
    <t>-86091224</t>
  </si>
  <si>
    <t>210 11-0051.R00</t>
  </si>
  <si>
    <t>Přístroj tlačítkového ovládače, řazení 1/So</t>
  </si>
  <si>
    <t>-742655605</t>
  </si>
  <si>
    <t>K047</t>
  </si>
  <si>
    <t>Doutnavka orientační</t>
  </si>
  <si>
    <t>1834961314</t>
  </si>
  <si>
    <t>KRYT SPÍNAČE</t>
  </si>
  <si>
    <t>K048</t>
  </si>
  <si>
    <t>Kryt jednoduchý</t>
  </si>
  <si>
    <t>-609190523</t>
  </si>
  <si>
    <t>K049</t>
  </si>
  <si>
    <t>Kryt jednoduchý s průzorem</t>
  </si>
  <si>
    <t>-232240734</t>
  </si>
  <si>
    <t>RÁMEČEK PRO SPÍNAČE</t>
  </si>
  <si>
    <t>K050</t>
  </si>
  <si>
    <t>Rámeček jednonásobný</t>
  </si>
  <si>
    <t>754713361</t>
  </si>
  <si>
    <t>K051</t>
  </si>
  <si>
    <t>Dvojnásobný, bílý</t>
  </si>
  <si>
    <t>905480423</t>
  </si>
  <si>
    <t>ZÁSUVKA  pro lékařské účely, pod omítku</t>
  </si>
  <si>
    <t>210 11-1011.R00</t>
  </si>
  <si>
    <t>Zásuvka jednoduchá s ochr. clonkami, bílá</t>
  </si>
  <si>
    <t>-1634158486</t>
  </si>
  <si>
    <t>210 11-1011.R00.1</t>
  </si>
  <si>
    <t>Zásuvka jednoduchá s ochr. clonkami, zelená</t>
  </si>
  <si>
    <t>-1172535149</t>
  </si>
  <si>
    <t>210 11-1013.R00</t>
  </si>
  <si>
    <t>Zásuvka jednoduchá, zelená, s přep.ochranou</t>
  </si>
  <si>
    <t>1047395605</t>
  </si>
  <si>
    <t>RÁMEČEK PRO ZÁSUVKY REFLEX SI (s popisným polem)</t>
  </si>
  <si>
    <t>K052</t>
  </si>
  <si>
    <t>1220635991</t>
  </si>
  <si>
    <t>K053</t>
  </si>
  <si>
    <t>-1023003099</t>
  </si>
  <si>
    <t>K054</t>
  </si>
  <si>
    <t>Rámeček čtyřnásobný</t>
  </si>
  <si>
    <t>-237278158</t>
  </si>
  <si>
    <t>POJISTKY A JISTIČE</t>
  </si>
  <si>
    <t>210 12-0041.R00</t>
  </si>
  <si>
    <t>Jistič 32/3/C, modulární</t>
  </si>
  <si>
    <t>-1216589823</t>
  </si>
  <si>
    <t>210 12-0041.R00.1</t>
  </si>
  <si>
    <t>Jistič 40/3/C, modulární</t>
  </si>
  <si>
    <t>790546417</t>
  </si>
  <si>
    <t>MONTÁŽ ROZVADĚČŮ</t>
  </si>
  <si>
    <t>210 19-0003.R00</t>
  </si>
  <si>
    <t>Montáž rozvaděčů oceloplechových do 100 kg</t>
  </si>
  <si>
    <t>1034614155</t>
  </si>
  <si>
    <t>SVÍTIDLA</t>
  </si>
  <si>
    <t>210 20-1521.R00</t>
  </si>
  <si>
    <t>Svítidlo LED "A"</t>
  </si>
  <si>
    <t>-504094106</t>
  </si>
  <si>
    <t>210 20-1521.R00.1</t>
  </si>
  <si>
    <t>Svítidlo LED "B"</t>
  </si>
  <si>
    <t>-622472933</t>
  </si>
  <si>
    <t>210 20-1513.R00</t>
  </si>
  <si>
    <t>Svítidlo LED "N"</t>
  </si>
  <si>
    <t>-1422975275</t>
  </si>
  <si>
    <t>K055</t>
  </si>
  <si>
    <t>Recyklační poplatek za svítidlo</t>
  </si>
  <si>
    <t>-1723385186</t>
  </si>
  <si>
    <t>C-46M</t>
  </si>
  <si>
    <t>PRŮRAZ ZDIVEM</t>
  </si>
  <si>
    <t>460 68-0021.R00</t>
  </si>
  <si>
    <t>Průraz zdivem v cihlové zdi tl. 15cm</t>
  </si>
  <si>
    <t>-1886527026</t>
  </si>
  <si>
    <t>460 68-0022.R00</t>
  </si>
  <si>
    <t>Průraz zdivem v cihlové zdi tl. 30cm</t>
  </si>
  <si>
    <t>-1915500399</t>
  </si>
  <si>
    <t>801-3</t>
  </si>
  <si>
    <t>BOURÁNÍ A PODCHYCOVÁNÍ KONSTRUKCÍ</t>
  </si>
  <si>
    <t>971 03-3541.R00</t>
  </si>
  <si>
    <t>Vybourání otvorů ve zdi pl.1m2, tl.30cm</t>
  </si>
  <si>
    <t>830350222</t>
  </si>
  <si>
    <t>974 03-1122.R00</t>
  </si>
  <si>
    <t>Vysekání rýh 3x7cm ve zdivu cihelném</t>
  </si>
  <si>
    <t>67208635</t>
  </si>
  <si>
    <t>974 03-1144.R00</t>
  </si>
  <si>
    <t>Vysekání rýh 7x15cm ve zdivu cihelném</t>
  </si>
  <si>
    <t>658238694</t>
  </si>
  <si>
    <t>974 05-4208.R00</t>
  </si>
  <si>
    <t>Vyvrtání kapsy do 80mm ve zdivu cihelném</t>
  </si>
  <si>
    <t>-66004430</t>
  </si>
  <si>
    <t>HZS</t>
  </si>
  <si>
    <t>Demontáž rozvaděče RS2.3</t>
  </si>
  <si>
    <t>1220109290</t>
  </si>
  <si>
    <t>HZS.1</t>
  </si>
  <si>
    <t>Demontáž nefumkční elektroinstalace</t>
  </si>
  <si>
    <t>-983435871</t>
  </si>
  <si>
    <t>HZS.2</t>
  </si>
  <si>
    <t>Odpojení vývodů v RS2.2</t>
  </si>
  <si>
    <t>1085502232</t>
  </si>
  <si>
    <t>HZS.3</t>
  </si>
  <si>
    <t>Výměna jističů v RS2</t>
  </si>
  <si>
    <t>994510680</t>
  </si>
  <si>
    <t>HZS.4</t>
  </si>
  <si>
    <t>Zajištění a napojení přívodů z RS2</t>
  </si>
  <si>
    <t>-784406801</t>
  </si>
  <si>
    <t>HZS.5</t>
  </si>
  <si>
    <t>Podchycení přívodů ke klimajednotkám</t>
  </si>
  <si>
    <t>2013997721</t>
  </si>
  <si>
    <t>HZS.6</t>
  </si>
  <si>
    <t>Revizni technik</t>
  </si>
  <si>
    <t>-1457721102</t>
  </si>
  <si>
    <t>HZS.7</t>
  </si>
  <si>
    <t>Spoluprace s reviz.technikem</t>
  </si>
  <si>
    <t>-184842754</t>
  </si>
  <si>
    <t>OST</t>
  </si>
  <si>
    <t>Ostatní</t>
  </si>
  <si>
    <t>K056</t>
  </si>
  <si>
    <t>Doprava 1,00%, Přesun 2,10%</t>
  </si>
  <si>
    <t>315465993</t>
  </si>
  <si>
    <t>K057</t>
  </si>
  <si>
    <t>Zednická výpomoc 2,15% montáže</t>
  </si>
  <si>
    <t>446247719</t>
  </si>
  <si>
    <t>4 - Potrubní pošta</t>
  </si>
  <si>
    <t xml:space="preserve">Celková cena díla zahrnuje autorizovanou dodávku, montáž a dopravu na místo instalace odbornou autorizovanou firmou s oprávněním od výrobce stávajícího zařízení (ev. vč. potřebných manipulačních prostředků, přípravků, originálních a kompatibilních dílů) pro zajištění kompatibility zařízení. Součástí dodávky je provedení zkoušek, revizí, komplexní uvedení do provozu, návody k obsluze, komplexní vyzkoušení, zaintegrování systému do celku a oživení systému. V celkové ceně je zahrnut veškerý související potřebný materiál tak, aby každé zařízení (nebo komplex souvisejících zařízení) bylo funkční dle standardů stávajícího vybavení a dokumentace výrobce provozované technologie. Součástí dodávky je dodání atestů, certifikátů výrobce, osvědčení dle legislativy platné v době uvádění díla do provozu, rozšíření licencí. V rámci realizace nedojde k porušení stávajících smluvních závazků, poskytovaných licencí a práv k užívání, provozních a hygienických řádů, záruk na provozované části a náhradní díly. Realizace bude prováděna s minimálním omezením stávajícího systému a budou instalovány pouze originální díly výrobce Sumetzberger. Součástí realizace není zajištění stavební připravenosti specifikované v technické zprávě, které na své náklady zajistí objednatel. Podrobný popis jednotlivých komponentů a požadavky na jejich funkčnost jsou uvedeny v Technické zprávě. Nedílnou doplňující součástí Soupisu prací je Technická zpráva a Výkresová část technologie potrubní pošty. Projektová dokumentace byla vypracována podle ČSN, vyhlášek a zákonů platných v době jejího předání objednateli. Technické specifikace obsažené v projektové dokumentaci udávají technický standard stavby, jednotlivých výrobků a materiálů a je možné je po dohodě s investorem a projektantem zaměnit stejným nebo vyšším standardem. Veškerá zařízení a dodávky budou dokompletovány, nainstalovány či přikotveny a propojeny tak, aby byly při předání plně funkční. Součástí každé dodávky je i funkční odzkoušení jednotlivých částí zařízení a zařízení jako celku - individuální zkoušky v rámci jednotlivých profesí samostatně. Součástí dodávky je i příprava na komplexní zkoušky a provedení komplexních zkoušek. Součástí dodávky zařízení a systémů, které to vyžadují, je i zaškolení obsluhy a údržby.								 								 								 								 								 </t>
  </si>
  <si>
    <t xml:space="preserve">D1 - Práce a dodávky </t>
  </si>
  <si>
    <t xml:space="preserve">    D2 - STANICE</t>
  </si>
  <si>
    <t xml:space="preserve">    D3 - PŘEPRAVNÍ POUZDRA A JEJICH PŘÍSLUŠENSTVÍ</t>
  </si>
  <si>
    <t xml:space="preserve">    D4 - SYSTÉMOVÁ KABELÁŽ</t>
  </si>
  <si>
    <t xml:space="preserve">    D5 - JÍZDNÍ A VZDUCHOVÉ POTRUBÍ</t>
  </si>
  <si>
    <t xml:space="preserve">    D6 - ŘÍDICÍ SYSTÉM</t>
  </si>
  <si>
    <t xml:space="preserve">    D7 - POŽÁRNĚ BEZPEČNOSTNÍ ŘEŠENÍ </t>
  </si>
  <si>
    <t xml:space="preserve">    D8 - PRŮBĚH REALIZACE, TESTOVÁNÍ A UVEDENÍ DO PROVOZU</t>
  </si>
  <si>
    <t xml:space="preserve">    D9 - DEMONTÁŽ A ÚPRAVA SYSTÉMU </t>
  </si>
  <si>
    <t>D1</t>
  </si>
  <si>
    <t xml:space="preserve">Práce a dodávky </t>
  </si>
  <si>
    <t>D2</t>
  </si>
  <si>
    <t>STANICE</t>
  </si>
  <si>
    <t>Pol1</t>
  </si>
  <si>
    <t>Nemocniční antimikrobiální stanice s dolním plněním</t>
  </si>
  <si>
    <t>vlastní</t>
  </si>
  <si>
    <t>P</t>
  </si>
  <si>
    <t>Poznámka k položce:_x000D_
Poznámka k položce: _x000D_
RFID – čipová technologie ve stanicích_x000D_
Ovládání stanice - antimikrobiální – barevný multifunkční dotykový displej_x000D_
Možnost připojení až 16 signalizací s různou adresou</t>
  </si>
  <si>
    <t>Pol2</t>
  </si>
  <si>
    <t>Nemocniční antimikrobiální vícenásobná odesílací stanice</t>
  </si>
  <si>
    <t>Poznámka k položce:_x000D_
Poznámka k položce: _x000D_
RFID – čipová technologie ve stanicích_x000D_
Se 3 samostatnými zásobníky pro možnost vložení přepravního pouzdra_x000D_
Ovládání stanice - antimikrobiální – barevný multifunkční dotykový displej</t>
  </si>
  <si>
    <t>Pol3</t>
  </si>
  <si>
    <t>RFID obvod pro čtení čipů pouzder</t>
  </si>
  <si>
    <t>Poznámka k položce:_x000D_
Poznámka k položce:_x000D_
Pro čtení čipů pouzder</t>
  </si>
  <si>
    <t>Pol4</t>
  </si>
  <si>
    <t>Značení komponentů stanic</t>
  </si>
  <si>
    <t>Poznámka k položce:_x000D_
Poznámka k položce:</t>
  </si>
  <si>
    <t>Pol5</t>
  </si>
  <si>
    <t>Antimikrobiální nástěnný držák 5ks přepravních pouzder</t>
  </si>
  <si>
    <t>Pol6</t>
  </si>
  <si>
    <t>Antibakteriální filtr pro koncové stanice - vysoce účinný H14 HEPA filtr, prům. 200mm x 400mm, submikronové skleněné vlákno</t>
  </si>
  <si>
    <t>Pol7</t>
  </si>
  <si>
    <t>Montážní a instalační materiál pro kotvení stanic a příslušenství</t>
  </si>
  <si>
    <t>Pol8</t>
  </si>
  <si>
    <t>Záchytný koš pod stanici antimikrobiální, včetně polstrování</t>
  </si>
  <si>
    <t>Pol9</t>
  </si>
  <si>
    <t>Klapka pro odvod vzduchu nad stanicí</t>
  </si>
  <si>
    <t>Pol10</t>
  </si>
  <si>
    <t>Akusticko-optická signalizace příchodu pouzdra ke stanici</t>
  </si>
  <si>
    <t>Poznámka k položce:_x000D_
Poznámka k položce: _x000D_
napájecí kabel signalizace do 10m od stanice PP</t>
  </si>
  <si>
    <t>D3</t>
  </si>
  <si>
    <t>PŘEPRAVNÍ POUZDRA A JEJICH PŘÍSLUŠENSTVÍ</t>
  </si>
  <si>
    <t>Pol11</t>
  </si>
  <si>
    <t>Přepravní pouzdro antimikrobiální - délka 230 mm, vnitřní průměr 80 mm</t>
  </si>
  <si>
    <t>Poznámka k položce:_x000D_
Poznámka k položce:  _x000D_
oboustranně otevíratelné_x000D_
nárazuvzdorné_x000D_
jízdní kroužky typu BRUSH_x000D_
včetně 2 čipů</t>
  </si>
  <si>
    <t>Pol12</t>
  </si>
  <si>
    <t>Naprogramování pouzder a zavedení do databáze systému PP, nastavení automatické údržby</t>
  </si>
  <si>
    <t>Pol13</t>
  </si>
  <si>
    <t>Sáčky pro přepravu biologického materiálu - biohazard</t>
  </si>
  <si>
    <t>D4</t>
  </si>
  <si>
    <t>SYSTÉMOVÁ KABELÁŽ</t>
  </si>
  <si>
    <t>Pol14</t>
  </si>
  <si>
    <t>Systémový kabel pro napájení a přenost dat</t>
  </si>
  <si>
    <t>Pol15</t>
  </si>
  <si>
    <t>Montážní a instalační materiál pro kotvení a zapojení systemového kabelu</t>
  </si>
  <si>
    <t>D5</t>
  </si>
  <si>
    <t>JÍZDNÍ A VZDUCHOVÉ POTRUBÍ</t>
  </si>
  <si>
    <t>Pol16</t>
  </si>
  <si>
    <t>Jízdní potrubí plastové šedé - vnější průměr 110 mm, tloušťka stěny 2,3 mm, včetně spojek</t>
  </si>
  <si>
    <t>Pol17</t>
  </si>
  <si>
    <t>Jízdní oblouky plastové šedé - vnější průměr 110 mm, tloušťka stěny 2,3 mm, poloměr oblouku min. 650 mm, včetně spojek</t>
  </si>
  <si>
    <t>Pol18</t>
  </si>
  <si>
    <t>Vzduchové potrubí plastové - vnější průměr 110 mm, včetně spojek</t>
  </si>
  <si>
    <t>Pol19</t>
  </si>
  <si>
    <t>Vzduchové koleno 90°, plastové - vnější průměr 110 mm</t>
  </si>
  <si>
    <t>Pol20</t>
  </si>
  <si>
    <t>Funkční zkouška těsnosti tras jízdního potrubí</t>
  </si>
  <si>
    <t>Pol21</t>
  </si>
  <si>
    <t>Značení tras potrubí dle linek s označením "POZOR POTRUBNÍ POŠTA" - nálepka o rozměrech min. 10x4 cm (každých 10 m trasy jízdního potrubí)</t>
  </si>
  <si>
    <t>Pol22</t>
  </si>
  <si>
    <t>Montážní a instalační materiál pro kotvení a montáž trasy potrubí (objímky, kabelové stahovací pásky, lepidlo, závitové tyče, čističe, rozpouštědla)</t>
  </si>
  <si>
    <t>D6</t>
  </si>
  <si>
    <t>ŘÍDICÍ SYSTÉM</t>
  </si>
  <si>
    <t>Pol23</t>
  </si>
  <si>
    <t>SW vybavení jednotlivých vizualizací, serveru a řídicího systému pro vyměněné části (aktualizace dle platné licence)</t>
  </si>
  <si>
    <t>Poznámka k položce:_x000D_
Poznámka k položce:_x000D_
Vizualizační a programovací SW_x000D_
Linkový řídící SW_x000D_
SW pro statistiky a vyhodnocování_x000D_
Čipová RFID technologie_x000D_
Funkce kalendář – plánování_x000D_
Automatická údržba pouzder_x000D_
Zasílání informací mailem</t>
  </si>
  <si>
    <t>D7</t>
  </si>
  <si>
    <t xml:space="preserve">POŽÁRNĚ BEZPEČNOSTNÍ ŘEŠENÍ </t>
  </si>
  <si>
    <t>Pol24</t>
  </si>
  <si>
    <t>Protipožární manžety pro potrubí 110mm, EI 120</t>
  </si>
  <si>
    <t>Pol25</t>
  </si>
  <si>
    <t>Protipožární zajištění prostupu potrubí 110mm mezi požárními úseky (protipožární tmel, vata, nátěr, ID štítek)</t>
  </si>
  <si>
    <t>Pol26</t>
  </si>
  <si>
    <t>Protipožární zajištění prostupu kabelu mezi požárními úseky (protipožární tmel, vata, nátěr, ID štítek)</t>
  </si>
  <si>
    <t>Pol27</t>
  </si>
  <si>
    <t>Dokumentace protipožárních prostupů (soupis, označení, fotodokumentace)</t>
  </si>
  <si>
    <t>Pol28</t>
  </si>
  <si>
    <t>Montážní a instalační materiál pro kotvení protipožárního systému</t>
  </si>
  <si>
    <t>D8</t>
  </si>
  <si>
    <t>PRŮBĚH REALIZACE, TESTOVÁNÍ A UVEDENÍ DO PROVOZU</t>
  </si>
  <si>
    <t>Pol29</t>
  </si>
  <si>
    <t>Autorizované parametrování a spuštění rozšířené části systému, naprogramování nové části systému dle požadavků zákazníka</t>
  </si>
  <si>
    <t>Pol30</t>
  </si>
  <si>
    <t>Individuální a komplexní zkoušky včetně provádění potřebných měření, zajištění atestů a revizí za účelem prokázání kvality a funkčnosti díla</t>
  </si>
  <si>
    <t>Pol31</t>
  </si>
  <si>
    <t>Školení obsluhy - uživatelů autorizovaným technikem včetně související dokumentace</t>
  </si>
  <si>
    <t>Pol32</t>
  </si>
  <si>
    <t>Manipulační technika - montážní plošiny, manipulační technika pro rozvoz materiálu v areálu nemocnice</t>
  </si>
  <si>
    <t>Pol33</t>
  </si>
  <si>
    <t>Ekologická likvidace a odvoz odpadů pomocného instalačního materiálu</t>
  </si>
  <si>
    <t>Pol34</t>
  </si>
  <si>
    <t>Projektová dokumentace skutečného stavu v tištěné i digitální podobě</t>
  </si>
  <si>
    <t>Pol35</t>
  </si>
  <si>
    <t>Izometrie - barevné 3D schéma systému PP ve formátu A0</t>
  </si>
  <si>
    <t>D9</t>
  </si>
  <si>
    <t xml:space="preserve">DEMONTÁŽ A ÚPRAVA SYSTÉMU </t>
  </si>
  <si>
    <t>Pol36</t>
  </si>
  <si>
    <t>Autorizovaná demontáž stanice</t>
  </si>
  <si>
    <t>Poznámka k položce:_x000D_
Poznámka k položce:_x000D_
demontáž včetně parametrizace k odstavení komponentu z provozu</t>
  </si>
  <si>
    <t>Pol37</t>
  </si>
  <si>
    <t>Autorizovaná demontáž jízdního potrubí a systémového kabelu včetně souvisejícího příslušenství</t>
  </si>
  <si>
    <t>5 - Monitoring</t>
  </si>
  <si>
    <t>O01 - Ostatní</t>
  </si>
  <si>
    <t>O01</t>
  </si>
  <si>
    <t>K058</t>
  </si>
  <si>
    <t>OZP:Odpojení a znovupřipojení zařízení v MS Falcon na novém umístění</t>
  </si>
  <si>
    <t>512</t>
  </si>
  <si>
    <t>1951439773</t>
  </si>
  <si>
    <t>K059</t>
  </si>
  <si>
    <t>TS2:Teplotní snímač kabelový -50 °C až +100 °C</t>
  </si>
  <si>
    <t>1507021266</t>
  </si>
  <si>
    <t>K060</t>
  </si>
  <si>
    <t>MK2:Měrná kádinka s glycerolem a držákem</t>
  </si>
  <si>
    <t>-2021460697</t>
  </si>
  <si>
    <t>K061</t>
  </si>
  <si>
    <t>KTS:Kalibrace teplotního snímače výchozí, 3 body</t>
  </si>
  <si>
    <t>-37015618</t>
  </si>
  <si>
    <t>K062</t>
  </si>
  <si>
    <t>MS:Montáž snímačů do zařízení</t>
  </si>
  <si>
    <t>1087130041</t>
  </si>
  <si>
    <t>K063</t>
  </si>
  <si>
    <t>DS:Dveřní snímač</t>
  </si>
  <si>
    <t>-531934293</t>
  </si>
  <si>
    <t>K064</t>
  </si>
  <si>
    <t>KM64:Měřící modul, F-Net</t>
  </si>
  <si>
    <t>413265661</t>
  </si>
  <si>
    <t>K065</t>
  </si>
  <si>
    <t>KMS:Konfigurace MS FALCON</t>
  </si>
  <si>
    <t>1724236315</t>
  </si>
  <si>
    <t>K066</t>
  </si>
  <si>
    <t>MPM:Montážní a instalační práce včetně materiálu</t>
  </si>
  <si>
    <t>98706786</t>
  </si>
  <si>
    <t>K067</t>
  </si>
  <si>
    <t>DP:Servisní zásah</t>
  </si>
  <si>
    <t>km</t>
  </si>
  <si>
    <t>-787743629</t>
  </si>
  <si>
    <t>9 - VRN</t>
  </si>
  <si>
    <t>VRN - Vedlejší rozpočtové náklady</t>
  </si>
  <si>
    <t>Vedlejší rozpočtové náklady</t>
  </si>
  <si>
    <t>005121010R</t>
  </si>
  <si>
    <t>Vybudování zařízení staveniště</t>
  </si>
  <si>
    <t>Soubor</t>
  </si>
  <si>
    <t>1100262955</t>
  </si>
  <si>
    <t xml:space="preserve">Poznámka k položce:_x000D_
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				_x000D_
</t>
  </si>
  <si>
    <t>005121020R</t>
  </si>
  <si>
    <t>Provoz zařízení staveniště </t>
  </si>
  <si>
    <t>134334588</t>
  </si>
  <si>
    <t xml:space="preserve">Poznámka k položce:_x000D_
Náklady na vybavení objektů zařízení staveniště, ostraha staveniště,  náklady na energie spotřebované dodavatelem v rámci provozu zařízení staveniště, náklady na potřebný úklid v prostorách zařízení staveniště, náklady na nutnou údržbu a opravy na objektech zařízení staveniště a na přípojkách energií.				_x000D_
vč. pronájem kontejneru, jeho oplocení a zabezpečení. </t>
  </si>
  <si>
    <t>005121030R</t>
  </si>
  <si>
    <t>Odstranění zařízení staveniště</t>
  </si>
  <si>
    <t>1686638401</t>
  </si>
  <si>
    <t xml:space="preserve">Poznámka k položce:_x000D_
Odstranění objektů zařízení staveniště včetně přípojek energií a jejich odvoz. Položka zahrnuje i náklady na úpravu povrchů po odstranění zařízení staveniště a úklid ploch, na kterých bylo zařízení staveniště provozováno.				_x000D_
</t>
  </si>
  <si>
    <t>005124010R</t>
  </si>
  <si>
    <t>Koordinační činnost</t>
  </si>
  <si>
    <t>1160923349</t>
  </si>
  <si>
    <t xml:space="preserve">Poznámka k položce:_x000D_
Koordinace stavebních a technologických dodávek stavby.				_x000D_
</t>
  </si>
  <si>
    <t>005211080R</t>
  </si>
  <si>
    <t>Bezpečnostní a hygienická opatření na staveništi </t>
  </si>
  <si>
    <t>-1144940911</t>
  </si>
  <si>
    <t xml:space="preserve">Poznámka k položce:_x000D_
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 Denní úklid dotčených prostor				_x000D_
</t>
  </si>
  <si>
    <t>005121090R</t>
  </si>
  <si>
    <t>Protipračná opatření, ochrana sousedních prostor</t>
  </si>
  <si>
    <t xml:space="preserve">soubor </t>
  </si>
  <si>
    <t>183810657</t>
  </si>
  <si>
    <t>Poznámka k položce:_x000D_
Protiprašná opatření dle specifikace PD (protiprašná příčka, plachtování, desifekční rohože aj.)</t>
  </si>
  <si>
    <t>K068</t>
  </si>
  <si>
    <t>-1780684960</t>
  </si>
  <si>
    <t>SEZNAM FIGUR</t>
  </si>
  <si>
    <t>Výměra</t>
  </si>
  <si>
    <t>0,9*1,97*3</t>
  </si>
  <si>
    <t>0,9*1,97*3*2</t>
  </si>
  <si>
    <t>0,7*1,97*3</t>
  </si>
  <si>
    <t>Použití figury:</t>
  </si>
  <si>
    <t>Oprava vnitřní vápenocementové hladké omítky tl do 20 mm stropů v rozsahu plochy do 10 % s celoplošným přeštukováním tl do 3 mm</t>
  </si>
  <si>
    <t>Oprášení (ometení ) podkladu v místnostech v do 3,80 m</t>
  </si>
  <si>
    <t>Zakrytí vnitřních podlah včetně pozdějšího odkrytí</t>
  </si>
  <si>
    <t>Otlučení (osekání) vnitřní vápenné nebo vápenocementové omítky stropů v rozsahu přes 5 do 10 %</t>
  </si>
  <si>
    <t>F01_1</t>
  </si>
  <si>
    <t>SOUČTOVÁ Plocha podlah 1 NP vč. plochy mezi dveřmi a u fr. oken</t>
  </si>
  <si>
    <t>Broušení betonového podkladu povlakových podlah</t>
  </si>
  <si>
    <t>Vodou ředitelná penetrace savého podkladu povlakových podlah</t>
  </si>
  <si>
    <t>Stěrka podlahová nivelační pro vyrovnání podkladu povlakových podlah pevnosti 20 MPa tl přes 8 do 10 mm</t>
  </si>
  <si>
    <t>Lešení pomocné pro objekty pozemních staveb s lešeňovou podlahou v do 1,9 m zatížení do 150 kg/m2</t>
  </si>
  <si>
    <t>Vyčištění budov bytové a občanské výstavby při výšce podlaží do 4 m</t>
  </si>
  <si>
    <t>hrana_1</t>
  </si>
  <si>
    <t>Schodištová hrana - délka</t>
  </si>
  <si>
    <t>10*1,2*2</t>
  </si>
  <si>
    <t>Obklad01*1,5</t>
  </si>
  <si>
    <t>Vápenný štuk vnitřních stěn tloušťky do 3 mm</t>
  </si>
  <si>
    <t>Nátěr penetrační na stěnu</t>
  </si>
  <si>
    <t>0,9+1,5</t>
  </si>
  <si>
    <t>0,6+0,87</t>
  </si>
  <si>
    <t>Montáž profilů rohových lepených flexibilním cementovým lepidlem</t>
  </si>
  <si>
    <t>Obvod01</t>
  </si>
  <si>
    <t xml:space="preserve">SOUČTOVÁ Obvody místností 1 NP </t>
  </si>
  <si>
    <t>"A210"(1,5+2,08+0,6)*2</t>
  </si>
  <si>
    <t>"A211"(1+2,08)*2</t>
  </si>
  <si>
    <t>"A212"(2,945+6,22)*2</t>
  </si>
  <si>
    <t>"A213"(2,08+2,95)*2-1,21</t>
  </si>
  <si>
    <t>"A215"(6,22+3,08)*2</t>
  </si>
  <si>
    <t>"A216"(1,59+2,08)*2-1,21</t>
  </si>
  <si>
    <t>Montáž tahaných obvodových soklíků z PVC výšky do 100 mm</t>
  </si>
  <si>
    <t>3,065*1,9*3</t>
  </si>
  <si>
    <t>Zakrytí výplní otvorů a svislých ploch fólií přilepenou lepící páskou</t>
  </si>
  <si>
    <t xml:space="preserve">"1 NP </t>
  </si>
  <si>
    <t>obvod012*3,2</t>
  </si>
  <si>
    <t>-okno1</t>
  </si>
  <si>
    <t>-dveře1</t>
  </si>
  <si>
    <t>Oprava vnitřní vápenocementové hladké omítky tl do 20 mm stěn v rozsahu plochy do 10 %</t>
  </si>
  <si>
    <t>Otlučení (osekání) vnitřní vápenné nebo vápenocementové omítky stěn v rozsahu přes 5 do 10 %</t>
  </si>
  <si>
    <t>Odstranění tenkovrstvé omítky tl do 2 mm obroušením v rozsahu přes 30 do 50 %</t>
  </si>
  <si>
    <t>Odsekání a odebrání obkladů stěn z vnitřních obkládaček plochy přes 1 m2</t>
  </si>
  <si>
    <t>Vápenocementová omítka hrubá jednovrstvá zatřená vnitřních stěn nanášená ručně</t>
  </si>
  <si>
    <t>Příplatek k vápenocementové omítce vnitřních stěn za každých dalších 5 mm tloušťky ručně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</si>
  <si>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</si>
  <si>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</si>
  <si>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</si>
  <si>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</si>
  <si>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</si>
  <si>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</si>
  <si>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</si>
  <si>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</si>
  <si>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</si>
  <si>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</si>
  <si>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</si>
  <si>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</si>
  <si>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</si>
  <si>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</si>
  <si>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</si>
  <si>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</si>
  <si>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</si>
  <si>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</si>
  <si>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</si>
  <si>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</si>
  <si>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</si>
  <si>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</si>
  <si>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</si>
  <si>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</si>
  <si>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</si>
  <si>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</si>
  <si>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</si>
  <si>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</si>
  <si>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</si>
  <si>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</si>
  <si>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</si>
  <si>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</si>
  <si>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</si>
  <si>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</si>
  <si>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</si>
  <si>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</si>
  <si>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</si>
  <si>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</si>
  <si>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</si>
  <si>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</si>
  <si>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</si>
  <si>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</si>
  <si>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</si>
  <si>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</si>
  <si>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</si>
  <si>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</si>
  <si>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</si>
  <si>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</si>
  <si>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</si>
  <si>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</si>
  <si>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</si>
  <si>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</si>
  <si>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</si>
  <si>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</si>
  <si>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</si>
  <si>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</si>
  <si>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</si>
  <si>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</si>
  <si>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</si>
  <si>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</si>
  <si>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</si>
  <si>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</si>
  <si>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</si>
  <si>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</si>
  <si>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</si>
  <si>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</si>
  <si>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</si>
  <si>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</si>
  <si>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</si>
  <si>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</si>
  <si>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</si>
  <si>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</si>
  <si>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</si>
  <si>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</si>
  <si>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</si>
  <si>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</si>
  <si>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</si>
  <si>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</si>
  <si>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</si>
  <si>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</si>
  <si>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</si>
  <si>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</si>
  <si>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</si>
  <si>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</si>
  <si>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</si>
  <si>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</si>
  <si>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</si>
  <si>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</si>
  <si>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</si>
  <si>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</si>
  <si>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</si>
  <si>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</si>
  <si>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</si>
  <si>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</si>
  <si>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</si>
  <si>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</si>
  <si>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</si>
  <si>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</si>
  <si>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</si>
  <si>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</si>
  <si>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</si>
  <si>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</si>
  <si>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</si>
  <si>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</si>
  <si>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</si>
  <si>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</si>
  <si>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</si>
  <si>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</si>
  <si>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</si>
  <si>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</si>
  <si>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</si>
  <si>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</si>
  <si>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</si>
  <si>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</si>
  <si>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</si>
  <si>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</si>
  <si>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</si>
  <si>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</si>
  <si>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</si>
  <si>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</si>
  <si>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</si>
  <si>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</si>
  <si>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</si>
  <si>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</si>
  <si>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</si>
  <si>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</si>
  <si>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</si>
  <si>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</si>
  <si>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</si>
  <si>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</si>
  <si>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</si>
  <si>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</si>
  <si>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</si>
  <si>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</si>
  <si>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</si>
  <si>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</si>
  <si>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</si>
  <si>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</si>
  <si>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</si>
  <si>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</si>
  <si>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</si>
  <si>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</si>
  <si>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</si>
  <si>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</si>
  <si>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</si>
  <si>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</si>
  <si>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</si>
  <si>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</si>
  <si>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</si>
  <si>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</si>
  <si>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</si>
  <si>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</si>
  <si>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</si>
  <si>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</si>
  <si>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</si>
  <si>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</si>
  <si>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</si>
  <si>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</si>
  <si>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</si>
  <si>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</si>
  <si>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</si>
  <si>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</si>
  <si>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</si>
  <si>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</si>
  <si>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</si>
  <si>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</si>
  <si>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</si>
  <si>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</si>
  <si>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</si>
  <si>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</si>
  <si>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</si>
  <si>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</si>
  <si>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</si>
  <si>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</si>
  <si>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</si>
  <si>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</si>
  <si>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</si>
  <si>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</si>
  <si>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</si>
  <si>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</si>
  <si>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</si>
  <si>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</si>
  <si>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</si>
  <si>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</si>
  <si>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</si>
  <si>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</si>
  <si>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Zajištění povolení zvláštního užívání komunikace (ZUK) - zábor chodníku pro umístění ohrazeného staveniště, včetně souvisejících poplatků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</si>
</sst>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  <xf numFmtId="0" fontId="21" fillId="0" borderId="23" xfId="0" applyFont="1" applyFill="1" applyBorder="1" applyAlignment="1" applyProtection="1">
      <alignment horizontal="center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962031143" TargetMode="External"/><Relationship Id="rId18" Type="http://schemas.openxmlformats.org/officeDocument/2006/relationships/hyperlink" Target="https://podminky.urs.cz/item/CS_URS_2025_02/997013509" TargetMode="External"/><Relationship Id="rId26" Type="http://schemas.openxmlformats.org/officeDocument/2006/relationships/hyperlink" Target="https://podminky.urs.cz/item/CS_URS_2025_02/611325416" TargetMode="External"/><Relationship Id="rId39" Type="http://schemas.openxmlformats.org/officeDocument/2006/relationships/hyperlink" Target="https://podminky.urs.cz/item/CS_URS_2025_02/776141114" TargetMode="External"/><Relationship Id="rId21" Type="http://schemas.openxmlformats.org/officeDocument/2006/relationships/hyperlink" Target="https://podminky.urs.cz/item/CS_URS_2025_02/340271041" TargetMode="External"/><Relationship Id="rId34" Type="http://schemas.openxmlformats.org/officeDocument/2006/relationships/hyperlink" Target="https://podminky.urs.cz/item/CS_URS_2025_02/998018001" TargetMode="External"/><Relationship Id="rId42" Type="http://schemas.openxmlformats.org/officeDocument/2006/relationships/hyperlink" Target="https://podminky.urs.cz/item/CS_URS_2025_02/776121112" TargetMode="External"/><Relationship Id="rId47" Type="http://schemas.openxmlformats.org/officeDocument/2006/relationships/hyperlink" Target="https://podminky.urs.cz/item/CS_URS_2025_02/998776121" TargetMode="External"/><Relationship Id="rId50" Type="http://schemas.openxmlformats.org/officeDocument/2006/relationships/hyperlink" Target="https://podminky.urs.cz/item/CS_URS_2025_02/781492211" TargetMode="External"/><Relationship Id="rId55" Type="http://schemas.openxmlformats.org/officeDocument/2006/relationships/hyperlink" Target="https://podminky.urs.cz/item/CS_URS_2025_02/784211101" TargetMode="External"/><Relationship Id="rId7" Type="http://schemas.openxmlformats.org/officeDocument/2006/relationships/hyperlink" Target="https://podminky.urs.cz/item/CS_URS_2025_02/725820802" TargetMode="External"/><Relationship Id="rId2" Type="http://schemas.openxmlformats.org/officeDocument/2006/relationships/hyperlink" Target="https://podminky.urs.cz/item/CS_URS_2025_02/965046119" TargetMode="External"/><Relationship Id="rId16" Type="http://schemas.openxmlformats.org/officeDocument/2006/relationships/hyperlink" Target="https://podminky.urs.cz/item/CS_URS_2025_02/997013211" TargetMode="External"/><Relationship Id="rId29" Type="http://schemas.openxmlformats.org/officeDocument/2006/relationships/hyperlink" Target="https://podminky.urs.cz/item/CS_URS_2025_02/612321191" TargetMode="External"/><Relationship Id="rId11" Type="http://schemas.openxmlformats.org/officeDocument/2006/relationships/hyperlink" Target="https://podminky.urs.cz/item/CS_URS_2025_02/978011121" TargetMode="External"/><Relationship Id="rId24" Type="http://schemas.openxmlformats.org/officeDocument/2006/relationships/hyperlink" Target="https://podminky.urs.cz/item/CS_URS_2025_02/612325112" TargetMode="External"/><Relationship Id="rId32" Type="http://schemas.openxmlformats.org/officeDocument/2006/relationships/hyperlink" Target="https://podminky.urs.cz/item/CS_URS_2025_02/953966122" TargetMode="External"/><Relationship Id="rId37" Type="http://schemas.openxmlformats.org/officeDocument/2006/relationships/hyperlink" Target="https://podminky.urs.cz/item/CS_URS_2025_02/998725121" TargetMode="External"/><Relationship Id="rId40" Type="http://schemas.openxmlformats.org/officeDocument/2006/relationships/hyperlink" Target="https://podminky.urs.cz/item/CS_URS_2025_02/776111112" TargetMode="External"/><Relationship Id="rId45" Type="http://schemas.openxmlformats.org/officeDocument/2006/relationships/hyperlink" Target="https://podminky.urs.cz/item/CS_URS_2025_02/776411214" TargetMode="External"/><Relationship Id="rId53" Type="http://schemas.openxmlformats.org/officeDocument/2006/relationships/hyperlink" Target="https://podminky.urs.cz/item/CS_URS_2025_02/784111001" TargetMode="External"/><Relationship Id="rId5" Type="http://schemas.openxmlformats.org/officeDocument/2006/relationships/hyperlink" Target="https://podminky.urs.cz/item/CS_URS_2025_02/725210821" TargetMode="External"/><Relationship Id="rId19" Type="http://schemas.openxmlformats.org/officeDocument/2006/relationships/hyperlink" Target="https://podminky.urs.cz/item/CS_URS_2025_02/997013631" TargetMode="External"/><Relationship Id="rId4" Type="http://schemas.openxmlformats.org/officeDocument/2006/relationships/hyperlink" Target="https://podminky.urs.cz/item/CS_URS_2025_02/776201812" TargetMode="External"/><Relationship Id="rId9" Type="http://schemas.openxmlformats.org/officeDocument/2006/relationships/hyperlink" Target="https://podminky.urs.cz/item/CS_URS_2025_02/978013121" TargetMode="External"/><Relationship Id="rId14" Type="http://schemas.openxmlformats.org/officeDocument/2006/relationships/hyperlink" Target="https://podminky.urs.cz/item/CS_URS_2025_02/962031142" TargetMode="External"/><Relationship Id="rId22" Type="http://schemas.openxmlformats.org/officeDocument/2006/relationships/hyperlink" Target="https://podminky.urs.cz/item/CS_URS_2025_02/629991011" TargetMode="External"/><Relationship Id="rId27" Type="http://schemas.openxmlformats.org/officeDocument/2006/relationships/hyperlink" Target="https://podminky.urs.cz/item/CS_URS_2025_02/612325411" TargetMode="External"/><Relationship Id="rId30" Type="http://schemas.openxmlformats.org/officeDocument/2006/relationships/hyperlink" Target="https://podminky.urs.cz/item/CS_URS_2025_02/612311131" TargetMode="External"/><Relationship Id="rId35" Type="http://schemas.openxmlformats.org/officeDocument/2006/relationships/hyperlink" Target="https://podminky.urs.cz/item/CS_URS_2025_02/725219102" TargetMode="External"/><Relationship Id="rId43" Type="http://schemas.openxmlformats.org/officeDocument/2006/relationships/hyperlink" Target="https://podminky.urs.cz/item/CS_URS_2025_02/776221221" TargetMode="External"/><Relationship Id="rId48" Type="http://schemas.openxmlformats.org/officeDocument/2006/relationships/hyperlink" Target="https://podminky.urs.cz/item/CS_URS_2025_02/781121011" TargetMode="External"/><Relationship Id="rId56" Type="http://schemas.openxmlformats.org/officeDocument/2006/relationships/hyperlink" Target="https://podminky.urs.cz/item/CS_URS_2025_02/784171101" TargetMode="External"/><Relationship Id="rId8" Type="http://schemas.openxmlformats.org/officeDocument/2006/relationships/hyperlink" Target="https://podminky.urs.cz/item/CS_URS_2025_02/751111811" TargetMode="External"/><Relationship Id="rId51" Type="http://schemas.openxmlformats.org/officeDocument/2006/relationships/hyperlink" Target="https://podminky.urs.cz/item/CS_URS_2025_02/781495115" TargetMode="External"/><Relationship Id="rId3" Type="http://schemas.openxmlformats.org/officeDocument/2006/relationships/hyperlink" Target="https://podminky.urs.cz/item/CS_URS_2025_02/965081213" TargetMode="External"/><Relationship Id="rId12" Type="http://schemas.openxmlformats.org/officeDocument/2006/relationships/hyperlink" Target="https://podminky.urs.cz/item/CS_URS_2025_02/978059541" TargetMode="External"/><Relationship Id="rId17" Type="http://schemas.openxmlformats.org/officeDocument/2006/relationships/hyperlink" Target="https://podminky.urs.cz/item/CS_URS_2025_02/997013501" TargetMode="External"/><Relationship Id="rId25" Type="http://schemas.openxmlformats.org/officeDocument/2006/relationships/hyperlink" Target="https://podminky.urs.cz/item/CS_URS_2025_02/612325213" TargetMode="External"/><Relationship Id="rId33" Type="http://schemas.openxmlformats.org/officeDocument/2006/relationships/hyperlink" Target="https://podminky.urs.cz/item/CS_URS_2025_02/949101111" TargetMode="External"/><Relationship Id="rId38" Type="http://schemas.openxmlformats.org/officeDocument/2006/relationships/hyperlink" Target="https://podminky.urs.cz/item/CS_URS_2025_02/776121112" TargetMode="External"/><Relationship Id="rId46" Type="http://schemas.openxmlformats.org/officeDocument/2006/relationships/hyperlink" Target="https://podminky.urs.cz/item/CS_URS_2025_02/776411213" TargetMode="External"/><Relationship Id="rId20" Type="http://schemas.openxmlformats.org/officeDocument/2006/relationships/hyperlink" Target="https://podminky.urs.cz/item/CS_URS_2025_02/340235212" TargetMode="External"/><Relationship Id="rId41" Type="http://schemas.openxmlformats.org/officeDocument/2006/relationships/hyperlink" Target="https://podminky.urs.cz/item/CS_URS_2025_02/776111311" TargetMode="External"/><Relationship Id="rId54" Type="http://schemas.openxmlformats.org/officeDocument/2006/relationships/hyperlink" Target="https://podminky.urs.cz/item/CS_URS_2025_02/784181101" TargetMode="External"/><Relationship Id="rId1" Type="http://schemas.openxmlformats.org/officeDocument/2006/relationships/hyperlink" Target="https://podminky.urs.cz/item/CS_URS_2025_02/965046111" TargetMode="External"/><Relationship Id="rId6" Type="http://schemas.openxmlformats.org/officeDocument/2006/relationships/hyperlink" Target="https://podminky.urs.cz/item/CS_URS_2025_02/725320821" TargetMode="External"/><Relationship Id="rId15" Type="http://schemas.openxmlformats.org/officeDocument/2006/relationships/hyperlink" Target="https://podminky.urs.cz/item/CS_URS_2025_02/962081131" TargetMode="External"/><Relationship Id="rId23" Type="http://schemas.openxmlformats.org/officeDocument/2006/relationships/hyperlink" Target="https://podminky.urs.cz/item/CS_URS_2025_02/611325112" TargetMode="External"/><Relationship Id="rId28" Type="http://schemas.openxmlformats.org/officeDocument/2006/relationships/hyperlink" Target="https://podminky.urs.cz/item/CS_URS_2025_02/612321111" TargetMode="External"/><Relationship Id="rId36" Type="http://schemas.openxmlformats.org/officeDocument/2006/relationships/hyperlink" Target="https://podminky.urs.cz/item/CS_URS_2025_02/725829131" TargetMode="External"/><Relationship Id="rId49" Type="http://schemas.openxmlformats.org/officeDocument/2006/relationships/hyperlink" Target="https://podminky.urs.cz/item/CS_URS_2025_02/781472241" TargetMode="External"/><Relationship Id="rId57" Type="http://schemas.openxmlformats.org/officeDocument/2006/relationships/drawing" Target="../drawings/drawing2.xml"/><Relationship Id="rId10" Type="http://schemas.openxmlformats.org/officeDocument/2006/relationships/hyperlink" Target="https://podminky.urs.cz/item/CS_URS_2025_02/978035115" TargetMode="External"/><Relationship Id="rId31" Type="http://schemas.openxmlformats.org/officeDocument/2006/relationships/hyperlink" Target="https://podminky.urs.cz/item/CS_URS_2025_02/952901111" TargetMode="External"/><Relationship Id="rId44" Type="http://schemas.openxmlformats.org/officeDocument/2006/relationships/hyperlink" Target="https://podminky.urs.cz/item/CS_URS_2025_02/776411212" TargetMode="External"/><Relationship Id="rId52" Type="http://schemas.openxmlformats.org/officeDocument/2006/relationships/hyperlink" Target="https://podminky.urs.cz/item/CS_URS_2025_02/9987811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abSelected="1" topLeftCell="B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315" t="s">
        <v>6</v>
      </c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S2" s="17" t="s">
        <v>7</v>
      </c>
      <c r="BT2" s="17" t="s">
        <v>8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>
      <c r="B5" s="20"/>
      <c r="D5" s="24" t="s">
        <v>14</v>
      </c>
      <c r="K5" s="299" t="s">
        <v>15</v>
      </c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R5" s="20"/>
      <c r="BE5" s="296" t="s">
        <v>16</v>
      </c>
      <c r="BS5" s="17" t="s">
        <v>7</v>
      </c>
    </row>
    <row r="6" spans="1:74" ht="36.9" customHeight="1">
      <c r="B6" s="20"/>
      <c r="D6" s="26" t="s">
        <v>17</v>
      </c>
      <c r="K6" s="301" t="s">
        <v>18</v>
      </c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R6" s="20"/>
      <c r="BE6" s="297"/>
      <c r="BS6" s="17" t="s">
        <v>7</v>
      </c>
    </row>
    <row r="7" spans="1:74" ht="12" customHeight="1">
      <c r="B7" s="20"/>
      <c r="D7" s="27" t="s">
        <v>19</v>
      </c>
      <c r="K7" s="25" t="s">
        <v>3</v>
      </c>
      <c r="AK7" s="27" t="s">
        <v>20</v>
      </c>
      <c r="AN7" s="25" t="s">
        <v>3</v>
      </c>
      <c r="AR7" s="20"/>
      <c r="BE7" s="297"/>
      <c r="BS7" s="17" t="s">
        <v>7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97"/>
      <c r="BS8" s="17" t="s">
        <v>7</v>
      </c>
    </row>
    <row r="9" spans="1:74" ht="14.4" customHeight="1">
      <c r="B9" s="20"/>
      <c r="AR9" s="20"/>
      <c r="BE9" s="297"/>
      <c r="BS9" s="17" t="s">
        <v>7</v>
      </c>
    </row>
    <row r="10" spans="1:74" ht="12" customHeight="1">
      <c r="B10" s="20"/>
      <c r="D10" s="27" t="s">
        <v>25</v>
      </c>
      <c r="AK10" s="27" t="s">
        <v>26</v>
      </c>
      <c r="AN10" s="25" t="s">
        <v>3</v>
      </c>
      <c r="AR10" s="20"/>
      <c r="BE10" s="297"/>
      <c r="BS10" s="17" t="s">
        <v>7</v>
      </c>
    </row>
    <row r="11" spans="1:74" ht="18.45" customHeight="1">
      <c r="B11" s="20"/>
      <c r="E11" s="25" t="s">
        <v>22</v>
      </c>
      <c r="AK11" s="27" t="s">
        <v>27</v>
      </c>
      <c r="AN11" s="25" t="s">
        <v>3</v>
      </c>
      <c r="AR11" s="20"/>
      <c r="BE11" s="297"/>
      <c r="BS11" s="17" t="s">
        <v>7</v>
      </c>
    </row>
    <row r="12" spans="1:74" ht="6.9" customHeight="1">
      <c r="B12" s="20"/>
      <c r="AR12" s="20"/>
      <c r="BE12" s="297"/>
      <c r="BS12" s="17" t="s">
        <v>7</v>
      </c>
    </row>
    <row r="13" spans="1:74" ht="12" customHeight="1">
      <c r="B13" s="20"/>
      <c r="D13" s="27" t="s">
        <v>28</v>
      </c>
      <c r="AK13" s="27" t="s">
        <v>26</v>
      </c>
      <c r="AN13" s="29" t="s">
        <v>29</v>
      </c>
      <c r="AR13" s="20"/>
      <c r="BE13" s="297"/>
      <c r="BS13" s="17" t="s">
        <v>7</v>
      </c>
    </row>
    <row r="14" spans="1:74" ht="13.2">
      <c r="B14" s="20"/>
      <c r="E14" s="302" t="s">
        <v>29</v>
      </c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27" t="s">
        <v>27</v>
      </c>
      <c r="AN14" s="29" t="s">
        <v>29</v>
      </c>
      <c r="AR14" s="20"/>
      <c r="BE14" s="297"/>
      <c r="BS14" s="17" t="s">
        <v>7</v>
      </c>
    </row>
    <row r="15" spans="1:74" ht="6.9" customHeight="1">
      <c r="B15" s="20"/>
      <c r="AR15" s="20"/>
      <c r="BE15" s="297"/>
      <c r="BS15" s="17" t="s">
        <v>4</v>
      </c>
    </row>
    <row r="16" spans="1:74" ht="12" customHeight="1">
      <c r="B16" s="20"/>
      <c r="D16" s="27" t="s">
        <v>30</v>
      </c>
      <c r="AK16" s="27" t="s">
        <v>26</v>
      </c>
      <c r="AN16" s="25" t="s">
        <v>3</v>
      </c>
      <c r="AR16" s="20"/>
      <c r="BE16" s="297"/>
      <c r="BS16" s="17" t="s">
        <v>4</v>
      </c>
    </row>
    <row r="17" spans="2:71" ht="18.45" customHeight="1">
      <c r="B17" s="20"/>
      <c r="E17" s="25" t="s">
        <v>22</v>
      </c>
      <c r="AK17" s="27" t="s">
        <v>27</v>
      </c>
      <c r="AN17" s="25" t="s">
        <v>3</v>
      </c>
      <c r="AR17" s="20"/>
      <c r="BE17" s="297"/>
      <c r="BS17" s="17" t="s">
        <v>31</v>
      </c>
    </row>
    <row r="18" spans="2:71" ht="6.9" customHeight="1">
      <c r="B18" s="20"/>
      <c r="AR18" s="20"/>
      <c r="BE18" s="297"/>
      <c r="BS18" s="17" t="s">
        <v>7</v>
      </c>
    </row>
    <row r="19" spans="2:71" ht="12" customHeight="1">
      <c r="B19" s="20"/>
      <c r="D19" s="27" t="s">
        <v>32</v>
      </c>
      <c r="AK19" s="27" t="s">
        <v>26</v>
      </c>
      <c r="AN19" s="25" t="s">
        <v>3</v>
      </c>
      <c r="AR19" s="20"/>
      <c r="BE19" s="297"/>
      <c r="BS19" s="17" t="s">
        <v>7</v>
      </c>
    </row>
    <row r="20" spans="2:71" ht="18.45" customHeight="1">
      <c r="B20" s="20"/>
      <c r="E20" s="25" t="s">
        <v>22</v>
      </c>
      <c r="AK20" s="27" t="s">
        <v>27</v>
      </c>
      <c r="AN20" s="25" t="s">
        <v>3</v>
      </c>
      <c r="AR20" s="20"/>
      <c r="BE20" s="297"/>
      <c r="BS20" s="17" t="s">
        <v>4</v>
      </c>
    </row>
    <row r="21" spans="2:71" ht="6.9" customHeight="1">
      <c r="B21" s="20"/>
      <c r="AR21" s="20"/>
      <c r="BE21" s="297"/>
    </row>
    <row r="22" spans="2:71" ht="12" customHeight="1">
      <c r="B22" s="20"/>
      <c r="D22" s="27" t="s">
        <v>33</v>
      </c>
      <c r="AR22" s="20"/>
      <c r="BE22" s="297"/>
    </row>
    <row r="23" spans="2:71" ht="47.25" customHeight="1">
      <c r="B23" s="20"/>
      <c r="E23" s="304" t="s">
        <v>34</v>
      </c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R23" s="20"/>
      <c r="BE23" s="297"/>
    </row>
    <row r="24" spans="2:71" ht="6.9" customHeight="1">
      <c r="B24" s="20"/>
      <c r="AR24" s="20"/>
      <c r="BE24" s="297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7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5">
        <f>ROUND(AG54,2)</f>
        <v>0</v>
      </c>
      <c r="AL26" s="306"/>
      <c r="AM26" s="306"/>
      <c r="AN26" s="306"/>
      <c r="AO26" s="306"/>
      <c r="AR26" s="32"/>
      <c r="BE26" s="297"/>
    </row>
    <row r="27" spans="2:71" s="1" customFormat="1" ht="6.9" customHeight="1">
      <c r="B27" s="32"/>
      <c r="AR27" s="32"/>
      <c r="BE27" s="297"/>
    </row>
    <row r="28" spans="2:71" s="1" customFormat="1" ht="13.2">
      <c r="B28" s="32"/>
      <c r="L28" s="307" t="s">
        <v>36</v>
      </c>
      <c r="M28" s="307"/>
      <c r="N28" s="307"/>
      <c r="O28" s="307"/>
      <c r="P28" s="307"/>
      <c r="W28" s="307" t="s">
        <v>37</v>
      </c>
      <c r="X28" s="307"/>
      <c r="Y28" s="307"/>
      <c r="Z28" s="307"/>
      <c r="AA28" s="307"/>
      <c r="AB28" s="307"/>
      <c r="AC28" s="307"/>
      <c r="AD28" s="307"/>
      <c r="AE28" s="307"/>
      <c r="AK28" s="307" t="s">
        <v>38</v>
      </c>
      <c r="AL28" s="307"/>
      <c r="AM28" s="307"/>
      <c r="AN28" s="307"/>
      <c r="AO28" s="307"/>
      <c r="AR28" s="32"/>
      <c r="BE28" s="297"/>
    </row>
    <row r="29" spans="2:71" s="2" customFormat="1" ht="14.4" customHeight="1">
      <c r="B29" s="36"/>
      <c r="D29" s="27" t="s">
        <v>39</v>
      </c>
      <c r="F29" s="27" t="s">
        <v>40</v>
      </c>
      <c r="L29" s="310">
        <v>0.21</v>
      </c>
      <c r="M29" s="309"/>
      <c r="N29" s="309"/>
      <c r="O29" s="309"/>
      <c r="P29" s="309"/>
      <c r="W29" s="308">
        <f>ROUND(AZ54, 2)</f>
        <v>0</v>
      </c>
      <c r="X29" s="309"/>
      <c r="Y29" s="309"/>
      <c r="Z29" s="309"/>
      <c r="AA29" s="309"/>
      <c r="AB29" s="309"/>
      <c r="AC29" s="309"/>
      <c r="AD29" s="309"/>
      <c r="AE29" s="309"/>
      <c r="AK29" s="308">
        <f>ROUND(AV54, 2)</f>
        <v>0</v>
      </c>
      <c r="AL29" s="309"/>
      <c r="AM29" s="309"/>
      <c r="AN29" s="309"/>
      <c r="AO29" s="309"/>
      <c r="AR29" s="36"/>
      <c r="BE29" s="298"/>
    </row>
    <row r="30" spans="2:71" s="2" customFormat="1" ht="14.4" customHeight="1">
      <c r="B30" s="36"/>
      <c r="F30" s="27" t="s">
        <v>41</v>
      </c>
      <c r="L30" s="310">
        <v>0.12</v>
      </c>
      <c r="M30" s="309"/>
      <c r="N30" s="309"/>
      <c r="O30" s="309"/>
      <c r="P30" s="309"/>
      <c r="W30" s="308">
        <f>ROUND(BA54, 2)</f>
        <v>0</v>
      </c>
      <c r="X30" s="309"/>
      <c r="Y30" s="309"/>
      <c r="Z30" s="309"/>
      <c r="AA30" s="309"/>
      <c r="AB30" s="309"/>
      <c r="AC30" s="309"/>
      <c r="AD30" s="309"/>
      <c r="AE30" s="309"/>
      <c r="AK30" s="308">
        <f>ROUND(AW54, 2)</f>
        <v>0</v>
      </c>
      <c r="AL30" s="309"/>
      <c r="AM30" s="309"/>
      <c r="AN30" s="309"/>
      <c r="AO30" s="309"/>
      <c r="AR30" s="36"/>
      <c r="BE30" s="298"/>
    </row>
    <row r="31" spans="2:71" s="2" customFormat="1" ht="14.4" hidden="1" customHeight="1">
      <c r="B31" s="36"/>
      <c r="F31" s="27" t="s">
        <v>42</v>
      </c>
      <c r="L31" s="310">
        <v>0.21</v>
      </c>
      <c r="M31" s="309"/>
      <c r="N31" s="309"/>
      <c r="O31" s="309"/>
      <c r="P31" s="309"/>
      <c r="W31" s="308">
        <f>ROUND(BB54, 2)</f>
        <v>0</v>
      </c>
      <c r="X31" s="309"/>
      <c r="Y31" s="309"/>
      <c r="Z31" s="309"/>
      <c r="AA31" s="309"/>
      <c r="AB31" s="309"/>
      <c r="AC31" s="309"/>
      <c r="AD31" s="309"/>
      <c r="AE31" s="309"/>
      <c r="AK31" s="308">
        <v>0</v>
      </c>
      <c r="AL31" s="309"/>
      <c r="AM31" s="309"/>
      <c r="AN31" s="309"/>
      <c r="AO31" s="309"/>
      <c r="AR31" s="36"/>
      <c r="BE31" s="298"/>
    </row>
    <row r="32" spans="2:71" s="2" customFormat="1" ht="14.4" hidden="1" customHeight="1">
      <c r="B32" s="36"/>
      <c r="F32" s="27" t="s">
        <v>43</v>
      </c>
      <c r="L32" s="310">
        <v>0.12</v>
      </c>
      <c r="M32" s="309"/>
      <c r="N32" s="309"/>
      <c r="O32" s="309"/>
      <c r="P32" s="309"/>
      <c r="W32" s="308">
        <f>ROUND(BC54, 2)</f>
        <v>0</v>
      </c>
      <c r="X32" s="309"/>
      <c r="Y32" s="309"/>
      <c r="Z32" s="309"/>
      <c r="AA32" s="309"/>
      <c r="AB32" s="309"/>
      <c r="AC32" s="309"/>
      <c r="AD32" s="309"/>
      <c r="AE32" s="309"/>
      <c r="AK32" s="308">
        <v>0</v>
      </c>
      <c r="AL32" s="309"/>
      <c r="AM32" s="309"/>
      <c r="AN32" s="309"/>
      <c r="AO32" s="309"/>
      <c r="AR32" s="36"/>
      <c r="BE32" s="298"/>
    </row>
    <row r="33" spans="2:44" s="2" customFormat="1" ht="14.4" hidden="1" customHeight="1">
      <c r="B33" s="36"/>
      <c r="F33" s="27" t="s">
        <v>44</v>
      </c>
      <c r="L33" s="310">
        <v>0</v>
      </c>
      <c r="M33" s="309"/>
      <c r="N33" s="309"/>
      <c r="O33" s="309"/>
      <c r="P33" s="309"/>
      <c r="W33" s="308">
        <f>ROUND(BD54, 2)</f>
        <v>0</v>
      </c>
      <c r="X33" s="309"/>
      <c r="Y33" s="309"/>
      <c r="Z33" s="309"/>
      <c r="AA33" s="309"/>
      <c r="AB33" s="309"/>
      <c r="AC33" s="309"/>
      <c r="AD33" s="309"/>
      <c r="AE33" s="309"/>
      <c r="AK33" s="308">
        <v>0</v>
      </c>
      <c r="AL33" s="309"/>
      <c r="AM33" s="309"/>
      <c r="AN33" s="309"/>
      <c r="AO33" s="309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314" t="s">
        <v>47</v>
      </c>
      <c r="Y35" s="312"/>
      <c r="Z35" s="312"/>
      <c r="AA35" s="312"/>
      <c r="AB35" s="312"/>
      <c r="AC35" s="39"/>
      <c r="AD35" s="39"/>
      <c r="AE35" s="39"/>
      <c r="AF35" s="39"/>
      <c r="AG35" s="39"/>
      <c r="AH35" s="39"/>
      <c r="AI35" s="39"/>
      <c r="AJ35" s="39"/>
      <c r="AK35" s="311">
        <f>SUM(AK26:AK33)</f>
        <v>0</v>
      </c>
      <c r="AL35" s="312"/>
      <c r="AM35" s="312"/>
      <c r="AN35" s="312"/>
      <c r="AO35" s="313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48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14</v>
      </c>
      <c r="L44" s="3" t="str">
        <f>K5</f>
        <v>R63</v>
      </c>
      <c r="AR44" s="45"/>
    </row>
    <row r="45" spans="2:44" s="4" customFormat="1" ht="36.9" customHeight="1">
      <c r="B45" s="46"/>
      <c r="C45" s="47" t="s">
        <v>17</v>
      </c>
      <c r="L45" s="278" t="str">
        <f>K6</f>
        <v>Přesun přijmové laboratoře ODHB, dětská nemocnice, budova A</v>
      </c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 </v>
      </c>
      <c r="AI47" s="27" t="s">
        <v>23</v>
      </c>
      <c r="AM47" s="280" t="str">
        <f>IF(AN8= "","",AN8)</f>
        <v>24. 11. 2025</v>
      </c>
      <c r="AN47" s="280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 xml:space="preserve"> </v>
      </c>
      <c r="AI49" s="27" t="s">
        <v>30</v>
      </c>
      <c r="AM49" s="281" t="str">
        <f>IF(E17="","",E17)</f>
        <v xml:space="preserve"> </v>
      </c>
      <c r="AN49" s="282"/>
      <c r="AO49" s="282"/>
      <c r="AP49" s="282"/>
      <c r="AR49" s="32"/>
      <c r="AS49" s="283" t="s">
        <v>49</v>
      </c>
      <c r="AT49" s="284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28</v>
      </c>
      <c r="L50" s="3" t="str">
        <f>IF(E14= "Vyplň údaj","",E14)</f>
        <v/>
      </c>
      <c r="AI50" s="27" t="s">
        <v>32</v>
      </c>
      <c r="AM50" s="281" t="str">
        <f>IF(E20="","",E20)</f>
        <v xml:space="preserve"> </v>
      </c>
      <c r="AN50" s="282"/>
      <c r="AO50" s="282"/>
      <c r="AP50" s="282"/>
      <c r="AR50" s="32"/>
      <c r="AS50" s="285"/>
      <c r="AT50" s="286"/>
      <c r="BD50" s="53"/>
    </row>
    <row r="51" spans="1:91" s="1" customFormat="1" ht="10.8" customHeight="1">
      <c r="B51" s="32"/>
      <c r="AR51" s="32"/>
      <c r="AS51" s="285"/>
      <c r="AT51" s="286"/>
      <c r="BD51" s="53"/>
    </row>
    <row r="52" spans="1:91" s="1" customFormat="1" ht="29.25" customHeight="1">
      <c r="B52" s="32"/>
      <c r="C52" s="287" t="s">
        <v>50</v>
      </c>
      <c r="D52" s="288"/>
      <c r="E52" s="288"/>
      <c r="F52" s="288"/>
      <c r="G52" s="288"/>
      <c r="H52" s="54"/>
      <c r="I52" s="290" t="s">
        <v>51</v>
      </c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9" t="s">
        <v>52</v>
      </c>
      <c r="AH52" s="288"/>
      <c r="AI52" s="288"/>
      <c r="AJ52" s="288"/>
      <c r="AK52" s="288"/>
      <c r="AL52" s="288"/>
      <c r="AM52" s="288"/>
      <c r="AN52" s="290" t="s">
        <v>53</v>
      </c>
      <c r="AO52" s="288"/>
      <c r="AP52" s="288"/>
      <c r="AQ52" s="55" t="s">
        <v>54</v>
      </c>
      <c r="AR52" s="32"/>
      <c r="AS52" s="56" t="s">
        <v>55</v>
      </c>
      <c r="AT52" s="57" t="s">
        <v>56</v>
      </c>
      <c r="AU52" s="57" t="s">
        <v>57</v>
      </c>
      <c r="AV52" s="57" t="s">
        <v>58</v>
      </c>
      <c r="AW52" s="57" t="s">
        <v>59</v>
      </c>
      <c r="AX52" s="57" t="s">
        <v>60</v>
      </c>
      <c r="AY52" s="57" t="s">
        <v>61</v>
      </c>
      <c r="AZ52" s="57" t="s">
        <v>62</v>
      </c>
      <c r="BA52" s="57" t="s">
        <v>63</v>
      </c>
      <c r="BB52" s="57" t="s">
        <v>64</v>
      </c>
      <c r="BC52" s="57" t="s">
        <v>65</v>
      </c>
      <c r="BD52" s="58" t="s">
        <v>66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67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4">
        <f>ROUND(SUM(AG55:AG60),2)</f>
        <v>0</v>
      </c>
      <c r="AH54" s="294"/>
      <c r="AI54" s="294"/>
      <c r="AJ54" s="294"/>
      <c r="AK54" s="294"/>
      <c r="AL54" s="294"/>
      <c r="AM54" s="294"/>
      <c r="AN54" s="295">
        <f t="shared" ref="AN54:AN60" si="0">SUM(AG54,AT54)</f>
        <v>0</v>
      </c>
      <c r="AO54" s="295"/>
      <c r="AP54" s="295"/>
      <c r="AQ54" s="64" t="s">
        <v>3</v>
      </c>
      <c r="AR54" s="60"/>
      <c r="AS54" s="65">
        <f>ROUND(SUM(AS55:AS60),2)</f>
        <v>0</v>
      </c>
      <c r="AT54" s="66">
        <f t="shared" ref="AT54:AT60" si="1">ROUND(SUM(AV54:AW54),2)</f>
        <v>0</v>
      </c>
      <c r="AU54" s="67">
        <f>ROUND(SUM(AU55:AU60),5)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ROUND(SUM(AZ55:AZ60),2)</f>
        <v>0</v>
      </c>
      <c r="BA54" s="66">
        <f>ROUND(SUM(BA55:BA60),2)</f>
        <v>0</v>
      </c>
      <c r="BB54" s="66">
        <f>ROUND(SUM(BB55:BB60),2)</f>
        <v>0</v>
      </c>
      <c r="BC54" s="66">
        <f>ROUND(SUM(BC55:BC60),2)</f>
        <v>0</v>
      </c>
      <c r="BD54" s="68">
        <f>ROUND(SUM(BD55:BD60),2)</f>
        <v>0</v>
      </c>
      <c r="BS54" s="69" t="s">
        <v>68</v>
      </c>
      <c r="BT54" s="69" t="s">
        <v>69</v>
      </c>
      <c r="BU54" s="70" t="s">
        <v>70</v>
      </c>
      <c r="BV54" s="69" t="s">
        <v>71</v>
      </c>
      <c r="BW54" s="69" t="s">
        <v>5</v>
      </c>
      <c r="BX54" s="69" t="s">
        <v>72</v>
      </c>
      <c r="CL54" s="69" t="s">
        <v>3</v>
      </c>
    </row>
    <row r="55" spans="1:91" s="6" customFormat="1" ht="16.5" customHeight="1">
      <c r="A55" s="71" t="s">
        <v>73</v>
      </c>
      <c r="B55" s="72"/>
      <c r="C55" s="73"/>
      <c r="D55" s="291" t="s">
        <v>74</v>
      </c>
      <c r="E55" s="291"/>
      <c r="F55" s="291"/>
      <c r="G55" s="291"/>
      <c r="H55" s="291"/>
      <c r="I55" s="74"/>
      <c r="J55" s="291" t="s">
        <v>75</v>
      </c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2">
        <f>'1 - Stavební a bourací práce'!J30</f>
        <v>0</v>
      </c>
      <c r="AH55" s="293"/>
      <c r="AI55" s="293"/>
      <c r="AJ55" s="293"/>
      <c r="AK55" s="293"/>
      <c r="AL55" s="293"/>
      <c r="AM55" s="293"/>
      <c r="AN55" s="292">
        <f t="shared" si="0"/>
        <v>0</v>
      </c>
      <c r="AO55" s="293"/>
      <c r="AP55" s="293"/>
      <c r="AQ55" s="75" t="s">
        <v>76</v>
      </c>
      <c r="AR55" s="72"/>
      <c r="AS55" s="76">
        <v>0</v>
      </c>
      <c r="AT55" s="77">
        <f t="shared" si="1"/>
        <v>0</v>
      </c>
      <c r="AU55" s="78">
        <f>'1 - Stavební a bourací práce'!P100</f>
        <v>0</v>
      </c>
      <c r="AV55" s="77">
        <f>'1 - Stavební a bourací práce'!J33</f>
        <v>0</v>
      </c>
      <c r="AW55" s="77">
        <f>'1 - Stavební a bourací práce'!J34</f>
        <v>0</v>
      </c>
      <c r="AX55" s="77">
        <f>'1 - Stavební a bourací práce'!J35</f>
        <v>0</v>
      </c>
      <c r="AY55" s="77">
        <f>'1 - Stavební a bourací práce'!J36</f>
        <v>0</v>
      </c>
      <c r="AZ55" s="77">
        <f>'1 - Stavební a bourací práce'!F33</f>
        <v>0</v>
      </c>
      <c r="BA55" s="77">
        <f>'1 - Stavební a bourací práce'!F34</f>
        <v>0</v>
      </c>
      <c r="BB55" s="77">
        <f>'1 - Stavební a bourací práce'!F35</f>
        <v>0</v>
      </c>
      <c r="BC55" s="77">
        <f>'1 - Stavební a bourací práce'!F36</f>
        <v>0</v>
      </c>
      <c r="BD55" s="79">
        <f>'1 - Stavební a bourací práce'!F37</f>
        <v>0</v>
      </c>
      <c r="BT55" s="80" t="s">
        <v>74</v>
      </c>
      <c r="BV55" s="80" t="s">
        <v>71</v>
      </c>
      <c r="BW55" s="80" t="s">
        <v>77</v>
      </c>
      <c r="BX55" s="80" t="s">
        <v>5</v>
      </c>
      <c r="CL55" s="80" t="s">
        <v>3</v>
      </c>
      <c r="CM55" s="80" t="s">
        <v>78</v>
      </c>
    </row>
    <row r="56" spans="1:91" s="6" customFormat="1" ht="16.5" customHeight="1">
      <c r="A56" s="71" t="s">
        <v>73</v>
      </c>
      <c r="B56" s="72"/>
      <c r="C56" s="73"/>
      <c r="D56" s="291" t="s">
        <v>78</v>
      </c>
      <c r="E56" s="291"/>
      <c r="F56" s="291"/>
      <c r="G56" s="291"/>
      <c r="H56" s="291"/>
      <c r="I56" s="74"/>
      <c r="J56" s="291" t="s">
        <v>79</v>
      </c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2">
        <f>'2 - Slaboproud'!J30</f>
        <v>0</v>
      </c>
      <c r="AH56" s="293"/>
      <c r="AI56" s="293"/>
      <c r="AJ56" s="293"/>
      <c r="AK56" s="293"/>
      <c r="AL56" s="293"/>
      <c r="AM56" s="293"/>
      <c r="AN56" s="292">
        <f t="shared" si="0"/>
        <v>0</v>
      </c>
      <c r="AO56" s="293"/>
      <c r="AP56" s="293"/>
      <c r="AQ56" s="75" t="s">
        <v>76</v>
      </c>
      <c r="AR56" s="72"/>
      <c r="AS56" s="76">
        <v>0</v>
      </c>
      <c r="AT56" s="77">
        <f t="shared" si="1"/>
        <v>0</v>
      </c>
      <c r="AU56" s="78">
        <f>'2 - Slaboproud'!P81</f>
        <v>0</v>
      </c>
      <c r="AV56" s="77">
        <f>'2 - Slaboproud'!J33</f>
        <v>0</v>
      </c>
      <c r="AW56" s="77">
        <f>'2 - Slaboproud'!J34</f>
        <v>0</v>
      </c>
      <c r="AX56" s="77">
        <f>'2 - Slaboproud'!J35</f>
        <v>0</v>
      </c>
      <c r="AY56" s="77">
        <f>'2 - Slaboproud'!J36</f>
        <v>0</v>
      </c>
      <c r="AZ56" s="77">
        <f>'2 - Slaboproud'!F33</f>
        <v>0</v>
      </c>
      <c r="BA56" s="77">
        <f>'2 - Slaboproud'!F34</f>
        <v>0</v>
      </c>
      <c r="BB56" s="77">
        <f>'2 - Slaboproud'!F35</f>
        <v>0</v>
      </c>
      <c r="BC56" s="77">
        <f>'2 - Slaboproud'!F36</f>
        <v>0</v>
      </c>
      <c r="BD56" s="79">
        <f>'2 - Slaboproud'!F37</f>
        <v>0</v>
      </c>
      <c r="BT56" s="80" t="s">
        <v>74</v>
      </c>
      <c r="BV56" s="80" t="s">
        <v>71</v>
      </c>
      <c r="BW56" s="80" t="s">
        <v>80</v>
      </c>
      <c r="BX56" s="80" t="s">
        <v>5</v>
      </c>
      <c r="CL56" s="80" t="s">
        <v>3</v>
      </c>
      <c r="CM56" s="80" t="s">
        <v>78</v>
      </c>
    </row>
    <row r="57" spans="1:91" s="6" customFormat="1" ht="16.5" customHeight="1">
      <c r="A57" s="71" t="s">
        <v>73</v>
      </c>
      <c r="B57" s="72"/>
      <c r="C57" s="73"/>
      <c r="D57" s="291" t="s">
        <v>81</v>
      </c>
      <c r="E57" s="291"/>
      <c r="F57" s="291"/>
      <c r="G57" s="291"/>
      <c r="H57" s="291"/>
      <c r="I57" s="74"/>
      <c r="J57" s="291" t="s">
        <v>82</v>
      </c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2">
        <f>'3 - Silnoproud'!J30</f>
        <v>0</v>
      </c>
      <c r="AH57" s="293"/>
      <c r="AI57" s="293"/>
      <c r="AJ57" s="293"/>
      <c r="AK57" s="293"/>
      <c r="AL57" s="293"/>
      <c r="AM57" s="293"/>
      <c r="AN57" s="292">
        <f t="shared" si="0"/>
        <v>0</v>
      </c>
      <c r="AO57" s="293"/>
      <c r="AP57" s="293"/>
      <c r="AQ57" s="75" t="s">
        <v>76</v>
      </c>
      <c r="AR57" s="72"/>
      <c r="AS57" s="76">
        <v>0</v>
      </c>
      <c r="AT57" s="77">
        <f t="shared" si="1"/>
        <v>0</v>
      </c>
      <c r="AU57" s="78">
        <f>'3 - Silnoproud'!P98</f>
        <v>0</v>
      </c>
      <c r="AV57" s="77">
        <f>'3 - Silnoproud'!J33</f>
        <v>0</v>
      </c>
      <c r="AW57" s="77">
        <f>'3 - Silnoproud'!J34</f>
        <v>0</v>
      </c>
      <c r="AX57" s="77">
        <f>'3 - Silnoproud'!J35</f>
        <v>0</v>
      </c>
      <c r="AY57" s="77">
        <f>'3 - Silnoproud'!J36</f>
        <v>0</v>
      </c>
      <c r="AZ57" s="77">
        <f>'3 - Silnoproud'!F33</f>
        <v>0</v>
      </c>
      <c r="BA57" s="77">
        <f>'3 - Silnoproud'!F34</f>
        <v>0</v>
      </c>
      <c r="BB57" s="77">
        <f>'3 - Silnoproud'!F35</f>
        <v>0</v>
      </c>
      <c r="BC57" s="77">
        <f>'3 - Silnoproud'!F36</f>
        <v>0</v>
      </c>
      <c r="BD57" s="79">
        <f>'3 - Silnoproud'!F37</f>
        <v>0</v>
      </c>
      <c r="BT57" s="80" t="s">
        <v>74</v>
      </c>
      <c r="BV57" s="80" t="s">
        <v>71</v>
      </c>
      <c r="BW57" s="80" t="s">
        <v>83</v>
      </c>
      <c r="BX57" s="80" t="s">
        <v>5</v>
      </c>
      <c r="CL57" s="80" t="s">
        <v>3</v>
      </c>
      <c r="CM57" s="80" t="s">
        <v>78</v>
      </c>
    </row>
    <row r="58" spans="1:91" s="6" customFormat="1" ht="16.5" customHeight="1">
      <c r="A58" s="71" t="s">
        <v>73</v>
      </c>
      <c r="B58" s="72"/>
      <c r="C58" s="73"/>
      <c r="D58" s="291" t="s">
        <v>84</v>
      </c>
      <c r="E58" s="291"/>
      <c r="F58" s="291"/>
      <c r="G58" s="291"/>
      <c r="H58" s="291"/>
      <c r="I58" s="74"/>
      <c r="J58" s="291" t="s">
        <v>85</v>
      </c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2">
        <f>'4 - Potrubní pošta'!J30</f>
        <v>0</v>
      </c>
      <c r="AH58" s="293"/>
      <c r="AI58" s="293"/>
      <c r="AJ58" s="293"/>
      <c r="AK58" s="293"/>
      <c r="AL58" s="293"/>
      <c r="AM58" s="293"/>
      <c r="AN58" s="292">
        <f t="shared" si="0"/>
        <v>0</v>
      </c>
      <c r="AO58" s="293"/>
      <c r="AP58" s="293"/>
      <c r="AQ58" s="75" t="s">
        <v>76</v>
      </c>
      <c r="AR58" s="72"/>
      <c r="AS58" s="76">
        <v>0</v>
      </c>
      <c r="AT58" s="77">
        <f t="shared" si="1"/>
        <v>0</v>
      </c>
      <c r="AU58" s="78">
        <f>'4 - Potrubní pošta'!P88</f>
        <v>0</v>
      </c>
      <c r="AV58" s="77">
        <f>'4 - Potrubní pošta'!J33</f>
        <v>0</v>
      </c>
      <c r="AW58" s="77">
        <f>'4 - Potrubní pošta'!J34</f>
        <v>0</v>
      </c>
      <c r="AX58" s="77">
        <f>'4 - Potrubní pošta'!J35</f>
        <v>0</v>
      </c>
      <c r="AY58" s="77">
        <f>'4 - Potrubní pošta'!J36</f>
        <v>0</v>
      </c>
      <c r="AZ58" s="77">
        <f>'4 - Potrubní pošta'!F33</f>
        <v>0</v>
      </c>
      <c r="BA58" s="77">
        <f>'4 - Potrubní pošta'!F34</f>
        <v>0</v>
      </c>
      <c r="BB58" s="77">
        <f>'4 - Potrubní pošta'!F35</f>
        <v>0</v>
      </c>
      <c r="BC58" s="77">
        <f>'4 - Potrubní pošta'!F36</f>
        <v>0</v>
      </c>
      <c r="BD58" s="79">
        <f>'4 - Potrubní pošta'!F37</f>
        <v>0</v>
      </c>
      <c r="BT58" s="80" t="s">
        <v>74</v>
      </c>
      <c r="BV58" s="80" t="s">
        <v>71</v>
      </c>
      <c r="BW58" s="80" t="s">
        <v>86</v>
      </c>
      <c r="BX58" s="80" t="s">
        <v>5</v>
      </c>
      <c r="CL58" s="80" t="s">
        <v>3</v>
      </c>
      <c r="CM58" s="80" t="s">
        <v>78</v>
      </c>
    </row>
    <row r="59" spans="1:91" s="6" customFormat="1" ht="16.5" customHeight="1">
      <c r="A59" s="71" t="s">
        <v>73</v>
      </c>
      <c r="B59" s="72"/>
      <c r="C59" s="73"/>
      <c r="D59" s="291" t="s">
        <v>87</v>
      </c>
      <c r="E59" s="291"/>
      <c r="F59" s="291"/>
      <c r="G59" s="291"/>
      <c r="H59" s="291"/>
      <c r="I59" s="74"/>
      <c r="J59" s="291" t="s">
        <v>88</v>
      </c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2">
        <f>'5 - Monitoring'!J30</f>
        <v>0</v>
      </c>
      <c r="AH59" s="293"/>
      <c r="AI59" s="293"/>
      <c r="AJ59" s="293"/>
      <c r="AK59" s="293"/>
      <c r="AL59" s="293"/>
      <c r="AM59" s="293"/>
      <c r="AN59" s="292">
        <f t="shared" si="0"/>
        <v>0</v>
      </c>
      <c r="AO59" s="293"/>
      <c r="AP59" s="293"/>
      <c r="AQ59" s="75" t="s">
        <v>76</v>
      </c>
      <c r="AR59" s="72"/>
      <c r="AS59" s="76">
        <v>0</v>
      </c>
      <c r="AT59" s="77">
        <f t="shared" si="1"/>
        <v>0</v>
      </c>
      <c r="AU59" s="78">
        <f>'5 - Monitoring'!P80</f>
        <v>0</v>
      </c>
      <c r="AV59" s="77">
        <f>'5 - Monitoring'!J33</f>
        <v>0</v>
      </c>
      <c r="AW59" s="77">
        <f>'5 - Monitoring'!J34</f>
        <v>0</v>
      </c>
      <c r="AX59" s="77">
        <f>'5 - Monitoring'!J35</f>
        <v>0</v>
      </c>
      <c r="AY59" s="77">
        <f>'5 - Monitoring'!J36</f>
        <v>0</v>
      </c>
      <c r="AZ59" s="77">
        <f>'5 - Monitoring'!F33</f>
        <v>0</v>
      </c>
      <c r="BA59" s="77">
        <f>'5 - Monitoring'!F34</f>
        <v>0</v>
      </c>
      <c r="BB59" s="77">
        <f>'5 - Monitoring'!F35</f>
        <v>0</v>
      </c>
      <c r="BC59" s="77">
        <f>'5 - Monitoring'!F36</f>
        <v>0</v>
      </c>
      <c r="BD59" s="79">
        <f>'5 - Monitoring'!F37</f>
        <v>0</v>
      </c>
      <c r="BT59" s="80" t="s">
        <v>74</v>
      </c>
      <c r="BV59" s="80" t="s">
        <v>71</v>
      </c>
      <c r="BW59" s="80" t="s">
        <v>89</v>
      </c>
      <c r="BX59" s="80" t="s">
        <v>5</v>
      </c>
      <c r="CL59" s="80" t="s">
        <v>3</v>
      </c>
      <c r="CM59" s="80" t="s">
        <v>78</v>
      </c>
    </row>
    <row r="60" spans="1:91" s="6" customFormat="1" ht="16.5" customHeight="1">
      <c r="A60" s="71" t="s">
        <v>73</v>
      </c>
      <c r="B60" s="72"/>
      <c r="C60" s="73"/>
      <c r="D60" s="291" t="s">
        <v>90</v>
      </c>
      <c r="E60" s="291"/>
      <c r="F60" s="291"/>
      <c r="G60" s="291"/>
      <c r="H60" s="291"/>
      <c r="I60" s="74"/>
      <c r="J60" s="291" t="s">
        <v>91</v>
      </c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2">
        <f>'9 - VRN'!J30</f>
        <v>0</v>
      </c>
      <c r="AH60" s="293"/>
      <c r="AI60" s="293"/>
      <c r="AJ60" s="293"/>
      <c r="AK60" s="293"/>
      <c r="AL60" s="293"/>
      <c r="AM60" s="293"/>
      <c r="AN60" s="292">
        <f t="shared" si="0"/>
        <v>0</v>
      </c>
      <c r="AO60" s="293"/>
      <c r="AP60" s="293"/>
      <c r="AQ60" s="75" t="s">
        <v>76</v>
      </c>
      <c r="AR60" s="72"/>
      <c r="AS60" s="81">
        <v>0</v>
      </c>
      <c r="AT60" s="82">
        <f t="shared" si="1"/>
        <v>0</v>
      </c>
      <c r="AU60" s="83">
        <f>'9 - VRN'!P80</f>
        <v>0</v>
      </c>
      <c r="AV60" s="82">
        <f>'9 - VRN'!J33</f>
        <v>0</v>
      </c>
      <c r="AW60" s="82">
        <f>'9 - VRN'!J34</f>
        <v>0</v>
      </c>
      <c r="AX60" s="82">
        <f>'9 - VRN'!J35</f>
        <v>0</v>
      </c>
      <c r="AY60" s="82">
        <f>'9 - VRN'!J36</f>
        <v>0</v>
      </c>
      <c r="AZ60" s="82">
        <f>'9 - VRN'!F33</f>
        <v>0</v>
      </c>
      <c r="BA60" s="82">
        <f>'9 - VRN'!F34</f>
        <v>0</v>
      </c>
      <c r="BB60" s="82">
        <f>'9 - VRN'!F35</f>
        <v>0</v>
      </c>
      <c r="BC60" s="82">
        <f>'9 - VRN'!F36</f>
        <v>0</v>
      </c>
      <c r="BD60" s="84">
        <f>'9 - VRN'!F37</f>
        <v>0</v>
      </c>
      <c r="BT60" s="80" t="s">
        <v>74</v>
      </c>
      <c r="BV60" s="80" t="s">
        <v>71</v>
      </c>
      <c r="BW60" s="80" t="s">
        <v>92</v>
      </c>
      <c r="BX60" s="80" t="s">
        <v>5</v>
      </c>
      <c r="CL60" s="80" t="s">
        <v>3</v>
      </c>
      <c r="CM60" s="80" t="s">
        <v>78</v>
      </c>
    </row>
    <row r="61" spans="1:91" s="1" customFormat="1" ht="30" customHeight="1">
      <c r="B61" s="32"/>
      <c r="AR61" s="32"/>
    </row>
    <row r="62" spans="1:91" s="1" customFormat="1" ht="6.9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32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G54:AM54"/>
    <mergeCell ref="AN54:AP54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1 - Stavební a bourací práce'!C2" display="/" xr:uid="{00000000-0004-0000-0000-000000000000}"/>
    <hyperlink ref="A56" location="'2 - Slaboproud'!C2" display="/" xr:uid="{00000000-0004-0000-0000-000001000000}"/>
    <hyperlink ref="A57" location="'3 - Silnoproud'!C2" display="/" xr:uid="{00000000-0004-0000-0000-000002000000}"/>
    <hyperlink ref="A58" location="'4 - Potrubní pošta'!C2" display="/" xr:uid="{00000000-0004-0000-0000-000003000000}"/>
    <hyperlink ref="A59" location="'5 - Monitoring'!C2" display="/" xr:uid="{00000000-0004-0000-0000-000004000000}"/>
    <hyperlink ref="A60" location="'9 - VRN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2"/>
  <sheetViews>
    <sheetView showGridLines="0" topLeftCell="A295" workbookViewId="0">
      <selection activeCell="E338" sqref="E338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315" t="s">
        <v>6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7" t="s">
        <v>77</v>
      </c>
      <c r="AZ2" s="85" t="s">
        <v>93</v>
      </c>
      <c r="BA2" s="85" t="s">
        <v>94</v>
      </c>
      <c r="BB2" s="85" t="s">
        <v>95</v>
      </c>
      <c r="BC2" s="85" t="s">
        <v>96</v>
      </c>
      <c r="BD2" s="85" t="s">
        <v>78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  <c r="AZ3" s="85" t="s">
        <v>97</v>
      </c>
      <c r="BA3" s="85" t="s">
        <v>98</v>
      </c>
      <c r="BB3" s="85" t="s">
        <v>95</v>
      </c>
      <c r="BC3" s="85" t="s">
        <v>99</v>
      </c>
      <c r="BD3" s="85" t="s">
        <v>81</v>
      </c>
    </row>
    <row r="4" spans="2:56" ht="24.9" customHeight="1">
      <c r="B4" s="20"/>
      <c r="D4" s="21" t="s">
        <v>100</v>
      </c>
      <c r="L4" s="20"/>
      <c r="M4" s="86" t="s">
        <v>11</v>
      </c>
      <c r="AT4" s="17" t="s">
        <v>4</v>
      </c>
      <c r="AZ4" s="85" t="s">
        <v>101</v>
      </c>
      <c r="BA4" s="85" t="s">
        <v>102</v>
      </c>
      <c r="BB4" s="85" t="s">
        <v>95</v>
      </c>
      <c r="BC4" s="85" t="s">
        <v>103</v>
      </c>
      <c r="BD4" s="85" t="s">
        <v>81</v>
      </c>
    </row>
    <row r="5" spans="2:56" ht="6.9" customHeight="1">
      <c r="B5" s="20"/>
      <c r="L5" s="20"/>
      <c r="AZ5" s="85" t="s">
        <v>104</v>
      </c>
      <c r="BA5" s="85" t="s">
        <v>105</v>
      </c>
      <c r="BB5" s="85" t="s">
        <v>95</v>
      </c>
      <c r="BC5" s="85" t="s">
        <v>106</v>
      </c>
      <c r="BD5" s="85" t="s">
        <v>81</v>
      </c>
    </row>
    <row r="6" spans="2:56" ht="12" customHeight="1">
      <c r="B6" s="20"/>
      <c r="D6" s="27" t="s">
        <v>17</v>
      </c>
      <c r="L6" s="20"/>
      <c r="AZ6" s="85" t="s">
        <v>107</v>
      </c>
      <c r="BA6" s="85" t="s">
        <v>108</v>
      </c>
      <c r="BB6" s="85" t="s">
        <v>95</v>
      </c>
      <c r="BC6" s="85" t="s">
        <v>109</v>
      </c>
      <c r="BD6" s="85" t="s">
        <v>81</v>
      </c>
    </row>
    <row r="7" spans="2:56" ht="16.5" customHeight="1">
      <c r="B7" s="20"/>
      <c r="E7" s="316" t="str">
        <f>'Rekapitulace stavby'!K6</f>
        <v>Přesun přijmové laboratoře ODHB, dětská nemocnice, budova A</v>
      </c>
      <c r="F7" s="317"/>
      <c r="G7" s="317"/>
      <c r="H7" s="317"/>
      <c r="L7" s="20"/>
      <c r="AZ7" s="85" t="s">
        <v>110</v>
      </c>
      <c r="BA7" s="85" t="s">
        <v>111</v>
      </c>
      <c r="BB7" s="85" t="s">
        <v>112</v>
      </c>
      <c r="BC7" s="85" t="s">
        <v>113</v>
      </c>
      <c r="BD7" s="85" t="s">
        <v>81</v>
      </c>
    </row>
    <row r="8" spans="2:56" s="1" customFormat="1" ht="12" customHeight="1">
      <c r="B8" s="32"/>
      <c r="D8" s="27" t="s">
        <v>114</v>
      </c>
      <c r="L8" s="32"/>
      <c r="AZ8" s="85" t="s">
        <v>115</v>
      </c>
      <c r="BA8" s="85" t="s">
        <v>116</v>
      </c>
      <c r="BB8" s="85" t="s">
        <v>112</v>
      </c>
      <c r="BC8" s="85" t="s">
        <v>117</v>
      </c>
      <c r="BD8" s="85" t="s">
        <v>81</v>
      </c>
    </row>
    <row r="9" spans="2:56" s="1" customFormat="1" ht="16.5" customHeight="1">
      <c r="B9" s="32"/>
      <c r="E9" s="278" t="s">
        <v>118</v>
      </c>
      <c r="F9" s="318"/>
      <c r="G9" s="318"/>
      <c r="H9" s="318"/>
      <c r="L9" s="32"/>
      <c r="AZ9" s="85" t="s">
        <v>119</v>
      </c>
      <c r="BA9" s="85" t="s">
        <v>120</v>
      </c>
      <c r="BB9" s="85" t="s">
        <v>95</v>
      </c>
      <c r="BC9" s="85" t="s">
        <v>121</v>
      </c>
      <c r="BD9" s="85" t="s">
        <v>81</v>
      </c>
    </row>
    <row r="10" spans="2:56" s="1" customFormat="1" ht="10.199999999999999">
      <c r="B10" s="32"/>
      <c r="L10" s="32"/>
      <c r="AZ10" s="85" t="s">
        <v>122</v>
      </c>
      <c r="BA10" s="85" t="s">
        <v>123</v>
      </c>
      <c r="BB10" s="85" t="s">
        <v>95</v>
      </c>
      <c r="BC10" s="85" t="s">
        <v>124</v>
      </c>
      <c r="BD10" s="85" t="s">
        <v>81</v>
      </c>
    </row>
    <row r="11" spans="2:5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5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24. 11. 2025</v>
      </c>
      <c r="L12" s="32"/>
    </row>
    <row r="13" spans="2:56" s="1" customFormat="1" ht="10.8" customHeight="1">
      <c r="B13" s="32"/>
      <c r="L13" s="32"/>
    </row>
    <row r="14" spans="2:5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5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5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9" t="str">
        <f>'Rekapitulace stavby'!E14</f>
        <v>Vyplň údaj</v>
      </c>
      <c r="F18" s="299"/>
      <c r="G18" s="299"/>
      <c r="H18" s="299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7"/>
      <c r="E27" s="304" t="s">
        <v>3</v>
      </c>
      <c r="F27" s="304"/>
      <c r="G27" s="304"/>
      <c r="H27" s="304"/>
      <c r="L27" s="8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35</v>
      </c>
      <c r="J30" s="63">
        <f>ROUND(J100,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9">
        <f>ROUND((SUM(BE100:BE326)),  2)</f>
        <v>0</v>
      </c>
      <c r="I33" s="90">
        <v>0.21</v>
      </c>
      <c r="J33" s="89">
        <f>ROUND(((SUM(BE100:BE326))*I33),  2)</f>
        <v>0</v>
      </c>
      <c r="L33" s="32"/>
    </row>
    <row r="34" spans="2:12" s="1" customFormat="1" ht="14.4" customHeight="1">
      <c r="B34" s="32"/>
      <c r="E34" s="27" t="s">
        <v>41</v>
      </c>
      <c r="F34" s="89">
        <f>ROUND((SUM(BF100:BF326)),  2)</f>
        <v>0</v>
      </c>
      <c r="I34" s="90">
        <v>0.12</v>
      </c>
      <c r="J34" s="89">
        <f>ROUND(((SUM(BF100:BF326))*I34),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9">
        <f>ROUND((SUM(BG100:BG326)),  2)</f>
        <v>0</v>
      </c>
      <c r="I35" s="90">
        <v>0.21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9">
        <f>ROUND((SUM(BH100:BH326)),  2)</f>
        <v>0</v>
      </c>
      <c r="I36" s="90">
        <v>0.12</v>
      </c>
      <c r="J36" s="89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9">
        <f>ROUND((SUM(BI100:BI326)),  2)</f>
        <v>0</v>
      </c>
      <c r="I37" s="90">
        <v>0</v>
      </c>
      <c r="J37" s="8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1"/>
      <c r="D39" s="92" t="s">
        <v>45</v>
      </c>
      <c r="E39" s="54"/>
      <c r="F39" s="54"/>
      <c r="G39" s="93" t="s">
        <v>46</v>
      </c>
      <c r="H39" s="94" t="s">
        <v>47</v>
      </c>
      <c r="I39" s="54"/>
      <c r="J39" s="95">
        <f>SUM(J30:J37)</f>
        <v>0</v>
      </c>
      <c r="K39" s="96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125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316" t="str">
        <f>E7</f>
        <v>Přesun přijmové laboratoře ODHB, dětská nemocnice, budova A</v>
      </c>
      <c r="F48" s="317"/>
      <c r="G48" s="317"/>
      <c r="H48" s="317"/>
      <c r="L48" s="32"/>
    </row>
    <row r="49" spans="2:47" s="1" customFormat="1" ht="12" customHeight="1">
      <c r="B49" s="32"/>
      <c r="C49" s="27" t="s">
        <v>114</v>
      </c>
      <c r="L49" s="32"/>
    </row>
    <row r="50" spans="2:47" s="1" customFormat="1" ht="16.5" customHeight="1">
      <c r="B50" s="32"/>
      <c r="E50" s="278" t="str">
        <f>E9</f>
        <v>1 - Stavební a bourací práce</v>
      </c>
      <c r="F50" s="318"/>
      <c r="G50" s="318"/>
      <c r="H50" s="318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24. 11. 2025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126</v>
      </c>
      <c r="D57" s="91"/>
      <c r="E57" s="91"/>
      <c r="F57" s="91"/>
      <c r="G57" s="91"/>
      <c r="H57" s="91"/>
      <c r="I57" s="91"/>
      <c r="J57" s="98" t="s">
        <v>127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9" t="s">
        <v>67</v>
      </c>
      <c r="J59" s="63">
        <f>J100</f>
        <v>0</v>
      </c>
      <c r="L59" s="32"/>
      <c r="AU59" s="17" t="s">
        <v>128</v>
      </c>
    </row>
    <row r="60" spans="2:47" s="8" customFormat="1" ht="24.9" customHeight="1">
      <c r="B60" s="100"/>
      <c r="D60" s="101" t="s">
        <v>129</v>
      </c>
      <c r="E60" s="102"/>
      <c r="F60" s="102"/>
      <c r="G60" s="102"/>
      <c r="H60" s="102"/>
      <c r="I60" s="102"/>
      <c r="J60" s="103">
        <f>J101</f>
        <v>0</v>
      </c>
      <c r="L60" s="100"/>
    </row>
    <row r="61" spans="2:47" s="9" customFormat="1" ht="19.95" customHeight="1">
      <c r="B61" s="104"/>
      <c r="D61" s="105" t="s">
        <v>130</v>
      </c>
      <c r="E61" s="106"/>
      <c r="F61" s="106"/>
      <c r="G61" s="106"/>
      <c r="H61" s="106"/>
      <c r="I61" s="106"/>
      <c r="J61" s="107">
        <f>J102</f>
        <v>0</v>
      </c>
      <c r="L61" s="104"/>
    </row>
    <row r="62" spans="2:47" s="9" customFormat="1" ht="19.95" customHeight="1">
      <c r="B62" s="104"/>
      <c r="D62" s="105" t="s">
        <v>131</v>
      </c>
      <c r="E62" s="106"/>
      <c r="F62" s="106"/>
      <c r="G62" s="106"/>
      <c r="H62" s="106"/>
      <c r="I62" s="106"/>
      <c r="J62" s="107">
        <f>J122</f>
        <v>0</v>
      </c>
      <c r="L62" s="104"/>
    </row>
    <row r="63" spans="2:47" s="9" customFormat="1" ht="19.95" customHeight="1">
      <c r="B63" s="104"/>
      <c r="D63" s="105" t="s">
        <v>132</v>
      </c>
      <c r="E63" s="106"/>
      <c r="F63" s="106"/>
      <c r="G63" s="106"/>
      <c r="H63" s="106"/>
      <c r="I63" s="106"/>
      <c r="J63" s="107">
        <f>J137</f>
        <v>0</v>
      </c>
      <c r="L63" s="104"/>
    </row>
    <row r="64" spans="2:47" s="9" customFormat="1" ht="19.95" customHeight="1">
      <c r="B64" s="104"/>
      <c r="D64" s="105" t="s">
        <v>133</v>
      </c>
      <c r="E64" s="106"/>
      <c r="F64" s="106"/>
      <c r="G64" s="106"/>
      <c r="H64" s="106"/>
      <c r="I64" s="106"/>
      <c r="J64" s="107">
        <f>J158</f>
        <v>0</v>
      </c>
      <c r="L64" s="104"/>
    </row>
    <row r="65" spans="2:12" s="9" customFormat="1" ht="19.95" customHeight="1">
      <c r="B65" s="104"/>
      <c r="D65" s="105" t="s">
        <v>134</v>
      </c>
      <c r="E65" s="106"/>
      <c r="F65" s="106"/>
      <c r="G65" s="106"/>
      <c r="H65" s="106"/>
      <c r="I65" s="106"/>
      <c r="J65" s="107">
        <f>J168</f>
        <v>0</v>
      </c>
      <c r="L65" s="104"/>
    </row>
    <row r="66" spans="2:12" s="9" customFormat="1" ht="19.95" customHeight="1">
      <c r="B66" s="104"/>
      <c r="D66" s="105" t="s">
        <v>135</v>
      </c>
      <c r="E66" s="106"/>
      <c r="F66" s="106"/>
      <c r="G66" s="106"/>
      <c r="H66" s="106"/>
      <c r="I66" s="106"/>
      <c r="J66" s="107">
        <f>J172</f>
        <v>0</v>
      </c>
      <c r="L66" s="104"/>
    </row>
    <row r="67" spans="2:12" s="8" customFormat="1" ht="24.9" customHeight="1">
      <c r="B67" s="100"/>
      <c r="D67" s="101" t="s">
        <v>136</v>
      </c>
      <c r="E67" s="102"/>
      <c r="F67" s="102"/>
      <c r="G67" s="102"/>
      <c r="H67" s="102"/>
      <c r="I67" s="102"/>
      <c r="J67" s="103">
        <f>J182</f>
        <v>0</v>
      </c>
      <c r="L67" s="100"/>
    </row>
    <row r="68" spans="2:12" s="9" customFormat="1" ht="19.95" customHeight="1">
      <c r="B68" s="104"/>
      <c r="D68" s="105" t="s">
        <v>137</v>
      </c>
      <c r="E68" s="106"/>
      <c r="F68" s="106"/>
      <c r="G68" s="106"/>
      <c r="H68" s="106"/>
      <c r="I68" s="106"/>
      <c r="J68" s="107">
        <f>J183</f>
        <v>0</v>
      </c>
      <c r="L68" s="104"/>
    </row>
    <row r="69" spans="2:12" s="9" customFormat="1" ht="19.95" customHeight="1">
      <c r="B69" s="104"/>
      <c r="D69" s="105" t="s">
        <v>138</v>
      </c>
      <c r="E69" s="106"/>
      <c r="F69" s="106"/>
      <c r="G69" s="106"/>
      <c r="H69" s="106"/>
      <c r="I69" s="106"/>
      <c r="J69" s="107">
        <f>J190</f>
        <v>0</v>
      </c>
      <c r="L69" s="104"/>
    </row>
    <row r="70" spans="2:12" s="9" customFormat="1" ht="14.85" customHeight="1">
      <c r="B70" s="104"/>
      <c r="D70" s="105" t="s">
        <v>139</v>
      </c>
      <c r="E70" s="106"/>
      <c r="F70" s="106"/>
      <c r="G70" s="106"/>
      <c r="H70" s="106"/>
      <c r="I70" s="106"/>
      <c r="J70" s="107">
        <f>J191</f>
        <v>0</v>
      </c>
      <c r="L70" s="104"/>
    </row>
    <row r="71" spans="2:12" s="9" customFormat="1" ht="19.95" customHeight="1">
      <c r="B71" s="104"/>
      <c r="D71" s="105" t="s">
        <v>140</v>
      </c>
      <c r="E71" s="106"/>
      <c r="F71" s="106"/>
      <c r="G71" s="106"/>
      <c r="H71" s="106"/>
      <c r="I71" s="106"/>
      <c r="J71" s="107">
        <f>J222</f>
        <v>0</v>
      </c>
      <c r="L71" s="104"/>
    </row>
    <row r="72" spans="2:12" s="9" customFormat="1" ht="19.95" customHeight="1">
      <c r="B72" s="104"/>
      <c r="D72" s="105" t="s">
        <v>141</v>
      </c>
      <c r="E72" s="106"/>
      <c r="F72" s="106"/>
      <c r="G72" s="106"/>
      <c r="H72" s="106"/>
      <c r="I72" s="106"/>
      <c r="J72" s="107">
        <f>J233</f>
        <v>0</v>
      </c>
      <c r="L72" s="104"/>
    </row>
    <row r="73" spans="2:12" s="9" customFormat="1" ht="19.95" customHeight="1">
      <c r="B73" s="104"/>
      <c r="D73" s="105" t="s">
        <v>142</v>
      </c>
      <c r="E73" s="106"/>
      <c r="F73" s="106"/>
      <c r="G73" s="106"/>
      <c r="H73" s="106"/>
      <c r="I73" s="106"/>
      <c r="J73" s="107">
        <f>J237</f>
        <v>0</v>
      </c>
      <c r="L73" s="104"/>
    </row>
    <row r="74" spans="2:12" s="8" customFormat="1" ht="24.9" customHeight="1">
      <c r="B74" s="100"/>
      <c r="D74" s="101" t="s">
        <v>143</v>
      </c>
      <c r="E74" s="102"/>
      <c r="F74" s="102"/>
      <c r="G74" s="102"/>
      <c r="H74" s="102"/>
      <c r="I74" s="102"/>
      <c r="J74" s="103">
        <f>J240</f>
        <v>0</v>
      </c>
      <c r="L74" s="100"/>
    </row>
    <row r="75" spans="2:12" s="9" customFormat="1" ht="19.95" customHeight="1">
      <c r="B75" s="104"/>
      <c r="D75" s="105" t="s">
        <v>144</v>
      </c>
      <c r="E75" s="106"/>
      <c r="F75" s="106"/>
      <c r="G75" s="106"/>
      <c r="H75" s="106"/>
      <c r="I75" s="106"/>
      <c r="J75" s="107">
        <f>J241</f>
        <v>0</v>
      </c>
      <c r="L75" s="104"/>
    </row>
    <row r="76" spans="2:12" s="9" customFormat="1" ht="19.95" customHeight="1">
      <c r="B76" s="104"/>
      <c r="D76" s="105" t="s">
        <v>145</v>
      </c>
      <c r="E76" s="106"/>
      <c r="F76" s="106"/>
      <c r="G76" s="106"/>
      <c r="H76" s="106"/>
      <c r="I76" s="106"/>
      <c r="J76" s="107">
        <f>J251</f>
        <v>0</v>
      </c>
      <c r="L76" s="104"/>
    </row>
    <row r="77" spans="2:12" s="9" customFormat="1" ht="19.95" customHeight="1">
      <c r="B77" s="104"/>
      <c r="D77" s="105" t="s">
        <v>146</v>
      </c>
      <c r="E77" s="106"/>
      <c r="F77" s="106"/>
      <c r="G77" s="106"/>
      <c r="H77" s="106"/>
      <c r="I77" s="106"/>
      <c r="J77" s="107">
        <f>J280</f>
        <v>0</v>
      </c>
      <c r="L77" s="104"/>
    </row>
    <row r="78" spans="2:12" s="9" customFormat="1" ht="19.95" customHeight="1">
      <c r="B78" s="104"/>
      <c r="D78" s="105" t="s">
        <v>147</v>
      </c>
      <c r="E78" s="106"/>
      <c r="F78" s="106"/>
      <c r="G78" s="106"/>
      <c r="H78" s="106"/>
      <c r="I78" s="106"/>
      <c r="J78" s="107">
        <f>J300</f>
        <v>0</v>
      </c>
      <c r="L78" s="104"/>
    </row>
    <row r="79" spans="2:12" s="8" customFormat="1" ht="24.9" customHeight="1">
      <c r="B79" s="100"/>
      <c r="D79" s="101" t="s">
        <v>148</v>
      </c>
      <c r="E79" s="102"/>
      <c r="F79" s="102"/>
      <c r="G79" s="102"/>
      <c r="H79" s="102"/>
      <c r="I79" s="102"/>
      <c r="J79" s="103">
        <f>J320</f>
        <v>0</v>
      </c>
      <c r="L79" s="100"/>
    </row>
    <row r="80" spans="2:12" s="8" customFormat="1" ht="24.9" customHeight="1">
      <c r="B80" s="100"/>
      <c r="D80" s="101" t="s">
        <v>149</v>
      </c>
      <c r="E80" s="102"/>
      <c r="F80" s="102"/>
      <c r="G80" s="102"/>
      <c r="H80" s="102"/>
      <c r="I80" s="102"/>
      <c r="J80" s="103">
        <f>J324</f>
        <v>0</v>
      </c>
      <c r="L80" s="100"/>
    </row>
    <row r="81" spans="2:12" s="1" customFormat="1" ht="21.75" customHeight="1">
      <c r="B81" s="32"/>
      <c r="L81" s="32"/>
    </row>
    <row r="82" spans="2:12" s="1" customFormat="1" ht="6.9" customHeight="1"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32"/>
    </row>
    <row r="86" spans="2:12" s="1" customFormat="1" ht="6.9" customHeight="1"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32"/>
    </row>
    <row r="87" spans="2:12" s="1" customFormat="1" ht="24.9" customHeight="1">
      <c r="B87" s="32"/>
      <c r="C87" s="21" t="s">
        <v>150</v>
      </c>
      <c r="L87" s="32"/>
    </row>
    <row r="88" spans="2:12" s="1" customFormat="1" ht="6.9" customHeight="1">
      <c r="B88" s="32"/>
      <c r="L88" s="32"/>
    </row>
    <row r="89" spans="2:12" s="1" customFormat="1" ht="12" customHeight="1">
      <c r="B89" s="32"/>
      <c r="C89" s="27" t="s">
        <v>17</v>
      </c>
      <c r="L89" s="32"/>
    </row>
    <row r="90" spans="2:12" s="1" customFormat="1" ht="16.5" customHeight="1">
      <c r="B90" s="32"/>
      <c r="E90" s="316" t="str">
        <f>E7</f>
        <v>Přesun přijmové laboratoře ODHB, dětská nemocnice, budova A</v>
      </c>
      <c r="F90" s="317"/>
      <c r="G90" s="317"/>
      <c r="H90" s="317"/>
      <c r="L90" s="32"/>
    </row>
    <row r="91" spans="2:12" s="1" customFormat="1" ht="12" customHeight="1">
      <c r="B91" s="32"/>
      <c r="C91" s="27" t="s">
        <v>114</v>
      </c>
      <c r="L91" s="32"/>
    </row>
    <row r="92" spans="2:12" s="1" customFormat="1" ht="16.5" customHeight="1">
      <c r="B92" s="32"/>
      <c r="E92" s="278" t="str">
        <f>E9</f>
        <v>1 - Stavební a bourací práce</v>
      </c>
      <c r="F92" s="318"/>
      <c r="G92" s="318"/>
      <c r="H92" s="318"/>
      <c r="L92" s="32"/>
    </row>
    <row r="93" spans="2:12" s="1" customFormat="1" ht="6.9" customHeight="1">
      <c r="B93" s="32"/>
      <c r="L93" s="32"/>
    </row>
    <row r="94" spans="2:12" s="1" customFormat="1" ht="12" customHeight="1">
      <c r="B94" s="32"/>
      <c r="C94" s="27" t="s">
        <v>21</v>
      </c>
      <c r="F94" s="25" t="str">
        <f>F12</f>
        <v xml:space="preserve"> </v>
      </c>
      <c r="I94" s="27" t="s">
        <v>23</v>
      </c>
      <c r="J94" s="49" t="str">
        <f>IF(J12="","",J12)</f>
        <v>24. 11. 2025</v>
      </c>
      <c r="L94" s="32"/>
    </row>
    <row r="95" spans="2:12" s="1" customFormat="1" ht="6.9" customHeight="1">
      <c r="B95" s="32"/>
      <c r="L95" s="32"/>
    </row>
    <row r="96" spans="2:12" s="1" customFormat="1" ht="15.15" customHeight="1">
      <c r="B96" s="32"/>
      <c r="C96" s="27" t="s">
        <v>25</v>
      </c>
      <c r="F96" s="25" t="str">
        <f>E15</f>
        <v xml:space="preserve"> </v>
      </c>
      <c r="I96" s="27" t="s">
        <v>30</v>
      </c>
      <c r="J96" s="30" t="str">
        <f>E21</f>
        <v xml:space="preserve"> </v>
      </c>
      <c r="L96" s="32"/>
    </row>
    <row r="97" spans="2:65" s="1" customFormat="1" ht="15.15" customHeight="1">
      <c r="B97" s="32"/>
      <c r="C97" s="27" t="s">
        <v>28</v>
      </c>
      <c r="F97" s="25" t="str">
        <f>IF(E18="","",E18)</f>
        <v>Vyplň údaj</v>
      </c>
      <c r="I97" s="27" t="s">
        <v>32</v>
      </c>
      <c r="J97" s="30" t="str">
        <f>E24</f>
        <v xml:space="preserve"> </v>
      </c>
      <c r="L97" s="32"/>
    </row>
    <row r="98" spans="2:65" s="1" customFormat="1" ht="10.35" customHeight="1">
      <c r="B98" s="32"/>
      <c r="L98" s="32"/>
    </row>
    <row r="99" spans="2:65" s="10" customFormat="1" ht="29.25" customHeight="1">
      <c r="B99" s="108"/>
      <c r="C99" s="109" t="s">
        <v>151</v>
      </c>
      <c r="D99" s="110" t="s">
        <v>54</v>
      </c>
      <c r="E99" s="110" t="s">
        <v>50</v>
      </c>
      <c r="F99" s="110" t="s">
        <v>51</v>
      </c>
      <c r="G99" s="110" t="s">
        <v>152</v>
      </c>
      <c r="H99" s="110" t="s">
        <v>153</v>
      </c>
      <c r="I99" s="110" t="s">
        <v>154</v>
      </c>
      <c r="J99" s="110" t="s">
        <v>127</v>
      </c>
      <c r="K99" s="111" t="s">
        <v>155</v>
      </c>
      <c r="L99" s="108"/>
      <c r="M99" s="56" t="s">
        <v>3</v>
      </c>
      <c r="N99" s="57" t="s">
        <v>39</v>
      </c>
      <c r="O99" s="57" t="s">
        <v>156</v>
      </c>
      <c r="P99" s="57" t="s">
        <v>157</v>
      </c>
      <c r="Q99" s="57" t="s">
        <v>158</v>
      </c>
      <c r="R99" s="57" t="s">
        <v>159</v>
      </c>
      <c r="S99" s="57" t="s">
        <v>160</v>
      </c>
      <c r="T99" s="58" t="s">
        <v>161</v>
      </c>
    </row>
    <row r="100" spans="2:65" s="1" customFormat="1" ht="22.8" customHeight="1">
      <c r="B100" s="32"/>
      <c r="C100" s="61" t="s">
        <v>162</v>
      </c>
      <c r="J100" s="112">
        <f>BK100</f>
        <v>0</v>
      </c>
      <c r="L100" s="32"/>
      <c r="M100" s="59"/>
      <c r="N100" s="50"/>
      <c r="O100" s="50"/>
      <c r="P100" s="113">
        <f>P101+P182+P240+P320+P324</f>
        <v>0</v>
      </c>
      <c r="Q100" s="50"/>
      <c r="R100" s="113">
        <f>R101+R182+R240+R320+R324</f>
        <v>5.7084641160320002</v>
      </c>
      <c r="S100" s="50"/>
      <c r="T100" s="114">
        <f>T101+T182+T240+T320+T324</f>
        <v>8.7994384099999987</v>
      </c>
      <c r="AT100" s="17" t="s">
        <v>68</v>
      </c>
      <c r="AU100" s="17" t="s">
        <v>128</v>
      </c>
      <c r="BK100" s="115">
        <f>BK101+BK182+BK240+BK320+BK324</f>
        <v>0</v>
      </c>
    </row>
    <row r="101" spans="2:65" s="11" customFormat="1" ht="25.95" customHeight="1">
      <c r="B101" s="116"/>
      <c r="D101" s="117" t="s">
        <v>68</v>
      </c>
      <c r="E101" s="118" t="s">
        <v>163</v>
      </c>
      <c r="F101" s="118" t="s">
        <v>164</v>
      </c>
      <c r="I101" s="119"/>
      <c r="J101" s="120">
        <f>BK101</f>
        <v>0</v>
      </c>
      <c r="L101" s="116"/>
      <c r="M101" s="121"/>
      <c r="P101" s="122">
        <f>P102+P122+P137+P158+P168+P172</f>
        <v>0</v>
      </c>
      <c r="R101" s="122">
        <f>R102+R122+R137+R158+R168+R172</f>
        <v>0</v>
      </c>
      <c r="T101" s="123">
        <f>T102+T122+T137+T158+T168+T172</f>
        <v>8.7977645999999989</v>
      </c>
      <c r="AR101" s="117" t="s">
        <v>74</v>
      </c>
      <c r="AT101" s="124" t="s">
        <v>68</v>
      </c>
      <c r="AU101" s="124" t="s">
        <v>69</v>
      </c>
      <c r="AY101" s="117" t="s">
        <v>165</v>
      </c>
      <c r="BK101" s="125">
        <f>BK102+BK122+BK137+BK158+BK168+BK172</f>
        <v>0</v>
      </c>
    </row>
    <row r="102" spans="2:65" s="11" customFormat="1" ht="22.8" customHeight="1">
      <c r="B102" s="116"/>
      <c r="D102" s="117" t="s">
        <v>68</v>
      </c>
      <c r="E102" s="126" t="s">
        <v>166</v>
      </c>
      <c r="F102" s="126" t="s">
        <v>167</v>
      </c>
      <c r="I102" s="119"/>
      <c r="J102" s="127">
        <f>BK102</f>
        <v>0</v>
      </c>
      <c r="L102" s="116"/>
      <c r="M102" s="121"/>
      <c r="P102" s="122">
        <f>SUM(P103:P121)</f>
        <v>0</v>
      </c>
      <c r="R102" s="122">
        <f>SUM(R103:R121)</f>
        <v>0</v>
      </c>
      <c r="T102" s="123">
        <f>SUM(T103:T121)</f>
        <v>0.219581</v>
      </c>
      <c r="AR102" s="117" t="s">
        <v>74</v>
      </c>
      <c r="AT102" s="124" t="s">
        <v>68</v>
      </c>
      <c r="AU102" s="124" t="s">
        <v>74</v>
      </c>
      <c r="AY102" s="117" t="s">
        <v>165</v>
      </c>
      <c r="BK102" s="125">
        <f>SUM(BK103:BK121)</f>
        <v>0</v>
      </c>
    </row>
    <row r="103" spans="2:65" s="1" customFormat="1" ht="21.75" customHeight="1">
      <c r="B103" s="128"/>
      <c r="C103" s="129" t="s">
        <v>74</v>
      </c>
      <c r="D103" s="129" t="s">
        <v>168</v>
      </c>
      <c r="E103" s="130" t="s">
        <v>169</v>
      </c>
      <c r="F103" s="131" t="s">
        <v>170</v>
      </c>
      <c r="G103" s="132" t="s">
        <v>95</v>
      </c>
      <c r="H103" s="133">
        <v>51.006999999999998</v>
      </c>
      <c r="I103" s="134"/>
      <c r="J103" s="135">
        <f>ROUND(I103*H103,2)</f>
        <v>0</v>
      </c>
      <c r="K103" s="131" t="s">
        <v>171</v>
      </c>
      <c r="L103" s="32"/>
      <c r="M103" s="136" t="s">
        <v>3</v>
      </c>
      <c r="N103" s="137" t="s">
        <v>40</v>
      </c>
      <c r="P103" s="138">
        <f>O103*H103</f>
        <v>0</v>
      </c>
      <c r="Q103" s="138">
        <v>0</v>
      </c>
      <c r="R103" s="138">
        <f>Q103*H103</f>
        <v>0</v>
      </c>
      <c r="S103" s="138">
        <v>0</v>
      </c>
      <c r="T103" s="139">
        <f>S103*H103</f>
        <v>0</v>
      </c>
      <c r="AR103" s="140" t="s">
        <v>84</v>
      </c>
      <c r="AT103" s="140" t="s">
        <v>168</v>
      </c>
      <c r="AU103" s="140" t="s">
        <v>78</v>
      </c>
      <c r="AY103" s="17" t="s">
        <v>165</v>
      </c>
      <c r="BE103" s="141">
        <f>IF(N103="základní",J103,0)</f>
        <v>0</v>
      </c>
      <c r="BF103" s="141">
        <f>IF(N103="snížená",J103,0)</f>
        <v>0</v>
      </c>
      <c r="BG103" s="141">
        <f>IF(N103="zákl. přenesená",J103,0)</f>
        <v>0</v>
      </c>
      <c r="BH103" s="141">
        <f>IF(N103="sníž. přenesená",J103,0)</f>
        <v>0</v>
      </c>
      <c r="BI103" s="141">
        <f>IF(N103="nulová",J103,0)</f>
        <v>0</v>
      </c>
      <c r="BJ103" s="17" t="s">
        <v>74</v>
      </c>
      <c r="BK103" s="141">
        <f>ROUND(I103*H103,2)</f>
        <v>0</v>
      </c>
      <c r="BL103" s="17" t="s">
        <v>84</v>
      </c>
      <c r="BM103" s="140" t="s">
        <v>172</v>
      </c>
    </row>
    <row r="104" spans="2:65" s="1" customFormat="1" ht="10.199999999999999">
      <c r="B104" s="32"/>
      <c r="D104" s="142" t="s">
        <v>173</v>
      </c>
      <c r="F104" s="143" t="s">
        <v>174</v>
      </c>
      <c r="I104" s="144"/>
      <c r="L104" s="32"/>
      <c r="M104" s="145"/>
      <c r="T104" s="53"/>
      <c r="AT104" s="17" t="s">
        <v>173</v>
      </c>
      <c r="AU104" s="17" t="s">
        <v>78</v>
      </c>
    </row>
    <row r="105" spans="2:65" s="12" customFormat="1" ht="10.199999999999999">
      <c r="B105" s="146"/>
      <c r="D105" s="147" t="s">
        <v>175</v>
      </c>
      <c r="E105" s="148" t="s">
        <v>3</v>
      </c>
      <c r="F105" s="149" t="s">
        <v>104</v>
      </c>
      <c r="H105" s="150">
        <v>51.006999999999998</v>
      </c>
      <c r="I105" s="151"/>
      <c r="L105" s="146"/>
      <c r="M105" s="152"/>
      <c r="T105" s="153"/>
      <c r="AT105" s="148" t="s">
        <v>175</v>
      </c>
      <c r="AU105" s="148" t="s">
        <v>78</v>
      </c>
      <c r="AV105" s="12" t="s">
        <v>78</v>
      </c>
      <c r="AW105" s="12" t="s">
        <v>31</v>
      </c>
      <c r="AX105" s="12" t="s">
        <v>74</v>
      </c>
      <c r="AY105" s="148" t="s">
        <v>165</v>
      </c>
    </row>
    <row r="106" spans="2:65" s="1" customFormat="1" ht="24.15" customHeight="1">
      <c r="B106" s="128"/>
      <c r="C106" s="129" t="s">
        <v>78</v>
      </c>
      <c r="D106" s="129" t="s">
        <v>168</v>
      </c>
      <c r="E106" s="130" t="s">
        <v>176</v>
      </c>
      <c r="F106" s="131" t="s">
        <v>177</v>
      </c>
      <c r="G106" s="132" t="s">
        <v>95</v>
      </c>
      <c r="H106" s="133">
        <v>51.006999999999998</v>
      </c>
      <c r="I106" s="134"/>
      <c r="J106" s="135">
        <f>ROUND(I106*H106,2)</f>
        <v>0</v>
      </c>
      <c r="K106" s="131" t="s">
        <v>171</v>
      </c>
      <c r="L106" s="32"/>
      <c r="M106" s="136" t="s">
        <v>3</v>
      </c>
      <c r="N106" s="137" t="s">
        <v>40</v>
      </c>
      <c r="P106" s="138">
        <f>O106*H106</f>
        <v>0</v>
      </c>
      <c r="Q106" s="138">
        <v>0</v>
      </c>
      <c r="R106" s="138">
        <f>Q106*H106</f>
        <v>0</v>
      </c>
      <c r="S106" s="138">
        <v>0</v>
      </c>
      <c r="T106" s="139">
        <f>S106*H106</f>
        <v>0</v>
      </c>
      <c r="AR106" s="140" t="s">
        <v>84</v>
      </c>
      <c r="AT106" s="140" t="s">
        <v>168</v>
      </c>
      <c r="AU106" s="140" t="s">
        <v>78</v>
      </c>
      <c r="AY106" s="17" t="s">
        <v>165</v>
      </c>
      <c r="BE106" s="141">
        <f>IF(N106="základní",J106,0)</f>
        <v>0</v>
      </c>
      <c r="BF106" s="141">
        <f>IF(N106="snížená",J106,0)</f>
        <v>0</v>
      </c>
      <c r="BG106" s="141">
        <f>IF(N106="zákl. přenesená",J106,0)</f>
        <v>0</v>
      </c>
      <c r="BH106" s="141">
        <f>IF(N106="sníž. přenesená",J106,0)</f>
        <v>0</v>
      </c>
      <c r="BI106" s="141">
        <f>IF(N106="nulová",J106,0)</f>
        <v>0</v>
      </c>
      <c r="BJ106" s="17" t="s">
        <v>74</v>
      </c>
      <c r="BK106" s="141">
        <f>ROUND(I106*H106,2)</f>
        <v>0</v>
      </c>
      <c r="BL106" s="17" t="s">
        <v>84</v>
      </c>
      <c r="BM106" s="140" t="s">
        <v>178</v>
      </c>
    </row>
    <row r="107" spans="2:65" s="1" customFormat="1" ht="10.199999999999999">
      <c r="B107" s="32"/>
      <c r="D107" s="142" t="s">
        <v>173</v>
      </c>
      <c r="F107" s="143" t="s">
        <v>179</v>
      </c>
      <c r="I107" s="144"/>
      <c r="L107" s="32"/>
      <c r="M107" s="145"/>
      <c r="T107" s="53"/>
      <c r="AT107" s="17" t="s">
        <v>173</v>
      </c>
      <c r="AU107" s="17" t="s">
        <v>78</v>
      </c>
    </row>
    <row r="108" spans="2:65" s="1" customFormat="1" ht="44.25" customHeight="1">
      <c r="B108" s="128"/>
      <c r="C108" s="129" t="s">
        <v>81</v>
      </c>
      <c r="D108" s="129" t="s">
        <v>168</v>
      </c>
      <c r="E108" s="130" t="s">
        <v>180</v>
      </c>
      <c r="F108" s="131" t="s">
        <v>181</v>
      </c>
      <c r="G108" s="132" t="s">
        <v>95</v>
      </c>
      <c r="H108" s="133">
        <v>2.08</v>
      </c>
      <c r="I108" s="134"/>
      <c r="J108" s="135">
        <f>ROUND(I108*H108,2)</f>
        <v>0</v>
      </c>
      <c r="K108" s="131" t="s">
        <v>171</v>
      </c>
      <c r="L108" s="32"/>
      <c r="M108" s="136" t="s">
        <v>3</v>
      </c>
      <c r="N108" s="137" t="s">
        <v>40</v>
      </c>
      <c r="P108" s="138">
        <f>O108*H108</f>
        <v>0</v>
      </c>
      <c r="Q108" s="138">
        <v>0</v>
      </c>
      <c r="R108" s="138">
        <f>Q108*H108</f>
        <v>0</v>
      </c>
      <c r="S108" s="138">
        <v>3.5000000000000003E-2</v>
      </c>
      <c r="T108" s="139">
        <f>S108*H108</f>
        <v>7.2800000000000004E-2</v>
      </c>
      <c r="AR108" s="140" t="s">
        <v>84</v>
      </c>
      <c r="AT108" s="140" t="s">
        <v>168</v>
      </c>
      <c r="AU108" s="140" t="s">
        <v>78</v>
      </c>
      <c r="AY108" s="17" t="s">
        <v>165</v>
      </c>
      <c r="BE108" s="141">
        <f>IF(N108="základní",J108,0)</f>
        <v>0</v>
      </c>
      <c r="BF108" s="141">
        <f>IF(N108="snížená",J108,0)</f>
        <v>0</v>
      </c>
      <c r="BG108" s="141">
        <f>IF(N108="zákl. přenesená",J108,0)</f>
        <v>0</v>
      </c>
      <c r="BH108" s="141">
        <f>IF(N108="sníž. přenesená",J108,0)</f>
        <v>0</v>
      </c>
      <c r="BI108" s="141">
        <f>IF(N108="nulová",J108,0)</f>
        <v>0</v>
      </c>
      <c r="BJ108" s="17" t="s">
        <v>74</v>
      </c>
      <c r="BK108" s="141">
        <f>ROUND(I108*H108,2)</f>
        <v>0</v>
      </c>
      <c r="BL108" s="17" t="s">
        <v>84</v>
      </c>
      <c r="BM108" s="140" t="s">
        <v>182</v>
      </c>
    </row>
    <row r="109" spans="2:65" s="1" customFormat="1" ht="10.199999999999999">
      <c r="B109" s="32"/>
      <c r="D109" s="142" t="s">
        <v>173</v>
      </c>
      <c r="F109" s="143" t="s">
        <v>183</v>
      </c>
      <c r="I109" s="144"/>
      <c r="L109" s="32"/>
      <c r="M109" s="145"/>
      <c r="T109" s="53"/>
      <c r="AT109" s="17" t="s">
        <v>173</v>
      </c>
      <c r="AU109" s="17" t="s">
        <v>78</v>
      </c>
    </row>
    <row r="110" spans="2:65" s="12" customFormat="1" ht="10.199999999999999">
      <c r="B110" s="146"/>
      <c r="D110" s="147" t="s">
        <v>175</v>
      </c>
      <c r="E110" s="148" t="s">
        <v>3</v>
      </c>
      <c r="F110" s="149" t="s">
        <v>184</v>
      </c>
      <c r="H110" s="150">
        <v>2.08</v>
      </c>
      <c r="I110" s="151"/>
      <c r="L110" s="146"/>
      <c r="M110" s="152"/>
      <c r="T110" s="153"/>
      <c r="AT110" s="148" t="s">
        <v>175</v>
      </c>
      <c r="AU110" s="148" t="s">
        <v>78</v>
      </c>
      <c r="AV110" s="12" t="s">
        <v>78</v>
      </c>
      <c r="AW110" s="12" t="s">
        <v>31</v>
      </c>
      <c r="AX110" s="12" t="s">
        <v>74</v>
      </c>
      <c r="AY110" s="148" t="s">
        <v>165</v>
      </c>
    </row>
    <row r="111" spans="2:65" s="1" customFormat="1" ht="24.15" customHeight="1">
      <c r="B111" s="128"/>
      <c r="C111" s="129" t="s">
        <v>84</v>
      </c>
      <c r="D111" s="129" t="s">
        <v>168</v>
      </c>
      <c r="E111" s="130" t="s">
        <v>185</v>
      </c>
      <c r="F111" s="131" t="s">
        <v>186</v>
      </c>
      <c r="G111" s="132" t="s">
        <v>95</v>
      </c>
      <c r="H111" s="133">
        <v>48.927</v>
      </c>
      <c r="I111" s="134"/>
      <c r="J111" s="135">
        <f>ROUND(I111*H111,2)</f>
        <v>0</v>
      </c>
      <c r="K111" s="131" t="s">
        <v>171</v>
      </c>
      <c r="L111" s="32"/>
      <c r="M111" s="136" t="s">
        <v>3</v>
      </c>
      <c r="N111" s="137" t="s">
        <v>40</v>
      </c>
      <c r="P111" s="138">
        <f>O111*H111</f>
        <v>0</v>
      </c>
      <c r="Q111" s="138">
        <v>0</v>
      </c>
      <c r="R111" s="138">
        <f>Q111*H111</f>
        <v>0</v>
      </c>
      <c r="S111" s="138">
        <v>3.0000000000000001E-3</v>
      </c>
      <c r="T111" s="139">
        <f>S111*H111</f>
        <v>0.14678099999999999</v>
      </c>
      <c r="AR111" s="140" t="s">
        <v>84</v>
      </c>
      <c r="AT111" s="140" t="s">
        <v>168</v>
      </c>
      <c r="AU111" s="140" t="s">
        <v>78</v>
      </c>
      <c r="AY111" s="17" t="s">
        <v>165</v>
      </c>
      <c r="BE111" s="141">
        <f>IF(N111="základní",J111,0)</f>
        <v>0</v>
      </c>
      <c r="BF111" s="141">
        <f>IF(N111="snížená",J111,0)</f>
        <v>0</v>
      </c>
      <c r="BG111" s="141">
        <f>IF(N111="zákl. přenesená",J111,0)</f>
        <v>0</v>
      </c>
      <c r="BH111" s="141">
        <f>IF(N111="sníž. přenesená",J111,0)</f>
        <v>0</v>
      </c>
      <c r="BI111" s="141">
        <f>IF(N111="nulová",J111,0)</f>
        <v>0</v>
      </c>
      <c r="BJ111" s="17" t="s">
        <v>74</v>
      </c>
      <c r="BK111" s="141">
        <f>ROUND(I111*H111,2)</f>
        <v>0</v>
      </c>
      <c r="BL111" s="17" t="s">
        <v>84</v>
      </c>
      <c r="BM111" s="140" t="s">
        <v>187</v>
      </c>
    </row>
    <row r="112" spans="2:65" s="1" customFormat="1" ht="10.199999999999999">
      <c r="B112" s="32"/>
      <c r="D112" s="142" t="s">
        <v>173</v>
      </c>
      <c r="F112" s="143" t="s">
        <v>188</v>
      </c>
      <c r="I112" s="144"/>
      <c r="L112" s="32"/>
      <c r="M112" s="145"/>
      <c r="T112" s="53"/>
      <c r="AT112" s="17" t="s">
        <v>173</v>
      </c>
      <c r="AU112" s="17" t="s">
        <v>78</v>
      </c>
    </row>
    <row r="113" spans="2:65" s="12" customFormat="1" ht="10.199999999999999">
      <c r="B113" s="146"/>
      <c r="D113" s="147" t="s">
        <v>175</v>
      </c>
      <c r="E113" s="148" t="s">
        <v>3</v>
      </c>
      <c r="F113" s="149" t="s">
        <v>189</v>
      </c>
      <c r="H113" s="150">
        <v>3.07</v>
      </c>
      <c r="I113" s="151"/>
      <c r="L113" s="146"/>
      <c r="M113" s="152"/>
      <c r="T113" s="153"/>
      <c r="AT113" s="148" t="s">
        <v>175</v>
      </c>
      <c r="AU113" s="148" t="s">
        <v>78</v>
      </c>
      <c r="AV113" s="12" t="s">
        <v>78</v>
      </c>
      <c r="AW113" s="12" t="s">
        <v>31</v>
      </c>
      <c r="AX113" s="12" t="s">
        <v>69</v>
      </c>
      <c r="AY113" s="148" t="s">
        <v>165</v>
      </c>
    </row>
    <row r="114" spans="2:65" s="12" customFormat="1" ht="10.199999999999999">
      <c r="B114" s="146"/>
      <c r="D114" s="147" t="s">
        <v>175</v>
      </c>
      <c r="E114" s="148" t="s">
        <v>3</v>
      </c>
      <c r="F114" s="149" t="s">
        <v>190</v>
      </c>
      <c r="H114" s="150">
        <v>18.559999999999999</v>
      </c>
      <c r="I114" s="151"/>
      <c r="L114" s="146"/>
      <c r="M114" s="152"/>
      <c r="T114" s="153"/>
      <c r="AT114" s="148" t="s">
        <v>175</v>
      </c>
      <c r="AU114" s="148" t="s">
        <v>78</v>
      </c>
      <c r="AV114" s="12" t="s">
        <v>78</v>
      </c>
      <c r="AW114" s="12" t="s">
        <v>31</v>
      </c>
      <c r="AX114" s="12" t="s">
        <v>69</v>
      </c>
      <c r="AY114" s="148" t="s">
        <v>165</v>
      </c>
    </row>
    <row r="115" spans="2:65" s="12" customFormat="1" ht="10.199999999999999">
      <c r="B115" s="146"/>
      <c r="D115" s="147" t="s">
        <v>175</v>
      </c>
      <c r="E115" s="148" t="s">
        <v>3</v>
      </c>
      <c r="F115" s="149" t="s">
        <v>191</v>
      </c>
      <c r="H115" s="150">
        <v>3.7</v>
      </c>
      <c r="I115" s="151"/>
      <c r="L115" s="146"/>
      <c r="M115" s="152"/>
      <c r="T115" s="153"/>
      <c r="AT115" s="148" t="s">
        <v>175</v>
      </c>
      <c r="AU115" s="148" t="s">
        <v>78</v>
      </c>
      <c r="AV115" s="12" t="s">
        <v>78</v>
      </c>
      <c r="AW115" s="12" t="s">
        <v>31</v>
      </c>
      <c r="AX115" s="12" t="s">
        <v>69</v>
      </c>
      <c r="AY115" s="148" t="s">
        <v>165</v>
      </c>
    </row>
    <row r="116" spans="2:65" s="12" customFormat="1" ht="10.199999999999999">
      <c r="B116" s="146"/>
      <c r="D116" s="147" t="s">
        <v>175</v>
      </c>
      <c r="E116" s="148" t="s">
        <v>3</v>
      </c>
      <c r="F116" s="149" t="s">
        <v>192</v>
      </c>
      <c r="H116" s="150">
        <v>0</v>
      </c>
      <c r="I116" s="151"/>
      <c r="L116" s="146"/>
      <c r="M116" s="152"/>
      <c r="T116" s="153"/>
      <c r="AT116" s="148" t="s">
        <v>175</v>
      </c>
      <c r="AU116" s="148" t="s">
        <v>78</v>
      </c>
      <c r="AV116" s="12" t="s">
        <v>78</v>
      </c>
      <c r="AW116" s="12" t="s">
        <v>31</v>
      </c>
      <c r="AX116" s="12" t="s">
        <v>69</v>
      </c>
      <c r="AY116" s="148" t="s">
        <v>165</v>
      </c>
    </row>
    <row r="117" spans="2:65" s="12" customFormat="1" ht="10.199999999999999">
      <c r="B117" s="146"/>
      <c r="D117" s="147" t="s">
        <v>175</v>
      </c>
      <c r="E117" s="148" t="s">
        <v>3</v>
      </c>
      <c r="F117" s="149" t="s">
        <v>193</v>
      </c>
      <c r="H117" s="150">
        <v>19.05</v>
      </c>
      <c r="I117" s="151"/>
      <c r="L117" s="146"/>
      <c r="M117" s="152"/>
      <c r="T117" s="153"/>
      <c r="AT117" s="148" t="s">
        <v>175</v>
      </c>
      <c r="AU117" s="148" t="s">
        <v>78</v>
      </c>
      <c r="AV117" s="12" t="s">
        <v>78</v>
      </c>
      <c r="AW117" s="12" t="s">
        <v>31</v>
      </c>
      <c r="AX117" s="12" t="s">
        <v>69</v>
      </c>
      <c r="AY117" s="148" t="s">
        <v>165</v>
      </c>
    </row>
    <row r="118" spans="2:65" s="12" customFormat="1" ht="10.199999999999999">
      <c r="B118" s="146"/>
      <c r="D118" s="147" t="s">
        <v>175</v>
      </c>
      <c r="E118" s="148" t="s">
        <v>3</v>
      </c>
      <c r="F118" s="149" t="s">
        <v>194</v>
      </c>
      <c r="H118" s="150">
        <v>3.51</v>
      </c>
      <c r="I118" s="151"/>
      <c r="L118" s="146"/>
      <c r="M118" s="152"/>
      <c r="T118" s="153"/>
      <c r="AT118" s="148" t="s">
        <v>175</v>
      </c>
      <c r="AU118" s="148" t="s">
        <v>78</v>
      </c>
      <c r="AV118" s="12" t="s">
        <v>78</v>
      </c>
      <c r="AW118" s="12" t="s">
        <v>31</v>
      </c>
      <c r="AX118" s="12" t="s">
        <v>69</v>
      </c>
      <c r="AY118" s="148" t="s">
        <v>165</v>
      </c>
    </row>
    <row r="119" spans="2:65" s="13" customFormat="1" ht="10.199999999999999">
      <c r="B119" s="154"/>
      <c r="D119" s="147" t="s">
        <v>175</v>
      </c>
      <c r="E119" s="155" t="s">
        <v>3</v>
      </c>
      <c r="F119" s="156" t="s">
        <v>195</v>
      </c>
      <c r="H119" s="155" t="s">
        <v>3</v>
      </c>
      <c r="I119" s="157"/>
      <c r="L119" s="154"/>
      <c r="M119" s="158"/>
      <c r="T119" s="159"/>
      <c r="AT119" s="155" t="s">
        <v>175</v>
      </c>
      <c r="AU119" s="155" t="s">
        <v>78</v>
      </c>
      <c r="AV119" s="13" t="s">
        <v>74</v>
      </c>
      <c r="AW119" s="13" t="s">
        <v>31</v>
      </c>
      <c r="AX119" s="13" t="s">
        <v>69</v>
      </c>
      <c r="AY119" s="155" t="s">
        <v>165</v>
      </c>
    </row>
    <row r="120" spans="2:65" s="12" customFormat="1" ht="10.199999999999999">
      <c r="B120" s="146"/>
      <c r="D120" s="147" t="s">
        <v>175</v>
      </c>
      <c r="E120" s="148" t="s">
        <v>3</v>
      </c>
      <c r="F120" s="149" t="s">
        <v>196</v>
      </c>
      <c r="H120" s="150">
        <v>1.0369999999999999</v>
      </c>
      <c r="I120" s="151"/>
      <c r="L120" s="146"/>
      <c r="M120" s="152"/>
      <c r="T120" s="153"/>
      <c r="AT120" s="148" t="s">
        <v>175</v>
      </c>
      <c r="AU120" s="148" t="s">
        <v>78</v>
      </c>
      <c r="AV120" s="12" t="s">
        <v>78</v>
      </c>
      <c r="AW120" s="12" t="s">
        <v>31</v>
      </c>
      <c r="AX120" s="12" t="s">
        <v>69</v>
      </c>
      <c r="AY120" s="148" t="s">
        <v>165</v>
      </c>
    </row>
    <row r="121" spans="2:65" s="14" customFormat="1" ht="10.199999999999999">
      <c r="B121" s="160"/>
      <c r="D121" s="147" t="s">
        <v>175</v>
      </c>
      <c r="E121" s="161" t="s">
        <v>3</v>
      </c>
      <c r="F121" s="162" t="s">
        <v>197</v>
      </c>
      <c r="H121" s="163">
        <v>48.927</v>
      </c>
      <c r="I121" s="164"/>
      <c r="L121" s="160"/>
      <c r="M121" s="165"/>
      <c r="T121" s="166"/>
      <c r="AT121" s="161" t="s">
        <v>175</v>
      </c>
      <c r="AU121" s="161" t="s">
        <v>78</v>
      </c>
      <c r="AV121" s="14" t="s">
        <v>84</v>
      </c>
      <c r="AW121" s="14" t="s">
        <v>31</v>
      </c>
      <c r="AX121" s="14" t="s">
        <v>74</v>
      </c>
      <c r="AY121" s="161" t="s">
        <v>165</v>
      </c>
    </row>
    <row r="122" spans="2:65" s="11" customFormat="1" ht="22.8" customHeight="1">
      <c r="B122" s="116"/>
      <c r="D122" s="117" t="s">
        <v>68</v>
      </c>
      <c r="E122" s="126" t="s">
        <v>198</v>
      </c>
      <c r="F122" s="126" t="s">
        <v>199</v>
      </c>
      <c r="I122" s="119"/>
      <c r="J122" s="127">
        <f>BK122</f>
        <v>0</v>
      </c>
      <c r="L122" s="116"/>
      <c r="M122" s="121"/>
      <c r="P122" s="122">
        <f>SUM(P123:P136)</f>
        <v>0</v>
      </c>
      <c r="R122" s="122">
        <f>SUM(R123:R136)</f>
        <v>0</v>
      </c>
      <c r="T122" s="123">
        <f>SUM(T123:T136)</f>
        <v>0.27156000000000002</v>
      </c>
      <c r="AR122" s="117" t="s">
        <v>74</v>
      </c>
      <c r="AT122" s="124" t="s">
        <v>68</v>
      </c>
      <c r="AU122" s="124" t="s">
        <v>74</v>
      </c>
      <c r="AY122" s="117" t="s">
        <v>165</v>
      </c>
      <c r="BK122" s="125">
        <f>SUM(BK123:BK136)</f>
        <v>0</v>
      </c>
    </row>
    <row r="123" spans="2:65" s="1" customFormat="1" ht="21.75" customHeight="1">
      <c r="B123" s="128"/>
      <c r="C123" s="129" t="s">
        <v>87</v>
      </c>
      <c r="D123" s="129" t="s">
        <v>168</v>
      </c>
      <c r="E123" s="130" t="s">
        <v>200</v>
      </c>
      <c r="F123" s="131" t="s">
        <v>201</v>
      </c>
      <c r="G123" s="132" t="s">
        <v>202</v>
      </c>
      <c r="H123" s="133">
        <v>1</v>
      </c>
      <c r="I123" s="134"/>
      <c r="J123" s="135">
        <f>ROUND(I123*H123,2)</f>
        <v>0</v>
      </c>
      <c r="K123" s="131" t="s">
        <v>171</v>
      </c>
      <c r="L123" s="32"/>
      <c r="M123" s="136" t="s">
        <v>3</v>
      </c>
      <c r="N123" s="137" t="s">
        <v>40</v>
      </c>
      <c r="P123" s="138">
        <f>O123*H123</f>
        <v>0</v>
      </c>
      <c r="Q123" s="138">
        <v>0</v>
      </c>
      <c r="R123" s="138">
        <f>Q123*H123</f>
        <v>0</v>
      </c>
      <c r="S123" s="138">
        <v>1.9460000000000002E-2</v>
      </c>
      <c r="T123" s="139">
        <f>S123*H123</f>
        <v>1.9460000000000002E-2</v>
      </c>
      <c r="AR123" s="140" t="s">
        <v>203</v>
      </c>
      <c r="AT123" s="140" t="s">
        <v>168</v>
      </c>
      <c r="AU123" s="140" t="s">
        <v>78</v>
      </c>
      <c r="AY123" s="17" t="s">
        <v>165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7" t="s">
        <v>74</v>
      </c>
      <c r="BK123" s="141">
        <f>ROUND(I123*H123,2)</f>
        <v>0</v>
      </c>
      <c r="BL123" s="17" t="s">
        <v>203</v>
      </c>
      <c r="BM123" s="140" t="s">
        <v>204</v>
      </c>
    </row>
    <row r="124" spans="2:65" s="1" customFormat="1" ht="10.199999999999999">
      <c r="B124" s="32"/>
      <c r="D124" s="142" t="s">
        <v>173</v>
      </c>
      <c r="F124" s="143" t="s">
        <v>205</v>
      </c>
      <c r="I124" s="144"/>
      <c r="L124" s="32"/>
      <c r="M124" s="145"/>
      <c r="T124" s="53"/>
      <c r="AT124" s="17" t="s">
        <v>173</v>
      </c>
      <c r="AU124" s="17" t="s">
        <v>78</v>
      </c>
    </row>
    <row r="125" spans="2:65" s="12" customFormat="1" ht="10.199999999999999">
      <c r="B125" s="146"/>
      <c r="D125" s="147" t="s">
        <v>175</v>
      </c>
      <c r="E125" s="148" t="s">
        <v>3</v>
      </c>
      <c r="F125" s="149" t="s">
        <v>206</v>
      </c>
      <c r="H125" s="150">
        <v>1</v>
      </c>
      <c r="I125" s="151"/>
      <c r="L125" s="146"/>
      <c r="M125" s="152"/>
      <c r="T125" s="153"/>
      <c r="AT125" s="148" t="s">
        <v>175</v>
      </c>
      <c r="AU125" s="148" t="s">
        <v>78</v>
      </c>
      <c r="AV125" s="12" t="s">
        <v>78</v>
      </c>
      <c r="AW125" s="12" t="s">
        <v>31</v>
      </c>
      <c r="AX125" s="12" t="s">
        <v>74</v>
      </c>
      <c r="AY125" s="148" t="s">
        <v>165</v>
      </c>
    </row>
    <row r="126" spans="2:65" s="1" customFormat="1" ht="24.15" customHeight="1">
      <c r="B126" s="128"/>
      <c r="C126" s="129" t="s">
        <v>207</v>
      </c>
      <c r="D126" s="129" t="s">
        <v>168</v>
      </c>
      <c r="E126" s="130" t="s">
        <v>208</v>
      </c>
      <c r="F126" s="131" t="s">
        <v>209</v>
      </c>
      <c r="G126" s="132" t="s">
        <v>202</v>
      </c>
      <c r="H126" s="133">
        <v>1</v>
      </c>
      <c r="I126" s="134"/>
      <c r="J126" s="135">
        <f>ROUND(I126*H126,2)</f>
        <v>0</v>
      </c>
      <c r="K126" s="131" t="s">
        <v>171</v>
      </c>
      <c r="L126" s="32"/>
      <c r="M126" s="136" t="s">
        <v>3</v>
      </c>
      <c r="N126" s="137" t="s">
        <v>40</v>
      </c>
      <c r="P126" s="138">
        <f>O126*H126</f>
        <v>0</v>
      </c>
      <c r="Q126" s="138">
        <v>0</v>
      </c>
      <c r="R126" s="138">
        <f>Q126*H126</f>
        <v>0</v>
      </c>
      <c r="S126" s="138">
        <v>2.7199999999999998E-2</v>
      </c>
      <c r="T126" s="139">
        <f>S126*H126</f>
        <v>2.7199999999999998E-2</v>
      </c>
      <c r="AR126" s="140" t="s">
        <v>203</v>
      </c>
      <c r="AT126" s="140" t="s">
        <v>168</v>
      </c>
      <c r="AU126" s="140" t="s">
        <v>78</v>
      </c>
      <c r="AY126" s="17" t="s">
        <v>165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7" t="s">
        <v>74</v>
      </c>
      <c r="BK126" s="141">
        <f>ROUND(I126*H126,2)</f>
        <v>0</v>
      </c>
      <c r="BL126" s="17" t="s">
        <v>203</v>
      </c>
      <c r="BM126" s="140" t="s">
        <v>210</v>
      </c>
    </row>
    <row r="127" spans="2:65" s="1" customFormat="1" ht="10.199999999999999">
      <c r="B127" s="32"/>
      <c r="D127" s="142" t="s">
        <v>173</v>
      </c>
      <c r="F127" s="143" t="s">
        <v>211</v>
      </c>
      <c r="I127" s="144"/>
      <c r="L127" s="32"/>
      <c r="M127" s="145"/>
      <c r="T127" s="53"/>
      <c r="AT127" s="17" t="s">
        <v>173</v>
      </c>
      <c r="AU127" s="17" t="s">
        <v>78</v>
      </c>
    </row>
    <row r="128" spans="2:65" s="12" customFormat="1" ht="10.199999999999999">
      <c r="B128" s="146"/>
      <c r="D128" s="147" t="s">
        <v>175</v>
      </c>
      <c r="E128" s="148" t="s">
        <v>3</v>
      </c>
      <c r="F128" s="149" t="s">
        <v>212</v>
      </c>
      <c r="H128" s="150">
        <v>1</v>
      </c>
      <c r="I128" s="151"/>
      <c r="L128" s="146"/>
      <c r="M128" s="152"/>
      <c r="T128" s="153"/>
      <c r="AT128" s="148" t="s">
        <v>175</v>
      </c>
      <c r="AU128" s="148" t="s">
        <v>78</v>
      </c>
      <c r="AV128" s="12" t="s">
        <v>78</v>
      </c>
      <c r="AW128" s="12" t="s">
        <v>31</v>
      </c>
      <c r="AX128" s="12" t="s">
        <v>74</v>
      </c>
      <c r="AY128" s="148" t="s">
        <v>165</v>
      </c>
    </row>
    <row r="129" spans="2:65" s="1" customFormat="1" ht="16.5" customHeight="1">
      <c r="B129" s="128"/>
      <c r="C129" s="129" t="s">
        <v>213</v>
      </c>
      <c r="D129" s="129" t="s">
        <v>168</v>
      </c>
      <c r="E129" s="130" t="s">
        <v>214</v>
      </c>
      <c r="F129" s="131" t="s">
        <v>215</v>
      </c>
      <c r="G129" s="132" t="s">
        <v>202</v>
      </c>
      <c r="H129" s="133">
        <v>4</v>
      </c>
      <c r="I129" s="134"/>
      <c r="J129" s="135">
        <f>ROUND(I129*H129,2)</f>
        <v>0</v>
      </c>
      <c r="K129" s="131" t="s">
        <v>171</v>
      </c>
      <c r="L129" s="32"/>
      <c r="M129" s="136" t="s">
        <v>3</v>
      </c>
      <c r="N129" s="137" t="s">
        <v>40</v>
      </c>
      <c r="P129" s="138">
        <f>O129*H129</f>
        <v>0</v>
      </c>
      <c r="Q129" s="138">
        <v>0</v>
      </c>
      <c r="R129" s="138">
        <f>Q129*H129</f>
        <v>0</v>
      </c>
      <c r="S129" s="138">
        <v>8.5999999999999998E-4</v>
      </c>
      <c r="T129" s="139">
        <f>S129*H129</f>
        <v>3.4399999999999999E-3</v>
      </c>
      <c r="AR129" s="140" t="s">
        <v>203</v>
      </c>
      <c r="AT129" s="140" t="s">
        <v>168</v>
      </c>
      <c r="AU129" s="140" t="s">
        <v>78</v>
      </c>
      <c r="AY129" s="17" t="s">
        <v>165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7" t="s">
        <v>74</v>
      </c>
      <c r="BK129" s="141">
        <f>ROUND(I129*H129,2)</f>
        <v>0</v>
      </c>
      <c r="BL129" s="17" t="s">
        <v>203</v>
      </c>
      <c r="BM129" s="140" t="s">
        <v>216</v>
      </c>
    </row>
    <row r="130" spans="2:65" s="1" customFormat="1" ht="10.199999999999999">
      <c r="B130" s="32"/>
      <c r="D130" s="142" t="s">
        <v>173</v>
      </c>
      <c r="F130" s="143" t="s">
        <v>217</v>
      </c>
      <c r="I130" s="144"/>
      <c r="L130" s="32"/>
      <c r="M130" s="145"/>
      <c r="T130" s="53"/>
      <c r="AT130" s="17" t="s">
        <v>173</v>
      </c>
      <c r="AU130" s="17" t="s">
        <v>78</v>
      </c>
    </row>
    <row r="131" spans="2:65" s="12" customFormat="1" ht="10.199999999999999">
      <c r="B131" s="146"/>
      <c r="D131" s="147" t="s">
        <v>175</v>
      </c>
      <c r="E131" s="148" t="s">
        <v>3</v>
      </c>
      <c r="F131" s="149" t="s">
        <v>218</v>
      </c>
      <c r="H131" s="150">
        <v>4</v>
      </c>
      <c r="I131" s="151"/>
      <c r="L131" s="146"/>
      <c r="M131" s="152"/>
      <c r="T131" s="153"/>
      <c r="AT131" s="148" t="s">
        <v>175</v>
      </c>
      <c r="AU131" s="148" t="s">
        <v>78</v>
      </c>
      <c r="AV131" s="12" t="s">
        <v>78</v>
      </c>
      <c r="AW131" s="12" t="s">
        <v>31</v>
      </c>
      <c r="AX131" s="12" t="s">
        <v>74</v>
      </c>
      <c r="AY131" s="148" t="s">
        <v>165</v>
      </c>
    </row>
    <row r="132" spans="2:65" s="1" customFormat="1" ht="24.15" customHeight="1">
      <c r="B132" s="128"/>
      <c r="C132" s="129" t="s">
        <v>219</v>
      </c>
      <c r="D132" s="129" t="s">
        <v>168</v>
      </c>
      <c r="E132" s="130" t="s">
        <v>220</v>
      </c>
      <c r="F132" s="131" t="s">
        <v>221</v>
      </c>
      <c r="G132" s="132" t="s">
        <v>202</v>
      </c>
      <c r="H132" s="133">
        <v>1</v>
      </c>
      <c r="I132" s="134"/>
      <c r="J132" s="135">
        <f>ROUND(I132*H132,2)</f>
        <v>0</v>
      </c>
      <c r="K132" s="131" t="s">
        <v>222</v>
      </c>
      <c r="L132" s="32"/>
      <c r="M132" s="136" t="s">
        <v>3</v>
      </c>
      <c r="N132" s="137" t="s">
        <v>40</v>
      </c>
      <c r="P132" s="138">
        <f>O132*H132</f>
        <v>0</v>
      </c>
      <c r="Q132" s="138">
        <v>0</v>
      </c>
      <c r="R132" s="138">
        <f>Q132*H132</f>
        <v>0</v>
      </c>
      <c r="S132" s="138">
        <v>1.9460000000000002E-2</v>
      </c>
      <c r="T132" s="139">
        <f>S132*H132</f>
        <v>1.9460000000000002E-2</v>
      </c>
      <c r="AR132" s="140" t="s">
        <v>203</v>
      </c>
      <c r="AT132" s="140" t="s">
        <v>168</v>
      </c>
      <c r="AU132" s="140" t="s">
        <v>78</v>
      </c>
      <c r="AY132" s="17" t="s">
        <v>165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7" t="s">
        <v>74</v>
      </c>
      <c r="BK132" s="141">
        <f>ROUND(I132*H132,2)</f>
        <v>0</v>
      </c>
      <c r="BL132" s="17" t="s">
        <v>203</v>
      </c>
      <c r="BM132" s="140" t="s">
        <v>223</v>
      </c>
    </row>
    <row r="133" spans="2:65" s="12" customFormat="1" ht="10.199999999999999">
      <c r="B133" s="146"/>
      <c r="D133" s="147" t="s">
        <v>175</v>
      </c>
      <c r="E133" s="148" t="s">
        <v>3</v>
      </c>
      <c r="F133" s="149" t="s">
        <v>224</v>
      </c>
      <c r="H133" s="150">
        <v>1</v>
      </c>
      <c r="I133" s="151"/>
      <c r="L133" s="146"/>
      <c r="M133" s="152"/>
      <c r="T133" s="153"/>
      <c r="AT133" s="148" t="s">
        <v>175</v>
      </c>
      <c r="AU133" s="148" t="s">
        <v>78</v>
      </c>
      <c r="AV133" s="12" t="s">
        <v>78</v>
      </c>
      <c r="AW133" s="12" t="s">
        <v>31</v>
      </c>
      <c r="AX133" s="12" t="s">
        <v>74</v>
      </c>
      <c r="AY133" s="148" t="s">
        <v>165</v>
      </c>
    </row>
    <row r="134" spans="2:65" s="1" customFormat="1" ht="24.15" customHeight="1">
      <c r="B134" s="128"/>
      <c r="C134" s="129" t="s">
        <v>90</v>
      </c>
      <c r="D134" s="129" t="s">
        <v>168</v>
      </c>
      <c r="E134" s="130" t="s">
        <v>225</v>
      </c>
      <c r="F134" s="131" t="s">
        <v>226</v>
      </c>
      <c r="G134" s="132" t="s">
        <v>227</v>
      </c>
      <c r="H134" s="133">
        <v>1</v>
      </c>
      <c r="I134" s="134"/>
      <c r="J134" s="135">
        <f>ROUND(I134*H134,2)</f>
        <v>0</v>
      </c>
      <c r="K134" s="131" t="s">
        <v>171</v>
      </c>
      <c r="L134" s="32"/>
      <c r="M134" s="136" t="s">
        <v>3</v>
      </c>
      <c r="N134" s="137" t="s">
        <v>40</v>
      </c>
      <c r="P134" s="138">
        <f>O134*H134</f>
        <v>0</v>
      </c>
      <c r="Q134" s="138">
        <v>0</v>
      </c>
      <c r="R134" s="138">
        <f>Q134*H134</f>
        <v>0</v>
      </c>
      <c r="S134" s="138">
        <v>2E-3</v>
      </c>
      <c r="T134" s="139">
        <f>S134*H134</f>
        <v>2E-3</v>
      </c>
      <c r="AR134" s="140" t="s">
        <v>203</v>
      </c>
      <c r="AT134" s="140" t="s">
        <v>168</v>
      </c>
      <c r="AU134" s="140" t="s">
        <v>78</v>
      </c>
      <c r="AY134" s="17" t="s">
        <v>165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7" t="s">
        <v>74</v>
      </c>
      <c r="BK134" s="141">
        <f>ROUND(I134*H134,2)</f>
        <v>0</v>
      </c>
      <c r="BL134" s="17" t="s">
        <v>203</v>
      </c>
      <c r="BM134" s="140" t="s">
        <v>228</v>
      </c>
    </row>
    <row r="135" spans="2:65" s="1" customFormat="1" ht="10.199999999999999">
      <c r="B135" s="32"/>
      <c r="D135" s="142" t="s">
        <v>173</v>
      </c>
      <c r="F135" s="143" t="s">
        <v>229</v>
      </c>
      <c r="I135" s="144"/>
      <c r="L135" s="32"/>
      <c r="M135" s="145"/>
      <c r="T135" s="53"/>
      <c r="AT135" s="17" t="s">
        <v>173</v>
      </c>
      <c r="AU135" s="17" t="s">
        <v>78</v>
      </c>
    </row>
    <row r="136" spans="2:65" s="1" customFormat="1" ht="16.5" customHeight="1">
      <c r="B136" s="128"/>
      <c r="C136" s="129" t="s">
        <v>230</v>
      </c>
      <c r="D136" s="129" t="s">
        <v>168</v>
      </c>
      <c r="E136" s="130" t="s">
        <v>231</v>
      </c>
      <c r="F136" s="131" t="s">
        <v>232</v>
      </c>
      <c r="G136" s="132" t="s">
        <v>233</v>
      </c>
      <c r="H136" s="133">
        <v>1</v>
      </c>
      <c r="I136" s="134"/>
      <c r="J136" s="135">
        <f>ROUND(I136*H136,2)</f>
        <v>0</v>
      </c>
      <c r="K136" s="131" t="s">
        <v>222</v>
      </c>
      <c r="L136" s="32"/>
      <c r="M136" s="136" t="s">
        <v>3</v>
      </c>
      <c r="N136" s="137" t="s">
        <v>40</v>
      </c>
      <c r="P136" s="138">
        <f>O136*H136</f>
        <v>0</v>
      </c>
      <c r="Q136" s="138">
        <v>0</v>
      </c>
      <c r="R136" s="138">
        <f>Q136*H136</f>
        <v>0</v>
      </c>
      <c r="S136" s="138">
        <v>0.2</v>
      </c>
      <c r="T136" s="139">
        <f>S136*H136</f>
        <v>0.2</v>
      </c>
      <c r="AR136" s="140" t="s">
        <v>203</v>
      </c>
      <c r="AT136" s="140" t="s">
        <v>168</v>
      </c>
      <c r="AU136" s="140" t="s">
        <v>78</v>
      </c>
      <c r="AY136" s="17" t="s">
        <v>165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7" t="s">
        <v>74</v>
      </c>
      <c r="BK136" s="141">
        <f>ROUND(I136*H136,2)</f>
        <v>0</v>
      </c>
      <c r="BL136" s="17" t="s">
        <v>203</v>
      </c>
      <c r="BM136" s="140" t="s">
        <v>234</v>
      </c>
    </row>
    <row r="137" spans="2:65" s="11" customFormat="1" ht="22.8" customHeight="1">
      <c r="B137" s="116"/>
      <c r="D137" s="117" t="s">
        <v>68</v>
      </c>
      <c r="E137" s="126" t="s">
        <v>235</v>
      </c>
      <c r="F137" s="126" t="s">
        <v>236</v>
      </c>
      <c r="I137" s="119"/>
      <c r="J137" s="127">
        <f>BK137</f>
        <v>0</v>
      </c>
      <c r="L137" s="116"/>
      <c r="M137" s="121"/>
      <c r="P137" s="122">
        <f>SUM(P138:P157)</f>
        <v>0</v>
      </c>
      <c r="R137" s="122">
        <f>SUM(R138:R157)</f>
        <v>0</v>
      </c>
      <c r="T137" s="123">
        <f>SUM(T138:T157)</f>
        <v>6.7968716000000002</v>
      </c>
      <c r="AR137" s="117" t="s">
        <v>74</v>
      </c>
      <c r="AT137" s="124" t="s">
        <v>68</v>
      </c>
      <c r="AU137" s="124" t="s">
        <v>74</v>
      </c>
      <c r="AY137" s="117" t="s">
        <v>165</v>
      </c>
      <c r="BK137" s="125">
        <f>SUM(BK138:BK157)</f>
        <v>0</v>
      </c>
    </row>
    <row r="138" spans="2:65" s="1" customFormat="1" ht="37.799999999999997" customHeight="1">
      <c r="B138" s="128"/>
      <c r="C138" s="129" t="s">
        <v>237</v>
      </c>
      <c r="D138" s="129" t="s">
        <v>168</v>
      </c>
      <c r="E138" s="130" t="s">
        <v>238</v>
      </c>
      <c r="F138" s="131" t="s">
        <v>239</v>
      </c>
      <c r="G138" s="132" t="s">
        <v>95</v>
      </c>
      <c r="H138" s="133">
        <v>175.011</v>
      </c>
      <c r="I138" s="134"/>
      <c r="J138" s="135">
        <f>ROUND(I138*H138,2)</f>
        <v>0</v>
      </c>
      <c r="K138" s="131" t="s">
        <v>171</v>
      </c>
      <c r="L138" s="32"/>
      <c r="M138" s="136" t="s">
        <v>3</v>
      </c>
      <c r="N138" s="137" t="s">
        <v>40</v>
      </c>
      <c r="P138" s="138">
        <f>O138*H138</f>
        <v>0</v>
      </c>
      <c r="Q138" s="138">
        <v>0</v>
      </c>
      <c r="R138" s="138">
        <f>Q138*H138</f>
        <v>0</v>
      </c>
      <c r="S138" s="138">
        <v>4.0000000000000001E-3</v>
      </c>
      <c r="T138" s="139">
        <f>S138*H138</f>
        <v>0.700044</v>
      </c>
      <c r="AR138" s="140" t="s">
        <v>84</v>
      </c>
      <c r="AT138" s="140" t="s">
        <v>168</v>
      </c>
      <c r="AU138" s="140" t="s">
        <v>78</v>
      </c>
      <c r="AY138" s="17" t="s">
        <v>165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7" t="s">
        <v>74</v>
      </c>
      <c r="BK138" s="141">
        <f>ROUND(I138*H138,2)</f>
        <v>0</v>
      </c>
      <c r="BL138" s="17" t="s">
        <v>84</v>
      </c>
      <c r="BM138" s="140" t="s">
        <v>240</v>
      </c>
    </row>
    <row r="139" spans="2:65" s="1" customFormat="1" ht="10.199999999999999">
      <c r="B139" s="32"/>
      <c r="D139" s="142" t="s">
        <v>173</v>
      </c>
      <c r="F139" s="143" t="s">
        <v>241</v>
      </c>
      <c r="I139" s="144"/>
      <c r="L139" s="32"/>
      <c r="M139" s="145"/>
      <c r="T139" s="53"/>
      <c r="AT139" s="17" t="s">
        <v>173</v>
      </c>
      <c r="AU139" s="17" t="s">
        <v>78</v>
      </c>
    </row>
    <row r="140" spans="2:65" s="12" customFormat="1" ht="10.199999999999999">
      <c r="B140" s="146"/>
      <c r="D140" s="147" t="s">
        <v>175</v>
      </c>
      <c r="E140" s="148" t="s">
        <v>3</v>
      </c>
      <c r="F140" s="149" t="s">
        <v>242</v>
      </c>
      <c r="H140" s="150">
        <v>175.011</v>
      </c>
      <c r="I140" s="151"/>
      <c r="L140" s="146"/>
      <c r="M140" s="152"/>
      <c r="T140" s="153"/>
      <c r="AT140" s="148" t="s">
        <v>175</v>
      </c>
      <c r="AU140" s="148" t="s">
        <v>78</v>
      </c>
      <c r="AV140" s="12" t="s">
        <v>78</v>
      </c>
      <c r="AW140" s="12" t="s">
        <v>31</v>
      </c>
      <c r="AX140" s="12" t="s">
        <v>74</v>
      </c>
      <c r="AY140" s="148" t="s">
        <v>165</v>
      </c>
    </row>
    <row r="141" spans="2:65" s="1" customFormat="1" ht="33" customHeight="1">
      <c r="B141" s="128"/>
      <c r="C141" s="129" t="s">
        <v>9</v>
      </c>
      <c r="D141" s="129" t="s">
        <v>168</v>
      </c>
      <c r="E141" s="130" t="s">
        <v>243</v>
      </c>
      <c r="F141" s="131" t="s">
        <v>244</v>
      </c>
      <c r="G141" s="132" t="s">
        <v>95</v>
      </c>
      <c r="H141" s="133">
        <v>90.012</v>
      </c>
      <c r="I141" s="134"/>
      <c r="J141" s="135">
        <f>ROUND(I141*H141,2)</f>
        <v>0</v>
      </c>
      <c r="K141" s="131" t="s">
        <v>171</v>
      </c>
      <c r="L141" s="32"/>
      <c r="M141" s="136" t="s">
        <v>3</v>
      </c>
      <c r="N141" s="137" t="s">
        <v>40</v>
      </c>
      <c r="P141" s="138">
        <f>O141*H141</f>
        <v>0</v>
      </c>
      <c r="Q141" s="138">
        <v>0</v>
      </c>
      <c r="R141" s="138">
        <f>Q141*H141</f>
        <v>0</v>
      </c>
      <c r="S141" s="138">
        <v>1.2999999999999999E-3</v>
      </c>
      <c r="T141" s="139">
        <f>S141*H141</f>
        <v>0.1170156</v>
      </c>
      <c r="AR141" s="140" t="s">
        <v>84</v>
      </c>
      <c r="AT141" s="140" t="s">
        <v>168</v>
      </c>
      <c r="AU141" s="140" t="s">
        <v>78</v>
      </c>
      <c r="AY141" s="17" t="s">
        <v>165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7" t="s">
        <v>74</v>
      </c>
      <c r="BK141" s="141">
        <f>ROUND(I141*H141,2)</f>
        <v>0</v>
      </c>
      <c r="BL141" s="17" t="s">
        <v>84</v>
      </c>
      <c r="BM141" s="140" t="s">
        <v>245</v>
      </c>
    </row>
    <row r="142" spans="2:65" s="1" customFormat="1" ht="10.199999999999999">
      <c r="B142" s="32"/>
      <c r="D142" s="142" t="s">
        <v>173</v>
      </c>
      <c r="F142" s="143" t="s">
        <v>246</v>
      </c>
      <c r="I142" s="144"/>
      <c r="L142" s="32"/>
      <c r="M142" s="145"/>
      <c r="T142" s="53"/>
      <c r="AT142" s="17" t="s">
        <v>173</v>
      </c>
      <c r="AU142" s="17" t="s">
        <v>78</v>
      </c>
    </row>
    <row r="143" spans="2:65" s="12" customFormat="1" ht="20.399999999999999">
      <c r="B143" s="146"/>
      <c r="D143" s="147" t="s">
        <v>175</v>
      </c>
      <c r="E143" s="148" t="s">
        <v>3</v>
      </c>
      <c r="F143" s="149" t="s">
        <v>247</v>
      </c>
      <c r="H143" s="150">
        <v>90.012</v>
      </c>
      <c r="I143" s="151"/>
      <c r="L143" s="146"/>
      <c r="M143" s="152"/>
      <c r="T143" s="153"/>
      <c r="AT143" s="148" t="s">
        <v>175</v>
      </c>
      <c r="AU143" s="148" t="s">
        <v>78</v>
      </c>
      <c r="AV143" s="12" t="s">
        <v>78</v>
      </c>
      <c r="AW143" s="12" t="s">
        <v>31</v>
      </c>
      <c r="AX143" s="12" t="s">
        <v>74</v>
      </c>
      <c r="AY143" s="148" t="s">
        <v>165</v>
      </c>
    </row>
    <row r="144" spans="2:65" s="1" customFormat="1" ht="33" customHeight="1">
      <c r="B144" s="128"/>
      <c r="C144" s="129" t="s">
        <v>248</v>
      </c>
      <c r="D144" s="129" t="s">
        <v>168</v>
      </c>
      <c r="E144" s="130" t="s">
        <v>249</v>
      </c>
      <c r="F144" s="131" t="s">
        <v>250</v>
      </c>
      <c r="G144" s="132" t="s">
        <v>95</v>
      </c>
      <c r="H144" s="133">
        <v>49.97</v>
      </c>
      <c r="I144" s="134"/>
      <c r="J144" s="135">
        <f>ROUND(I144*H144,2)</f>
        <v>0</v>
      </c>
      <c r="K144" s="131" t="s">
        <v>171</v>
      </c>
      <c r="L144" s="32"/>
      <c r="M144" s="136" t="s">
        <v>3</v>
      </c>
      <c r="N144" s="137" t="s">
        <v>40</v>
      </c>
      <c r="P144" s="138">
        <f>O144*H144</f>
        <v>0</v>
      </c>
      <c r="Q144" s="138">
        <v>0</v>
      </c>
      <c r="R144" s="138">
        <f>Q144*H144</f>
        <v>0</v>
      </c>
      <c r="S144" s="138">
        <v>4.0000000000000001E-3</v>
      </c>
      <c r="T144" s="139">
        <f>S144*H144</f>
        <v>0.19988</v>
      </c>
      <c r="AR144" s="140" t="s">
        <v>84</v>
      </c>
      <c r="AT144" s="140" t="s">
        <v>168</v>
      </c>
      <c r="AU144" s="140" t="s">
        <v>78</v>
      </c>
      <c r="AY144" s="17" t="s">
        <v>165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7" t="s">
        <v>74</v>
      </c>
      <c r="BK144" s="141">
        <f>ROUND(I144*H144,2)</f>
        <v>0</v>
      </c>
      <c r="BL144" s="17" t="s">
        <v>84</v>
      </c>
      <c r="BM144" s="140" t="s">
        <v>251</v>
      </c>
    </row>
    <row r="145" spans="2:65" s="1" customFormat="1" ht="10.199999999999999">
      <c r="B145" s="32"/>
      <c r="D145" s="142" t="s">
        <v>173</v>
      </c>
      <c r="F145" s="143" t="s">
        <v>252</v>
      </c>
      <c r="I145" s="144"/>
      <c r="L145" s="32"/>
      <c r="M145" s="145"/>
      <c r="T145" s="53"/>
      <c r="AT145" s="17" t="s">
        <v>173</v>
      </c>
      <c r="AU145" s="17" t="s">
        <v>78</v>
      </c>
    </row>
    <row r="146" spans="2:65" s="12" customFormat="1" ht="10.199999999999999">
      <c r="B146" s="146"/>
      <c r="D146" s="147" t="s">
        <v>175</v>
      </c>
      <c r="E146" s="148" t="s">
        <v>3</v>
      </c>
      <c r="F146" s="149" t="s">
        <v>101</v>
      </c>
      <c r="H146" s="150">
        <v>49.97</v>
      </c>
      <c r="I146" s="151"/>
      <c r="L146" s="146"/>
      <c r="M146" s="152"/>
      <c r="T146" s="153"/>
      <c r="AT146" s="148" t="s">
        <v>175</v>
      </c>
      <c r="AU146" s="148" t="s">
        <v>78</v>
      </c>
      <c r="AV146" s="12" t="s">
        <v>78</v>
      </c>
      <c r="AW146" s="12" t="s">
        <v>31</v>
      </c>
      <c r="AX146" s="12" t="s">
        <v>74</v>
      </c>
      <c r="AY146" s="148" t="s">
        <v>165</v>
      </c>
    </row>
    <row r="147" spans="2:65" s="1" customFormat="1" ht="37.799999999999997" customHeight="1">
      <c r="B147" s="128"/>
      <c r="C147" s="129" t="s">
        <v>253</v>
      </c>
      <c r="D147" s="129" t="s">
        <v>168</v>
      </c>
      <c r="E147" s="130" t="s">
        <v>254</v>
      </c>
      <c r="F147" s="131" t="s">
        <v>255</v>
      </c>
      <c r="G147" s="132" t="s">
        <v>95</v>
      </c>
      <c r="H147" s="133">
        <v>84.998999999999995</v>
      </c>
      <c r="I147" s="134"/>
      <c r="J147" s="135">
        <f>ROUND(I147*H147,2)</f>
        <v>0</v>
      </c>
      <c r="K147" s="131" t="s">
        <v>171</v>
      </c>
      <c r="L147" s="32"/>
      <c r="M147" s="136" t="s">
        <v>3</v>
      </c>
      <c r="N147" s="137" t="s">
        <v>40</v>
      </c>
      <c r="P147" s="138">
        <f>O147*H147</f>
        <v>0</v>
      </c>
      <c r="Q147" s="138">
        <v>0</v>
      </c>
      <c r="R147" s="138">
        <f>Q147*H147</f>
        <v>0</v>
      </c>
      <c r="S147" s="138">
        <v>6.8000000000000005E-2</v>
      </c>
      <c r="T147" s="139">
        <f>S147*H147</f>
        <v>5.7799320000000005</v>
      </c>
      <c r="AR147" s="140" t="s">
        <v>84</v>
      </c>
      <c r="AT147" s="140" t="s">
        <v>168</v>
      </c>
      <c r="AU147" s="140" t="s">
        <v>78</v>
      </c>
      <c r="AY147" s="17" t="s">
        <v>165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7" t="s">
        <v>74</v>
      </c>
      <c r="BK147" s="141">
        <f>ROUND(I147*H147,2)</f>
        <v>0</v>
      </c>
      <c r="BL147" s="17" t="s">
        <v>84</v>
      </c>
      <c r="BM147" s="140" t="s">
        <v>256</v>
      </c>
    </row>
    <row r="148" spans="2:65" s="1" customFormat="1" ht="10.199999999999999">
      <c r="B148" s="32"/>
      <c r="D148" s="142" t="s">
        <v>173</v>
      </c>
      <c r="F148" s="143" t="s">
        <v>257</v>
      </c>
      <c r="I148" s="144"/>
      <c r="L148" s="32"/>
      <c r="M148" s="145"/>
      <c r="T148" s="53"/>
      <c r="AT148" s="17" t="s">
        <v>173</v>
      </c>
      <c r="AU148" s="17" t="s">
        <v>78</v>
      </c>
    </row>
    <row r="149" spans="2:65" s="12" customFormat="1" ht="10.199999999999999">
      <c r="B149" s="146"/>
      <c r="D149" s="147" t="s">
        <v>175</v>
      </c>
      <c r="E149" s="148" t="s">
        <v>3</v>
      </c>
      <c r="F149" s="149" t="s">
        <v>258</v>
      </c>
      <c r="H149" s="150">
        <v>12.012</v>
      </c>
      <c r="I149" s="151"/>
      <c r="L149" s="146"/>
      <c r="M149" s="152"/>
      <c r="T149" s="153"/>
      <c r="AT149" s="148" t="s">
        <v>175</v>
      </c>
      <c r="AU149" s="148" t="s">
        <v>78</v>
      </c>
      <c r="AV149" s="12" t="s">
        <v>78</v>
      </c>
      <c r="AW149" s="12" t="s">
        <v>31</v>
      </c>
      <c r="AX149" s="12" t="s">
        <v>69</v>
      </c>
      <c r="AY149" s="148" t="s">
        <v>165</v>
      </c>
    </row>
    <row r="150" spans="2:65" s="12" customFormat="1" ht="10.199999999999999">
      <c r="B150" s="146"/>
      <c r="D150" s="147" t="s">
        <v>175</v>
      </c>
      <c r="E150" s="148" t="s">
        <v>3</v>
      </c>
      <c r="F150" s="149" t="s">
        <v>259</v>
      </c>
      <c r="H150" s="150">
        <v>35.744</v>
      </c>
      <c r="I150" s="151"/>
      <c r="L150" s="146"/>
      <c r="M150" s="152"/>
      <c r="T150" s="153"/>
      <c r="AT150" s="148" t="s">
        <v>175</v>
      </c>
      <c r="AU150" s="148" t="s">
        <v>78</v>
      </c>
      <c r="AV150" s="12" t="s">
        <v>78</v>
      </c>
      <c r="AW150" s="12" t="s">
        <v>31</v>
      </c>
      <c r="AX150" s="12" t="s">
        <v>69</v>
      </c>
      <c r="AY150" s="148" t="s">
        <v>165</v>
      </c>
    </row>
    <row r="151" spans="2:65" s="12" customFormat="1" ht="10.199999999999999">
      <c r="B151" s="146"/>
      <c r="D151" s="147" t="s">
        <v>175</v>
      </c>
      <c r="E151" s="148" t="s">
        <v>3</v>
      </c>
      <c r="F151" s="149" t="s">
        <v>260</v>
      </c>
      <c r="H151" s="150">
        <v>2.5649999999999999</v>
      </c>
      <c r="I151" s="151"/>
      <c r="L151" s="146"/>
      <c r="M151" s="152"/>
      <c r="T151" s="153"/>
      <c r="AT151" s="148" t="s">
        <v>175</v>
      </c>
      <c r="AU151" s="148" t="s">
        <v>78</v>
      </c>
      <c r="AV151" s="12" t="s">
        <v>78</v>
      </c>
      <c r="AW151" s="12" t="s">
        <v>31</v>
      </c>
      <c r="AX151" s="12" t="s">
        <v>69</v>
      </c>
      <c r="AY151" s="148" t="s">
        <v>165</v>
      </c>
    </row>
    <row r="152" spans="2:65" s="12" customFormat="1" ht="10.199999999999999">
      <c r="B152" s="146"/>
      <c r="D152" s="147" t="s">
        <v>175</v>
      </c>
      <c r="E152" s="148" t="s">
        <v>3</v>
      </c>
      <c r="F152" s="149" t="s">
        <v>261</v>
      </c>
      <c r="H152" s="150">
        <v>9.8480000000000008</v>
      </c>
      <c r="I152" s="151"/>
      <c r="L152" s="146"/>
      <c r="M152" s="152"/>
      <c r="T152" s="153"/>
      <c r="AT152" s="148" t="s">
        <v>175</v>
      </c>
      <c r="AU152" s="148" t="s">
        <v>78</v>
      </c>
      <c r="AV152" s="12" t="s">
        <v>78</v>
      </c>
      <c r="AW152" s="12" t="s">
        <v>31</v>
      </c>
      <c r="AX152" s="12" t="s">
        <v>69</v>
      </c>
      <c r="AY152" s="148" t="s">
        <v>165</v>
      </c>
    </row>
    <row r="153" spans="2:65" s="12" customFormat="1" ht="10.199999999999999">
      <c r="B153" s="146"/>
      <c r="D153" s="147" t="s">
        <v>175</v>
      </c>
      <c r="E153" s="148" t="s">
        <v>3</v>
      </c>
      <c r="F153" s="149" t="s">
        <v>262</v>
      </c>
      <c r="H153" s="150">
        <v>36.270000000000003</v>
      </c>
      <c r="I153" s="151"/>
      <c r="L153" s="146"/>
      <c r="M153" s="152"/>
      <c r="T153" s="153"/>
      <c r="AT153" s="148" t="s">
        <v>175</v>
      </c>
      <c r="AU153" s="148" t="s">
        <v>78</v>
      </c>
      <c r="AV153" s="12" t="s">
        <v>78</v>
      </c>
      <c r="AW153" s="12" t="s">
        <v>31</v>
      </c>
      <c r="AX153" s="12" t="s">
        <v>69</v>
      </c>
      <c r="AY153" s="148" t="s">
        <v>165</v>
      </c>
    </row>
    <row r="154" spans="2:65" s="12" customFormat="1" ht="10.199999999999999">
      <c r="B154" s="146"/>
      <c r="D154" s="147" t="s">
        <v>175</v>
      </c>
      <c r="E154" s="148" t="s">
        <v>3</v>
      </c>
      <c r="F154" s="149" t="s">
        <v>263</v>
      </c>
      <c r="H154" s="150">
        <v>2.8050000000000002</v>
      </c>
      <c r="I154" s="151"/>
      <c r="L154" s="146"/>
      <c r="M154" s="152"/>
      <c r="T154" s="153"/>
      <c r="AT154" s="148" t="s">
        <v>175</v>
      </c>
      <c r="AU154" s="148" t="s">
        <v>78</v>
      </c>
      <c r="AV154" s="12" t="s">
        <v>78</v>
      </c>
      <c r="AW154" s="12" t="s">
        <v>31</v>
      </c>
      <c r="AX154" s="12" t="s">
        <v>69</v>
      </c>
      <c r="AY154" s="148" t="s">
        <v>165</v>
      </c>
    </row>
    <row r="155" spans="2:65" s="12" customFormat="1" ht="10.199999999999999">
      <c r="B155" s="146"/>
      <c r="D155" s="147" t="s">
        <v>175</v>
      </c>
      <c r="E155" s="148" t="s">
        <v>3</v>
      </c>
      <c r="F155" s="149" t="s">
        <v>264</v>
      </c>
      <c r="H155" s="150">
        <v>-5.05</v>
      </c>
      <c r="I155" s="151"/>
      <c r="L155" s="146"/>
      <c r="M155" s="152"/>
      <c r="T155" s="153"/>
      <c r="AT155" s="148" t="s">
        <v>175</v>
      </c>
      <c r="AU155" s="148" t="s">
        <v>78</v>
      </c>
      <c r="AV155" s="12" t="s">
        <v>78</v>
      </c>
      <c r="AW155" s="12" t="s">
        <v>31</v>
      </c>
      <c r="AX155" s="12" t="s">
        <v>69</v>
      </c>
      <c r="AY155" s="148" t="s">
        <v>165</v>
      </c>
    </row>
    <row r="156" spans="2:65" s="12" customFormat="1" ht="10.199999999999999">
      <c r="B156" s="146"/>
      <c r="D156" s="147" t="s">
        <v>175</v>
      </c>
      <c r="E156" s="148" t="s">
        <v>3</v>
      </c>
      <c r="F156" s="149" t="s">
        <v>265</v>
      </c>
      <c r="H156" s="150">
        <v>-9.1950000000000003</v>
      </c>
      <c r="I156" s="151"/>
      <c r="L156" s="146"/>
      <c r="M156" s="152"/>
      <c r="T156" s="153"/>
      <c r="AT156" s="148" t="s">
        <v>175</v>
      </c>
      <c r="AU156" s="148" t="s">
        <v>78</v>
      </c>
      <c r="AV156" s="12" t="s">
        <v>78</v>
      </c>
      <c r="AW156" s="12" t="s">
        <v>31</v>
      </c>
      <c r="AX156" s="12" t="s">
        <v>69</v>
      </c>
      <c r="AY156" s="148" t="s">
        <v>165</v>
      </c>
    </row>
    <row r="157" spans="2:65" s="14" customFormat="1" ht="10.199999999999999">
      <c r="B157" s="160"/>
      <c r="D157" s="147" t="s">
        <v>175</v>
      </c>
      <c r="E157" s="161" t="s">
        <v>93</v>
      </c>
      <c r="F157" s="162" t="s">
        <v>197</v>
      </c>
      <c r="H157" s="163">
        <v>84.998999999999995</v>
      </c>
      <c r="I157" s="164"/>
      <c r="L157" s="160"/>
      <c r="M157" s="165"/>
      <c r="T157" s="166"/>
      <c r="AT157" s="161" t="s">
        <v>175</v>
      </c>
      <c r="AU157" s="161" t="s">
        <v>78</v>
      </c>
      <c r="AV157" s="14" t="s">
        <v>84</v>
      </c>
      <c r="AW157" s="14" t="s">
        <v>31</v>
      </c>
      <c r="AX157" s="14" t="s">
        <v>74</v>
      </c>
      <c r="AY157" s="161" t="s">
        <v>165</v>
      </c>
    </row>
    <row r="158" spans="2:65" s="11" customFormat="1" ht="22.8" customHeight="1">
      <c r="B158" s="116"/>
      <c r="D158" s="117" t="s">
        <v>68</v>
      </c>
      <c r="E158" s="126" t="s">
        <v>266</v>
      </c>
      <c r="F158" s="126" t="s">
        <v>267</v>
      </c>
      <c r="I158" s="119"/>
      <c r="J158" s="127">
        <f>BK158</f>
        <v>0</v>
      </c>
      <c r="L158" s="116"/>
      <c r="M158" s="121"/>
      <c r="P158" s="122">
        <f>SUM(P159:P167)</f>
        <v>0</v>
      </c>
      <c r="R158" s="122">
        <f>SUM(R159:R167)</f>
        <v>0</v>
      </c>
      <c r="T158" s="123">
        <f>SUM(T159:T167)</f>
        <v>1.309752</v>
      </c>
      <c r="AR158" s="117" t="s">
        <v>74</v>
      </c>
      <c r="AT158" s="124" t="s">
        <v>68</v>
      </c>
      <c r="AU158" s="124" t="s">
        <v>74</v>
      </c>
      <c r="AY158" s="117" t="s">
        <v>165</v>
      </c>
      <c r="BK158" s="125">
        <f>SUM(BK159:BK167)</f>
        <v>0</v>
      </c>
    </row>
    <row r="159" spans="2:65" s="1" customFormat="1" ht="24.15" customHeight="1">
      <c r="B159" s="128"/>
      <c r="C159" s="129" t="s">
        <v>268</v>
      </c>
      <c r="D159" s="129" t="s">
        <v>168</v>
      </c>
      <c r="E159" s="130" t="s">
        <v>269</v>
      </c>
      <c r="F159" s="131" t="s">
        <v>270</v>
      </c>
      <c r="G159" s="132" t="s">
        <v>95</v>
      </c>
      <c r="H159" s="133">
        <v>3.8719999999999999</v>
      </c>
      <c r="I159" s="134"/>
      <c r="J159" s="135">
        <f>ROUND(I159*H159,2)</f>
        <v>0</v>
      </c>
      <c r="K159" s="131" t="s">
        <v>171</v>
      </c>
      <c r="L159" s="32"/>
      <c r="M159" s="136" t="s">
        <v>3</v>
      </c>
      <c r="N159" s="137" t="s">
        <v>40</v>
      </c>
      <c r="P159" s="138">
        <f>O159*H159</f>
        <v>0</v>
      </c>
      <c r="Q159" s="138">
        <v>0</v>
      </c>
      <c r="R159" s="138">
        <f>Q159*H159</f>
        <v>0</v>
      </c>
      <c r="S159" s="138">
        <v>0.26100000000000001</v>
      </c>
      <c r="T159" s="139">
        <f>S159*H159</f>
        <v>1.0105919999999999</v>
      </c>
      <c r="AR159" s="140" t="s">
        <v>84</v>
      </c>
      <c r="AT159" s="140" t="s">
        <v>168</v>
      </c>
      <c r="AU159" s="140" t="s">
        <v>78</v>
      </c>
      <c r="AY159" s="17" t="s">
        <v>165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7" t="s">
        <v>74</v>
      </c>
      <c r="BK159" s="141">
        <f>ROUND(I159*H159,2)</f>
        <v>0</v>
      </c>
      <c r="BL159" s="17" t="s">
        <v>84</v>
      </c>
      <c r="BM159" s="140" t="s">
        <v>271</v>
      </c>
    </row>
    <row r="160" spans="2:65" s="1" customFormat="1" ht="10.199999999999999">
      <c r="B160" s="32"/>
      <c r="D160" s="142" t="s">
        <v>173</v>
      </c>
      <c r="F160" s="143" t="s">
        <v>272</v>
      </c>
      <c r="I160" s="144"/>
      <c r="L160" s="32"/>
      <c r="M160" s="145"/>
      <c r="T160" s="53"/>
      <c r="AT160" s="17" t="s">
        <v>173</v>
      </c>
      <c r="AU160" s="17" t="s">
        <v>78</v>
      </c>
    </row>
    <row r="161" spans="2:65" s="12" customFormat="1" ht="10.199999999999999">
      <c r="B161" s="146"/>
      <c r="D161" s="147" t="s">
        <v>175</v>
      </c>
      <c r="E161" s="148" t="s">
        <v>3</v>
      </c>
      <c r="F161" s="149" t="s">
        <v>273</v>
      </c>
      <c r="H161" s="150">
        <v>3.8719999999999999</v>
      </c>
      <c r="I161" s="151"/>
      <c r="L161" s="146"/>
      <c r="M161" s="152"/>
      <c r="T161" s="153"/>
      <c r="AT161" s="148" t="s">
        <v>175</v>
      </c>
      <c r="AU161" s="148" t="s">
        <v>78</v>
      </c>
      <c r="AV161" s="12" t="s">
        <v>78</v>
      </c>
      <c r="AW161" s="12" t="s">
        <v>31</v>
      </c>
      <c r="AX161" s="12" t="s">
        <v>74</v>
      </c>
      <c r="AY161" s="148" t="s">
        <v>165</v>
      </c>
    </row>
    <row r="162" spans="2:65" s="1" customFormat="1" ht="24.15" customHeight="1">
      <c r="B162" s="128"/>
      <c r="C162" s="129" t="s">
        <v>203</v>
      </c>
      <c r="D162" s="129" t="s">
        <v>168</v>
      </c>
      <c r="E162" s="130" t="s">
        <v>274</v>
      </c>
      <c r="F162" s="131" t="s">
        <v>275</v>
      </c>
      <c r="G162" s="132" t="s">
        <v>95</v>
      </c>
      <c r="H162" s="133">
        <v>1.53</v>
      </c>
      <c r="I162" s="134"/>
      <c r="J162" s="135">
        <f>ROUND(I162*H162,2)</f>
        <v>0</v>
      </c>
      <c r="K162" s="131" t="s">
        <v>171</v>
      </c>
      <c r="L162" s="32"/>
      <c r="M162" s="136" t="s">
        <v>3</v>
      </c>
      <c r="N162" s="137" t="s">
        <v>40</v>
      </c>
      <c r="P162" s="138">
        <f>O162*H162</f>
        <v>0</v>
      </c>
      <c r="Q162" s="138">
        <v>0</v>
      </c>
      <c r="R162" s="138">
        <f>Q162*H162</f>
        <v>0</v>
      </c>
      <c r="S162" s="138">
        <v>0.17199999999999999</v>
      </c>
      <c r="T162" s="139">
        <f>S162*H162</f>
        <v>0.26316000000000001</v>
      </c>
      <c r="AR162" s="140" t="s">
        <v>84</v>
      </c>
      <c r="AT162" s="140" t="s">
        <v>168</v>
      </c>
      <c r="AU162" s="140" t="s">
        <v>78</v>
      </c>
      <c r="AY162" s="17" t="s">
        <v>165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7" t="s">
        <v>74</v>
      </c>
      <c r="BK162" s="141">
        <f>ROUND(I162*H162,2)</f>
        <v>0</v>
      </c>
      <c r="BL162" s="17" t="s">
        <v>84</v>
      </c>
      <c r="BM162" s="140" t="s">
        <v>276</v>
      </c>
    </row>
    <row r="163" spans="2:65" s="1" customFormat="1" ht="10.199999999999999">
      <c r="B163" s="32"/>
      <c r="D163" s="142" t="s">
        <v>173</v>
      </c>
      <c r="F163" s="143" t="s">
        <v>277</v>
      </c>
      <c r="I163" s="144"/>
      <c r="L163" s="32"/>
      <c r="M163" s="145"/>
      <c r="T163" s="53"/>
      <c r="AT163" s="17" t="s">
        <v>173</v>
      </c>
      <c r="AU163" s="17" t="s">
        <v>78</v>
      </c>
    </row>
    <row r="164" spans="2:65" s="12" customFormat="1" ht="10.199999999999999">
      <c r="B164" s="146"/>
      <c r="D164" s="147" t="s">
        <v>175</v>
      </c>
      <c r="E164" s="148" t="s">
        <v>3</v>
      </c>
      <c r="F164" s="149" t="s">
        <v>278</v>
      </c>
      <c r="H164" s="150">
        <v>1.53</v>
      </c>
      <c r="I164" s="151"/>
      <c r="L164" s="146"/>
      <c r="M164" s="152"/>
      <c r="T164" s="153"/>
      <c r="AT164" s="148" t="s">
        <v>175</v>
      </c>
      <c r="AU164" s="148" t="s">
        <v>78</v>
      </c>
      <c r="AV164" s="12" t="s">
        <v>78</v>
      </c>
      <c r="AW164" s="12" t="s">
        <v>31</v>
      </c>
      <c r="AX164" s="12" t="s">
        <v>74</v>
      </c>
      <c r="AY164" s="148" t="s">
        <v>165</v>
      </c>
    </row>
    <row r="165" spans="2:65" s="1" customFormat="1" ht="24.15" customHeight="1">
      <c r="B165" s="128"/>
      <c r="C165" s="129" t="s">
        <v>279</v>
      </c>
      <c r="D165" s="129" t="s">
        <v>168</v>
      </c>
      <c r="E165" s="130" t="s">
        <v>280</v>
      </c>
      <c r="F165" s="131" t="s">
        <v>281</v>
      </c>
      <c r="G165" s="132" t="s">
        <v>95</v>
      </c>
      <c r="H165" s="133">
        <v>0.36</v>
      </c>
      <c r="I165" s="134"/>
      <c r="J165" s="135">
        <f>ROUND(I165*H165,2)</f>
        <v>0</v>
      </c>
      <c r="K165" s="131" t="s">
        <v>171</v>
      </c>
      <c r="L165" s="32"/>
      <c r="M165" s="136" t="s">
        <v>3</v>
      </c>
      <c r="N165" s="137" t="s">
        <v>40</v>
      </c>
      <c r="P165" s="138">
        <f>O165*H165</f>
        <v>0</v>
      </c>
      <c r="Q165" s="138">
        <v>0</v>
      </c>
      <c r="R165" s="138">
        <f>Q165*H165</f>
        <v>0</v>
      </c>
      <c r="S165" s="138">
        <v>0.1</v>
      </c>
      <c r="T165" s="139">
        <f>S165*H165</f>
        <v>3.5999999999999997E-2</v>
      </c>
      <c r="AR165" s="140" t="s">
        <v>84</v>
      </c>
      <c r="AT165" s="140" t="s">
        <v>168</v>
      </c>
      <c r="AU165" s="140" t="s">
        <v>78</v>
      </c>
      <c r="AY165" s="17" t="s">
        <v>165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7" t="s">
        <v>74</v>
      </c>
      <c r="BK165" s="141">
        <f>ROUND(I165*H165,2)</f>
        <v>0</v>
      </c>
      <c r="BL165" s="17" t="s">
        <v>84</v>
      </c>
      <c r="BM165" s="140" t="s">
        <v>282</v>
      </c>
    </row>
    <row r="166" spans="2:65" s="1" customFormat="1" ht="10.199999999999999">
      <c r="B166" s="32"/>
      <c r="D166" s="142" t="s">
        <v>173</v>
      </c>
      <c r="F166" s="143" t="s">
        <v>283</v>
      </c>
      <c r="I166" s="144"/>
      <c r="L166" s="32"/>
      <c r="M166" s="145"/>
      <c r="T166" s="53"/>
      <c r="AT166" s="17" t="s">
        <v>173</v>
      </c>
      <c r="AU166" s="17" t="s">
        <v>78</v>
      </c>
    </row>
    <row r="167" spans="2:65" s="12" customFormat="1" ht="10.199999999999999">
      <c r="B167" s="146"/>
      <c r="D167" s="147" t="s">
        <v>175</v>
      </c>
      <c r="E167" s="148" t="s">
        <v>3</v>
      </c>
      <c r="F167" s="149" t="s">
        <v>284</v>
      </c>
      <c r="H167" s="150">
        <v>0.36</v>
      </c>
      <c r="I167" s="151"/>
      <c r="L167" s="146"/>
      <c r="M167" s="152"/>
      <c r="T167" s="153"/>
      <c r="AT167" s="148" t="s">
        <v>175</v>
      </c>
      <c r="AU167" s="148" t="s">
        <v>78</v>
      </c>
      <c r="AV167" s="12" t="s">
        <v>78</v>
      </c>
      <c r="AW167" s="12" t="s">
        <v>31</v>
      </c>
      <c r="AX167" s="12" t="s">
        <v>74</v>
      </c>
      <c r="AY167" s="148" t="s">
        <v>165</v>
      </c>
    </row>
    <row r="168" spans="2:65" s="11" customFormat="1" ht="22.8" customHeight="1">
      <c r="B168" s="116"/>
      <c r="D168" s="117" t="s">
        <v>68</v>
      </c>
      <c r="E168" s="126" t="s">
        <v>285</v>
      </c>
      <c r="F168" s="126" t="s">
        <v>286</v>
      </c>
      <c r="I168" s="119"/>
      <c r="J168" s="127">
        <f>BK168</f>
        <v>0</v>
      </c>
      <c r="L168" s="116"/>
      <c r="M168" s="121"/>
      <c r="P168" s="122">
        <f>SUM(P169:P171)</f>
        <v>0</v>
      </c>
      <c r="R168" s="122">
        <f>SUM(R169:R171)</f>
        <v>0</v>
      </c>
      <c r="T168" s="123">
        <f>SUM(T169:T171)</f>
        <v>0.2</v>
      </c>
      <c r="AR168" s="117" t="s">
        <v>74</v>
      </c>
      <c r="AT168" s="124" t="s">
        <v>68</v>
      </c>
      <c r="AU168" s="124" t="s">
        <v>74</v>
      </c>
      <c r="AY168" s="117" t="s">
        <v>165</v>
      </c>
      <c r="BK168" s="125">
        <f>SUM(BK169:BK171)</f>
        <v>0</v>
      </c>
    </row>
    <row r="169" spans="2:65" s="1" customFormat="1" ht="24.15" customHeight="1">
      <c r="B169" s="128"/>
      <c r="C169" s="129" t="s">
        <v>287</v>
      </c>
      <c r="D169" s="129" t="s">
        <v>168</v>
      </c>
      <c r="E169" s="130" t="s">
        <v>288</v>
      </c>
      <c r="F169" s="131" t="s">
        <v>289</v>
      </c>
      <c r="G169" s="132" t="s">
        <v>233</v>
      </c>
      <c r="H169" s="133">
        <v>1</v>
      </c>
      <c r="I169" s="134"/>
      <c r="J169" s="135">
        <f>ROUND(I169*H169,2)</f>
        <v>0</v>
      </c>
      <c r="K169" s="131" t="s">
        <v>222</v>
      </c>
      <c r="L169" s="32"/>
      <c r="M169" s="136" t="s">
        <v>3</v>
      </c>
      <c r="N169" s="137" t="s">
        <v>40</v>
      </c>
      <c r="P169" s="138">
        <f>O169*H169</f>
        <v>0</v>
      </c>
      <c r="Q169" s="138">
        <v>0</v>
      </c>
      <c r="R169" s="138">
        <f>Q169*H169</f>
        <v>0</v>
      </c>
      <c r="S169" s="138">
        <v>0.2</v>
      </c>
      <c r="T169" s="139">
        <f>S169*H169</f>
        <v>0.2</v>
      </c>
      <c r="AR169" s="140" t="s">
        <v>84</v>
      </c>
      <c r="AT169" s="140" t="s">
        <v>168</v>
      </c>
      <c r="AU169" s="140" t="s">
        <v>78</v>
      </c>
      <c r="AY169" s="17" t="s">
        <v>165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7" t="s">
        <v>74</v>
      </c>
      <c r="BK169" s="141">
        <f>ROUND(I169*H169,2)</f>
        <v>0</v>
      </c>
      <c r="BL169" s="17" t="s">
        <v>84</v>
      </c>
      <c r="BM169" s="140" t="s">
        <v>290</v>
      </c>
    </row>
    <row r="170" spans="2:65" s="1" customFormat="1" ht="21.75" customHeight="1">
      <c r="B170" s="128"/>
      <c r="C170" s="129" t="s">
        <v>291</v>
      </c>
      <c r="D170" s="129" t="s">
        <v>168</v>
      </c>
      <c r="E170" s="130" t="s">
        <v>292</v>
      </c>
      <c r="F170" s="131" t="s">
        <v>293</v>
      </c>
      <c r="G170" s="132" t="s">
        <v>294</v>
      </c>
      <c r="H170" s="133">
        <v>1</v>
      </c>
      <c r="I170" s="134"/>
      <c r="J170" s="135">
        <f>ROUND(I170*H170,2)</f>
        <v>0</v>
      </c>
      <c r="K170" s="131" t="s">
        <v>222</v>
      </c>
      <c r="L170" s="32"/>
      <c r="M170" s="136" t="s">
        <v>3</v>
      </c>
      <c r="N170" s="137" t="s">
        <v>40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84</v>
      </c>
      <c r="AT170" s="140" t="s">
        <v>168</v>
      </c>
      <c r="AU170" s="140" t="s">
        <v>78</v>
      </c>
      <c r="AY170" s="17" t="s">
        <v>165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7" t="s">
        <v>74</v>
      </c>
      <c r="BK170" s="141">
        <f>ROUND(I170*H170,2)</f>
        <v>0</v>
      </c>
      <c r="BL170" s="17" t="s">
        <v>84</v>
      </c>
      <c r="BM170" s="140" t="s">
        <v>295</v>
      </c>
    </row>
    <row r="171" spans="2:65" s="1" customFormat="1" ht="21.75" customHeight="1">
      <c r="B171" s="128"/>
      <c r="C171" s="129" t="s">
        <v>296</v>
      </c>
      <c r="D171" s="129" t="s">
        <v>168</v>
      </c>
      <c r="E171" s="130" t="s">
        <v>297</v>
      </c>
      <c r="F171" s="131" t="s">
        <v>298</v>
      </c>
      <c r="G171" s="132" t="s">
        <v>299</v>
      </c>
      <c r="H171" s="133">
        <v>1</v>
      </c>
      <c r="I171" s="134"/>
      <c r="J171" s="135">
        <f>ROUND(I171*H171,2)</f>
        <v>0</v>
      </c>
      <c r="K171" s="131" t="s">
        <v>222</v>
      </c>
      <c r="L171" s="32"/>
      <c r="M171" s="136" t="s">
        <v>3</v>
      </c>
      <c r="N171" s="137" t="s">
        <v>40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84</v>
      </c>
      <c r="AT171" s="140" t="s">
        <v>168</v>
      </c>
      <c r="AU171" s="140" t="s">
        <v>78</v>
      </c>
      <c r="AY171" s="17" t="s">
        <v>165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7" t="s">
        <v>74</v>
      </c>
      <c r="BK171" s="141">
        <f>ROUND(I171*H171,2)</f>
        <v>0</v>
      </c>
      <c r="BL171" s="17" t="s">
        <v>84</v>
      </c>
      <c r="BM171" s="140" t="s">
        <v>300</v>
      </c>
    </row>
    <row r="172" spans="2:65" s="11" customFormat="1" ht="22.8" customHeight="1">
      <c r="B172" s="116"/>
      <c r="D172" s="117" t="s">
        <v>68</v>
      </c>
      <c r="E172" s="126" t="s">
        <v>301</v>
      </c>
      <c r="F172" s="126" t="s">
        <v>302</v>
      </c>
      <c r="I172" s="119"/>
      <c r="J172" s="127">
        <f>BK172</f>
        <v>0</v>
      </c>
      <c r="L172" s="116"/>
      <c r="M172" s="121"/>
      <c r="P172" s="122">
        <f>SUM(P173:P181)</f>
        <v>0</v>
      </c>
      <c r="R172" s="122">
        <f>SUM(R173:R181)</f>
        <v>0</v>
      </c>
      <c r="T172" s="123">
        <f>SUM(T173:T181)</f>
        <v>0</v>
      </c>
      <c r="AR172" s="117" t="s">
        <v>74</v>
      </c>
      <c r="AT172" s="124" t="s">
        <v>68</v>
      </c>
      <c r="AU172" s="124" t="s">
        <v>74</v>
      </c>
      <c r="AY172" s="117" t="s">
        <v>165</v>
      </c>
      <c r="BK172" s="125">
        <f>SUM(BK173:BK181)</f>
        <v>0</v>
      </c>
    </row>
    <row r="173" spans="2:65" s="1" customFormat="1" ht="37.799999999999997" customHeight="1">
      <c r="B173" s="128"/>
      <c r="C173" s="129" t="s">
        <v>8</v>
      </c>
      <c r="D173" s="129" t="s">
        <v>168</v>
      </c>
      <c r="E173" s="130" t="s">
        <v>303</v>
      </c>
      <c r="F173" s="131" t="s">
        <v>304</v>
      </c>
      <c r="G173" s="132" t="s">
        <v>305</v>
      </c>
      <c r="H173" s="133">
        <v>8.7989999999999995</v>
      </c>
      <c r="I173" s="134"/>
      <c r="J173" s="135">
        <f>ROUND(I173*H173,2)</f>
        <v>0</v>
      </c>
      <c r="K173" s="131" t="s">
        <v>171</v>
      </c>
      <c r="L173" s="32"/>
      <c r="M173" s="136" t="s">
        <v>3</v>
      </c>
      <c r="N173" s="137" t="s">
        <v>40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84</v>
      </c>
      <c r="AT173" s="140" t="s">
        <v>168</v>
      </c>
      <c r="AU173" s="140" t="s">
        <v>78</v>
      </c>
      <c r="AY173" s="17" t="s">
        <v>165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7" t="s">
        <v>74</v>
      </c>
      <c r="BK173" s="141">
        <f>ROUND(I173*H173,2)</f>
        <v>0</v>
      </c>
      <c r="BL173" s="17" t="s">
        <v>84</v>
      </c>
      <c r="BM173" s="140" t="s">
        <v>306</v>
      </c>
    </row>
    <row r="174" spans="2:65" s="1" customFormat="1" ht="10.199999999999999">
      <c r="B174" s="32"/>
      <c r="D174" s="142" t="s">
        <v>173</v>
      </c>
      <c r="F174" s="143" t="s">
        <v>307</v>
      </c>
      <c r="I174" s="144"/>
      <c r="L174" s="32"/>
      <c r="M174" s="145"/>
      <c r="T174" s="53"/>
      <c r="AT174" s="17" t="s">
        <v>173</v>
      </c>
      <c r="AU174" s="17" t="s">
        <v>78</v>
      </c>
    </row>
    <row r="175" spans="2:65" s="1" customFormat="1" ht="33" customHeight="1">
      <c r="B175" s="128"/>
      <c r="C175" s="129" t="s">
        <v>308</v>
      </c>
      <c r="D175" s="129" t="s">
        <v>168</v>
      </c>
      <c r="E175" s="130" t="s">
        <v>309</v>
      </c>
      <c r="F175" s="131" t="s">
        <v>310</v>
      </c>
      <c r="G175" s="132" t="s">
        <v>305</v>
      </c>
      <c r="H175" s="133">
        <v>8.7989999999999995</v>
      </c>
      <c r="I175" s="134"/>
      <c r="J175" s="135">
        <f>ROUND(I175*H175,2)</f>
        <v>0</v>
      </c>
      <c r="K175" s="131" t="s">
        <v>171</v>
      </c>
      <c r="L175" s="32"/>
      <c r="M175" s="136" t="s">
        <v>3</v>
      </c>
      <c r="N175" s="137" t="s">
        <v>40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84</v>
      </c>
      <c r="AT175" s="140" t="s">
        <v>168</v>
      </c>
      <c r="AU175" s="140" t="s">
        <v>78</v>
      </c>
      <c r="AY175" s="17" t="s">
        <v>165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7" t="s">
        <v>74</v>
      </c>
      <c r="BK175" s="141">
        <f>ROUND(I175*H175,2)</f>
        <v>0</v>
      </c>
      <c r="BL175" s="17" t="s">
        <v>84</v>
      </c>
      <c r="BM175" s="140" t="s">
        <v>311</v>
      </c>
    </row>
    <row r="176" spans="2:65" s="1" customFormat="1" ht="10.199999999999999">
      <c r="B176" s="32"/>
      <c r="D176" s="142" t="s">
        <v>173</v>
      </c>
      <c r="F176" s="143" t="s">
        <v>312</v>
      </c>
      <c r="I176" s="144"/>
      <c r="L176" s="32"/>
      <c r="M176" s="145"/>
      <c r="T176" s="53"/>
      <c r="AT176" s="17" t="s">
        <v>173</v>
      </c>
      <c r="AU176" s="17" t="s">
        <v>78</v>
      </c>
    </row>
    <row r="177" spans="2:65" s="1" customFormat="1" ht="44.25" customHeight="1">
      <c r="B177" s="128"/>
      <c r="C177" s="129" t="s">
        <v>313</v>
      </c>
      <c r="D177" s="129" t="s">
        <v>168</v>
      </c>
      <c r="E177" s="130" t="s">
        <v>314</v>
      </c>
      <c r="F177" s="131" t="s">
        <v>315</v>
      </c>
      <c r="G177" s="132" t="s">
        <v>305</v>
      </c>
      <c r="H177" s="133">
        <v>211.17599999999999</v>
      </c>
      <c r="I177" s="134"/>
      <c r="J177" s="135">
        <f>ROUND(I177*H177,2)</f>
        <v>0</v>
      </c>
      <c r="K177" s="131" t="s">
        <v>171</v>
      </c>
      <c r="L177" s="32"/>
      <c r="M177" s="136" t="s">
        <v>3</v>
      </c>
      <c r="N177" s="137" t="s">
        <v>40</v>
      </c>
      <c r="P177" s="138">
        <f>O177*H177</f>
        <v>0</v>
      </c>
      <c r="Q177" s="138">
        <v>0</v>
      </c>
      <c r="R177" s="138">
        <f>Q177*H177</f>
        <v>0</v>
      </c>
      <c r="S177" s="138">
        <v>0</v>
      </c>
      <c r="T177" s="139">
        <f>S177*H177</f>
        <v>0</v>
      </c>
      <c r="AR177" s="140" t="s">
        <v>84</v>
      </c>
      <c r="AT177" s="140" t="s">
        <v>168</v>
      </c>
      <c r="AU177" s="140" t="s">
        <v>78</v>
      </c>
      <c r="AY177" s="17" t="s">
        <v>165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7" t="s">
        <v>74</v>
      </c>
      <c r="BK177" s="141">
        <f>ROUND(I177*H177,2)</f>
        <v>0</v>
      </c>
      <c r="BL177" s="17" t="s">
        <v>84</v>
      </c>
      <c r="BM177" s="140" t="s">
        <v>316</v>
      </c>
    </row>
    <row r="178" spans="2:65" s="1" customFormat="1" ht="10.199999999999999">
      <c r="B178" s="32"/>
      <c r="D178" s="142" t="s">
        <v>173</v>
      </c>
      <c r="F178" s="143" t="s">
        <v>317</v>
      </c>
      <c r="I178" s="144"/>
      <c r="L178" s="32"/>
      <c r="M178" s="145"/>
      <c r="T178" s="53"/>
      <c r="AT178" s="17" t="s">
        <v>173</v>
      </c>
      <c r="AU178" s="17" t="s">
        <v>78</v>
      </c>
    </row>
    <row r="179" spans="2:65" s="12" customFormat="1" ht="10.199999999999999">
      <c r="B179" s="146"/>
      <c r="D179" s="147" t="s">
        <v>175</v>
      </c>
      <c r="F179" s="149" t="s">
        <v>318</v>
      </c>
      <c r="H179" s="150">
        <v>211.17599999999999</v>
      </c>
      <c r="I179" s="151"/>
      <c r="L179" s="146"/>
      <c r="M179" s="152"/>
      <c r="T179" s="153"/>
      <c r="AT179" s="148" t="s">
        <v>175</v>
      </c>
      <c r="AU179" s="148" t="s">
        <v>78</v>
      </c>
      <c r="AV179" s="12" t="s">
        <v>78</v>
      </c>
      <c r="AW179" s="12" t="s">
        <v>4</v>
      </c>
      <c r="AX179" s="12" t="s">
        <v>74</v>
      </c>
      <c r="AY179" s="148" t="s">
        <v>165</v>
      </c>
    </row>
    <row r="180" spans="2:65" s="1" customFormat="1" ht="44.25" customHeight="1">
      <c r="B180" s="128"/>
      <c r="C180" s="129" t="s">
        <v>319</v>
      </c>
      <c r="D180" s="129" t="s">
        <v>168</v>
      </c>
      <c r="E180" s="130" t="s">
        <v>320</v>
      </c>
      <c r="F180" s="131" t="s">
        <v>321</v>
      </c>
      <c r="G180" s="132" t="s">
        <v>305</v>
      </c>
      <c r="H180" s="133">
        <v>8.7989999999999995</v>
      </c>
      <c r="I180" s="134"/>
      <c r="J180" s="135">
        <f>ROUND(I180*H180,2)</f>
        <v>0</v>
      </c>
      <c r="K180" s="131" t="s">
        <v>171</v>
      </c>
      <c r="L180" s="32"/>
      <c r="M180" s="136" t="s">
        <v>3</v>
      </c>
      <c r="N180" s="137" t="s">
        <v>40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84</v>
      </c>
      <c r="AT180" s="140" t="s">
        <v>168</v>
      </c>
      <c r="AU180" s="140" t="s">
        <v>78</v>
      </c>
      <c r="AY180" s="17" t="s">
        <v>165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7" t="s">
        <v>74</v>
      </c>
      <c r="BK180" s="141">
        <f>ROUND(I180*H180,2)</f>
        <v>0</v>
      </c>
      <c r="BL180" s="17" t="s">
        <v>84</v>
      </c>
      <c r="BM180" s="140" t="s">
        <v>322</v>
      </c>
    </row>
    <row r="181" spans="2:65" s="1" customFormat="1" ht="10.199999999999999">
      <c r="B181" s="32"/>
      <c r="D181" s="142" t="s">
        <v>173</v>
      </c>
      <c r="F181" s="143" t="s">
        <v>323</v>
      </c>
      <c r="I181" s="144"/>
      <c r="L181" s="32"/>
      <c r="M181" s="145"/>
      <c r="T181" s="53"/>
      <c r="AT181" s="17" t="s">
        <v>173</v>
      </c>
      <c r="AU181" s="17" t="s">
        <v>78</v>
      </c>
    </row>
    <row r="182" spans="2:65" s="11" customFormat="1" ht="25.95" customHeight="1">
      <c r="B182" s="116"/>
      <c r="D182" s="117" t="s">
        <v>68</v>
      </c>
      <c r="E182" s="118" t="s">
        <v>324</v>
      </c>
      <c r="F182" s="118" t="s">
        <v>325</v>
      </c>
      <c r="I182" s="119"/>
      <c r="J182" s="120">
        <f>BK182</f>
        <v>0</v>
      </c>
      <c r="L182" s="116"/>
      <c r="M182" s="121"/>
      <c r="P182" s="122">
        <f>P183+P190+P222+P233+P237</f>
        <v>0</v>
      </c>
      <c r="R182" s="122">
        <f>R183+R190+R222+R233+R237</f>
        <v>4.4949214770000001</v>
      </c>
      <c r="T182" s="123">
        <f>T183+T190+T222+T233+T237</f>
        <v>1.7471000000000001E-4</v>
      </c>
      <c r="AR182" s="117" t="s">
        <v>74</v>
      </c>
      <c r="AT182" s="124" t="s">
        <v>68</v>
      </c>
      <c r="AU182" s="124" t="s">
        <v>69</v>
      </c>
      <c r="AY182" s="117" t="s">
        <v>165</v>
      </c>
      <c r="BK182" s="125">
        <f>BK183+BK190+BK222+BK233+BK237</f>
        <v>0</v>
      </c>
    </row>
    <row r="183" spans="2:65" s="11" customFormat="1" ht="22.8" customHeight="1">
      <c r="B183" s="116"/>
      <c r="D183" s="117" t="s">
        <v>68</v>
      </c>
      <c r="E183" s="126" t="s">
        <v>81</v>
      </c>
      <c r="F183" s="126" t="s">
        <v>326</v>
      </c>
      <c r="I183" s="119"/>
      <c r="J183" s="127">
        <f>BK183</f>
        <v>0</v>
      </c>
      <c r="L183" s="116"/>
      <c r="M183" s="121"/>
      <c r="P183" s="122">
        <f>SUM(P184:P189)</f>
        <v>0</v>
      </c>
      <c r="R183" s="122">
        <f>SUM(R184:R189)</f>
        <v>3.5079600000000002E-2</v>
      </c>
      <c r="T183" s="123">
        <f>SUM(T184:T189)</f>
        <v>0</v>
      </c>
      <c r="AR183" s="117" t="s">
        <v>74</v>
      </c>
      <c r="AT183" s="124" t="s">
        <v>68</v>
      </c>
      <c r="AU183" s="124" t="s">
        <v>74</v>
      </c>
      <c r="AY183" s="117" t="s">
        <v>165</v>
      </c>
      <c r="BK183" s="125">
        <f>SUM(BK184:BK189)</f>
        <v>0</v>
      </c>
    </row>
    <row r="184" spans="2:65" s="1" customFormat="1" ht="37.799999999999997" customHeight="1">
      <c r="B184" s="128"/>
      <c r="C184" s="129" t="s">
        <v>327</v>
      </c>
      <c r="D184" s="129" t="s">
        <v>168</v>
      </c>
      <c r="E184" s="130" t="s">
        <v>328</v>
      </c>
      <c r="F184" s="131" t="s">
        <v>329</v>
      </c>
      <c r="G184" s="132" t="s">
        <v>227</v>
      </c>
      <c r="H184" s="133">
        <v>1</v>
      </c>
      <c r="I184" s="134"/>
      <c r="J184" s="135">
        <f>ROUND(I184*H184,2)</f>
        <v>0</v>
      </c>
      <c r="K184" s="131" t="s">
        <v>171</v>
      </c>
      <c r="L184" s="32"/>
      <c r="M184" s="136" t="s">
        <v>3</v>
      </c>
      <c r="N184" s="137" t="s">
        <v>40</v>
      </c>
      <c r="P184" s="138">
        <f>O184*H184</f>
        <v>0</v>
      </c>
      <c r="Q184" s="138">
        <v>6.0600000000000003E-3</v>
      </c>
      <c r="R184" s="138">
        <f>Q184*H184</f>
        <v>6.0600000000000003E-3</v>
      </c>
      <c r="S184" s="138">
        <v>0</v>
      </c>
      <c r="T184" s="139">
        <f>S184*H184</f>
        <v>0</v>
      </c>
      <c r="AR184" s="140" t="s">
        <v>84</v>
      </c>
      <c r="AT184" s="140" t="s">
        <v>168</v>
      </c>
      <c r="AU184" s="140" t="s">
        <v>78</v>
      </c>
      <c r="AY184" s="17" t="s">
        <v>165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7" t="s">
        <v>74</v>
      </c>
      <c r="BK184" s="141">
        <f>ROUND(I184*H184,2)</f>
        <v>0</v>
      </c>
      <c r="BL184" s="17" t="s">
        <v>84</v>
      </c>
      <c r="BM184" s="140" t="s">
        <v>330</v>
      </c>
    </row>
    <row r="185" spans="2:65" s="1" customFormat="1" ht="10.199999999999999">
      <c r="B185" s="32"/>
      <c r="D185" s="142" t="s">
        <v>173</v>
      </c>
      <c r="F185" s="143" t="s">
        <v>331</v>
      </c>
      <c r="I185" s="144"/>
      <c r="L185" s="32"/>
      <c r="M185" s="145"/>
      <c r="T185" s="53"/>
      <c r="AT185" s="17" t="s">
        <v>173</v>
      </c>
      <c r="AU185" s="17" t="s">
        <v>78</v>
      </c>
    </row>
    <row r="186" spans="2:65" s="12" customFormat="1" ht="10.199999999999999">
      <c r="B186" s="146"/>
      <c r="D186" s="147" t="s">
        <v>175</v>
      </c>
      <c r="E186" s="148" t="s">
        <v>3</v>
      </c>
      <c r="F186" s="149" t="s">
        <v>332</v>
      </c>
      <c r="H186" s="150">
        <v>1</v>
      </c>
      <c r="I186" s="151"/>
      <c r="L186" s="146"/>
      <c r="M186" s="152"/>
      <c r="T186" s="153"/>
      <c r="AT186" s="148" t="s">
        <v>175</v>
      </c>
      <c r="AU186" s="148" t="s">
        <v>78</v>
      </c>
      <c r="AV186" s="12" t="s">
        <v>78</v>
      </c>
      <c r="AW186" s="12" t="s">
        <v>31</v>
      </c>
      <c r="AX186" s="12" t="s">
        <v>74</v>
      </c>
      <c r="AY186" s="148" t="s">
        <v>165</v>
      </c>
    </row>
    <row r="187" spans="2:65" s="1" customFormat="1" ht="49.05" customHeight="1">
      <c r="B187" s="128"/>
      <c r="C187" s="129" t="s">
        <v>333</v>
      </c>
      <c r="D187" s="129" t="s">
        <v>168</v>
      </c>
      <c r="E187" s="130" t="s">
        <v>334</v>
      </c>
      <c r="F187" s="131" t="s">
        <v>335</v>
      </c>
      <c r="G187" s="132" t="s">
        <v>95</v>
      </c>
      <c r="H187" s="133">
        <v>0.36</v>
      </c>
      <c r="I187" s="134"/>
      <c r="J187" s="135">
        <f>ROUND(I187*H187,2)</f>
        <v>0</v>
      </c>
      <c r="K187" s="131" t="s">
        <v>171</v>
      </c>
      <c r="L187" s="32"/>
      <c r="M187" s="136" t="s">
        <v>3</v>
      </c>
      <c r="N187" s="137" t="s">
        <v>40</v>
      </c>
      <c r="P187" s="138">
        <f>O187*H187</f>
        <v>0</v>
      </c>
      <c r="Q187" s="138">
        <v>8.0610000000000001E-2</v>
      </c>
      <c r="R187" s="138">
        <f>Q187*H187</f>
        <v>2.90196E-2</v>
      </c>
      <c r="S187" s="138">
        <v>0</v>
      </c>
      <c r="T187" s="139">
        <f>S187*H187</f>
        <v>0</v>
      </c>
      <c r="AR187" s="140" t="s">
        <v>84</v>
      </c>
      <c r="AT187" s="140" t="s">
        <v>168</v>
      </c>
      <c r="AU187" s="140" t="s">
        <v>78</v>
      </c>
      <c r="AY187" s="17" t="s">
        <v>165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7" t="s">
        <v>74</v>
      </c>
      <c r="BK187" s="141">
        <f>ROUND(I187*H187,2)</f>
        <v>0</v>
      </c>
      <c r="BL187" s="17" t="s">
        <v>84</v>
      </c>
      <c r="BM187" s="140" t="s">
        <v>336</v>
      </c>
    </row>
    <row r="188" spans="2:65" s="1" customFormat="1" ht="10.199999999999999">
      <c r="B188" s="32"/>
      <c r="D188" s="142" t="s">
        <v>173</v>
      </c>
      <c r="F188" s="143" t="s">
        <v>337</v>
      </c>
      <c r="I188" s="144"/>
      <c r="L188" s="32"/>
      <c r="M188" s="145"/>
      <c r="T188" s="53"/>
      <c r="AT188" s="17" t="s">
        <v>173</v>
      </c>
      <c r="AU188" s="17" t="s">
        <v>78</v>
      </c>
    </row>
    <row r="189" spans="2:65" s="12" customFormat="1" ht="10.199999999999999">
      <c r="B189" s="146"/>
      <c r="D189" s="147" t="s">
        <v>175</v>
      </c>
      <c r="E189" s="148" t="s">
        <v>3</v>
      </c>
      <c r="F189" s="149" t="s">
        <v>338</v>
      </c>
      <c r="H189" s="150">
        <v>0.36</v>
      </c>
      <c r="I189" s="151"/>
      <c r="L189" s="146"/>
      <c r="M189" s="152"/>
      <c r="T189" s="153"/>
      <c r="AT189" s="148" t="s">
        <v>175</v>
      </c>
      <c r="AU189" s="148" t="s">
        <v>78</v>
      </c>
      <c r="AV189" s="12" t="s">
        <v>78</v>
      </c>
      <c r="AW189" s="12" t="s">
        <v>31</v>
      </c>
      <c r="AX189" s="12" t="s">
        <v>74</v>
      </c>
      <c r="AY189" s="148" t="s">
        <v>165</v>
      </c>
    </row>
    <row r="190" spans="2:65" s="11" customFormat="1" ht="22.8" customHeight="1">
      <c r="B190" s="116"/>
      <c r="D190" s="117" t="s">
        <v>68</v>
      </c>
      <c r="E190" s="126" t="s">
        <v>207</v>
      </c>
      <c r="F190" s="126" t="s">
        <v>339</v>
      </c>
      <c r="I190" s="119"/>
      <c r="J190" s="127">
        <f>BK190</f>
        <v>0</v>
      </c>
      <c r="L190" s="116"/>
      <c r="M190" s="121"/>
      <c r="P190" s="122">
        <f>P191</f>
        <v>0</v>
      </c>
      <c r="R190" s="122">
        <f>R191</f>
        <v>4.4522146319999996</v>
      </c>
      <c r="T190" s="123">
        <f>T191</f>
        <v>1.7471000000000001E-4</v>
      </c>
      <c r="AR190" s="117" t="s">
        <v>74</v>
      </c>
      <c r="AT190" s="124" t="s">
        <v>68</v>
      </c>
      <c r="AU190" s="124" t="s">
        <v>74</v>
      </c>
      <c r="AY190" s="117" t="s">
        <v>165</v>
      </c>
      <c r="BK190" s="125">
        <f>BK191</f>
        <v>0</v>
      </c>
    </row>
    <row r="191" spans="2:65" s="11" customFormat="1" ht="20.85" customHeight="1">
      <c r="B191" s="116"/>
      <c r="D191" s="117" t="s">
        <v>68</v>
      </c>
      <c r="E191" s="126" t="s">
        <v>340</v>
      </c>
      <c r="F191" s="126" t="s">
        <v>341</v>
      </c>
      <c r="I191" s="119"/>
      <c r="J191" s="127">
        <f>BK191</f>
        <v>0</v>
      </c>
      <c r="L191" s="116"/>
      <c r="M191" s="121"/>
      <c r="P191" s="122">
        <f>SUM(P192:P221)</f>
        <v>0</v>
      </c>
      <c r="R191" s="122">
        <f>SUM(R192:R221)</f>
        <v>4.4522146319999996</v>
      </c>
      <c r="T191" s="123">
        <f>SUM(T192:T221)</f>
        <v>1.7471000000000001E-4</v>
      </c>
      <c r="AR191" s="117" t="s">
        <v>74</v>
      </c>
      <c r="AT191" s="124" t="s">
        <v>68</v>
      </c>
      <c r="AU191" s="124" t="s">
        <v>78</v>
      </c>
      <c r="AY191" s="117" t="s">
        <v>165</v>
      </c>
      <c r="BK191" s="125">
        <f>SUM(BK192:BK221)</f>
        <v>0</v>
      </c>
    </row>
    <row r="192" spans="2:65" s="1" customFormat="1" ht="37.799999999999997" customHeight="1">
      <c r="B192" s="128"/>
      <c r="C192" s="129" t="s">
        <v>342</v>
      </c>
      <c r="D192" s="129" t="s">
        <v>168</v>
      </c>
      <c r="E192" s="130" t="s">
        <v>343</v>
      </c>
      <c r="F192" s="131" t="s">
        <v>344</v>
      </c>
      <c r="G192" s="132" t="s">
        <v>95</v>
      </c>
      <c r="H192" s="133">
        <v>17.471</v>
      </c>
      <c r="I192" s="134"/>
      <c r="J192" s="135">
        <f>ROUND(I192*H192,2)</f>
        <v>0</v>
      </c>
      <c r="K192" s="131" t="s">
        <v>171</v>
      </c>
      <c r="L192" s="32"/>
      <c r="M192" s="136" t="s">
        <v>3</v>
      </c>
      <c r="N192" s="137" t="s">
        <v>40</v>
      </c>
      <c r="P192" s="138">
        <f>O192*H192</f>
        <v>0</v>
      </c>
      <c r="Q192" s="138">
        <v>2.1999999999999999E-5</v>
      </c>
      <c r="R192" s="138">
        <f>Q192*H192</f>
        <v>3.8436200000000002E-4</v>
      </c>
      <c r="S192" s="138">
        <v>1.0000000000000001E-5</v>
      </c>
      <c r="T192" s="139">
        <f>S192*H192</f>
        <v>1.7471000000000001E-4</v>
      </c>
      <c r="AR192" s="140" t="s">
        <v>84</v>
      </c>
      <c r="AT192" s="140" t="s">
        <v>168</v>
      </c>
      <c r="AU192" s="140" t="s">
        <v>81</v>
      </c>
      <c r="AY192" s="17" t="s">
        <v>165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7" t="s">
        <v>74</v>
      </c>
      <c r="BK192" s="141">
        <f>ROUND(I192*H192,2)</f>
        <v>0</v>
      </c>
      <c r="BL192" s="17" t="s">
        <v>84</v>
      </c>
      <c r="BM192" s="140" t="s">
        <v>345</v>
      </c>
    </row>
    <row r="193" spans="2:65" s="1" customFormat="1" ht="10.199999999999999">
      <c r="B193" s="32"/>
      <c r="D193" s="142" t="s">
        <v>173</v>
      </c>
      <c r="F193" s="143" t="s">
        <v>346</v>
      </c>
      <c r="I193" s="144"/>
      <c r="L193" s="32"/>
      <c r="M193" s="145"/>
      <c r="T193" s="53"/>
      <c r="AT193" s="17" t="s">
        <v>173</v>
      </c>
      <c r="AU193" s="17" t="s">
        <v>81</v>
      </c>
    </row>
    <row r="194" spans="2:65" s="12" customFormat="1" ht="10.199999999999999">
      <c r="B194" s="146"/>
      <c r="D194" s="147" t="s">
        <v>175</v>
      </c>
      <c r="E194" s="148" t="s">
        <v>3</v>
      </c>
      <c r="F194" s="149" t="s">
        <v>119</v>
      </c>
      <c r="H194" s="150">
        <v>17.471</v>
      </c>
      <c r="I194" s="151"/>
      <c r="L194" s="146"/>
      <c r="M194" s="152"/>
      <c r="T194" s="153"/>
      <c r="AT194" s="148" t="s">
        <v>175</v>
      </c>
      <c r="AU194" s="148" t="s">
        <v>81</v>
      </c>
      <c r="AV194" s="12" t="s">
        <v>78</v>
      </c>
      <c r="AW194" s="12" t="s">
        <v>31</v>
      </c>
      <c r="AX194" s="12" t="s">
        <v>74</v>
      </c>
      <c r="AY194" s="148" t="s">
        <v>165</v>
      </c>
    </row>
    <row r="195" spans="2:65" s="1" customFormat="1" ht="24.15" customHeight="1">
      <c r="B195" s="128"/>
      <c r="C195" s="129" t="s">
        <v>347</v>
      </c>
      <c r="D195" s="129" t="s">
        <v>168</v>
      </c>
      <c r="E195" s="130" t="s">
        <v>348</v>
      </c>
      <c r="F195" s="131" t="s">
        <v>349</v>
      </c>
      <c r="G195" s="132" t="s">
        <v>95</v>
      </c>
      <c r="H195" s="133">
        <v>0.24199999999999999</v>
      </c>
      <c r="I195" s="134"/>
      <c r="J195" s="135">
        <f>ROUND(I195*H195,2)</f>
        <v>0</v>
      </c>
      <c r="K195" s="131" t="s">
        <v>171</v>
      </c>
      <c r="L195" s="32"/>
      <c r="M195" s="136" t="s">
        <v>3</v>
      </c>
      <c r="N195" s="137" t="s">
        <v>40</v>
      </c>
      <c r="P195" s="138">
        <f>O195*H195</f>
        <v>0</v>
      </c>
      <c r="Q195" s="138">
        <v>4.1200000000000001E-2</v>
      </c>
      <c r="R195" s="138">
        <f>Q195*H195</f>
        <v>9.9703999999999991E-3</v>
      </c>
      <c r="S195" s="138">
        <v>0</v>
      </c>
      <c r="T195" s="139">
        <f>S195*H195</f>
        <v>0</v>
      </c>
      <c r="AR195" s="140" t="s">
        <v>84</v>
      </c>
      <c r="AT195" s="140" t="s">
        <v>168</v>
      </c>
      <c r="AU195" s="140" t="s">
        <v>81</v>
      </c>
      <c r="AY195" s="17" t="s">
        <v>165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7" t="s">
        <v>74</v>
      </c>
      <c r="BK195" s="141">
        <f>ROUND(I195*H195,2)</f>
        <v>0</v>
      </c>
      <c r="BL195" s="17" t="s">
        <v>84</v>
      </c>
      <c r="BM195" s="140" t="s">
        <v>350</v>
      </c>
    </row>
    <row r="196" spans="2:65" s="1" customFormat="1" ht="10.199999999999999">
      <c r="B196" s="32"/>
      <c r="D196" s="142" t="s">
        <v>173</v>
      </c>
      <c r="F196" s="143" t="s">
        <v>351</v>
      </c>
      <c r="I196" s="144"/>
      <c r="L196" s="32"/>
      <c r="M196" s="145"/>
      <c r="T196" s="53"/>
      <c r="AT196" s="17" t="s">
        <v>173</v>
      </c>
      <c r="AU196" s="17" t="s">
        <v>81</v>
      </c>
    </row>
    <row r="197" spans="2:65" s="12" customFormat="1" ht="10.199999999999999">
      <c r="B197" s="146"/>
      <c r="D197" s="147" t="s">
        <v>175</v>
      </c>
      <c r="E197" s="148" t="s">
        <v>3</v>
      </c>
      <c r="F197" s="149" t="s">
        <v>352</v>
      </c>
      <c r="H197" s="150">
        <v>0.24199999999999999</v>
      </c>
      <c r="I197" s="151"/>
      <c r="L197" s="146"/>
      <c r="M197" s="152"/>
      <c r="T197" s="153"/>
      <c r="AT197" s="148" t="s">
        <v>175</v>
      </c>
      <c r="AU197" s="148" t="s">
        <v>81</v>
      </c>
      <c r="AV197" s="12" t="s">
        <v>78</v>
      </c>
      <c r="AW197" s="12" t="s">
        <v>31</v>
      </c>
      <c r="AX197" s="12" t="s">
        <v>74</v>
      </c>
      <c r="AY197" s="148" t="s">
        <v>165</v>
      </c>
    </row>
    <row r="198" spans="2:65" s="1" customFormat="1" ht="24.15" customHeight="1">
      <c r="B198" s="128"/>
      <c r="C198" s="129" t="s">
        <v>353</v>
      </c>
      <c r="D198" s="129" t="s">
        <v>168</v>
      </c>
      <c r="E198" s="130" t="s">
        <v>354</v>
      </c>
      <c r="F198" s="131" t="s">
        <v>355</v>
      </c>
      <c r="G198" s="132" t="s">
        <v>95</v>
      </c>
      <c r="H198" s="133">
        <v>1.28</v>
      </c>
      <c r="I198" s="134"/>
      <c r="J198" s="135">
        <f>ROUND(I198*H198,2)</f>
        <v>0</v>
      </c>
      <c r="K198" s="131" t="s">
        <v>171</v>
      </c>
      <c r="L198" s="32"/>
      <c r="M198" s="136" t="s">
        <v>3</v>
      </c>
      <c r="N198" s="137" t="s">
        <v>40</v>
      </c>
      <c r="P198" s="138">
        <f>O198*H198</f>
        <v>0</v>
      </c>
      <c r="Q198" s="138">
        <v>4.1200000000000001E-2</v>
      </c>
      <c r="R198" s="138">
        <f>Q198*H198</f>
        <v>5.2736000000000005E-2</v>
      </c>
      <c r="S198" s="138">
        <v>0</v>
      </c>
      <c r="T198" s="139">
        <f>S198*H198</f>
        <v>0</v>
      </c>
      <c r="AR198" s="140" t="s">
        <v>84</v>
      </c>
      <c r="AT198" s="140" t="s">
        <v>168</v>
      </c>
      <c r="AU198" s="140" t="s">
        <v>81</v>
      </c>
      <c r="AY198" s="17" t="s">
        <v>165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7" t="s">
        <v>74</v>
      </c>
      <c r="BK198" s="141">
        <f>ROUND(I198*H198,2)</f>
        <v>0</v>
      </c>
      <c r="BL198" s="17" t="s">
        <v>84</v>
      </c>
      <c r="BM198" s="140" t="s">
        <v>356</v>
      </c>
    </row>
    <row r="199" spans="2:65" s="1" customFormat="1" ht="10.199999999999999">
      <c r="B199" s="32"/>
      <c r="D199" s="142" t="s">
        <v>173</v>
      </c>
      <c r="F199" s="143" t="s">
        <v>357</v>
      </c>
      <c r="I199" s="144"/>
      <c r="L199" s="32"/>
      <c r="M199" s="145"/>
      <c r="T199" s="53"/>
      <c r="AT199" s="17" t="s">
        <v>173</v>
      </c>
      <c r="AU199" s="17" t="s">
        <v>81</v>
      </c>
    </row>
    <row r="200" spans="2:65" s="12" customFormat="1" ht="10.199999999999999">
      <c r="B200" s="146"/>
      <c r="D200" s="147" t="s">
        <v>175</v>
      </c>
      <c r="E200" s="148" t="s">
        <v>3</v>
      </c>
      <c r="F200" s="149" t="s">
        <v>358</v>
      </c>
      <c r="H200" s="150">
        <v>1.28</v>
      </c>
      <c r="I200" s="151"/>
      <c r="L200" s="146"/>
      <c r="M200" s="152"/>
      <c r="T200" s="153"/>
      <c r="AT200" s="148" t="s">
        <v>175</v>
      </c>
      <c r="AU200" s="148" t="s">
        <v>81</v>
      </c>
      <c r="AV200" s="12" t="s">
        <v>78</v>
      </c>
      <c r="AW200" s="12" t="s">
        <v>31</v>
      </c>
      <c r="AX200" s="12" t="s">
        <v>74</v>
      </c>
      <c r="AY200" s="148" t="s">
        <v>165</v>
      </c>
    </row>
    <row r="201" spans="2:65" s="1" customFormat="1" ht="33" customHeight="1">
      <c r="B201" s="128"/>
      <c r="C201" s="129" t="s">
        <v>359</v>
      </c>
      <c r="D201" s="129" t="s">
        <v>168</v>
      </c>
      <c r="E201" s="130" t="s">
        <v>360</v>
      </c>
      <c r="F201" s="131" t="s">
        <v>361</v>
      </c>
      <c r="G201" s="132" t="s">
        <v>227</v>
      </c>
      <c r="H201" s="133">
        <v>2</v>
      </c>
      <c r="I201" s="134"/>
      <c r="J201" s="135">
        <f>ROUND(I201*H201,2)</f>
        <v>0</v>
      </c>
      <c r="K201" s="131" t="s">
        <v>171</v>
      </c>
      <c r="L201" s="32"/>
      <c r="M201" s="136" t="s">
        <v>3</v>
      </c>
      <c r="N201" s="137" t="s">
        <v>40</v>
      </c>
      <c r="P201" s="138">
        <f>O201*H201</f>
        <v>0</v>
      </c>
      <c r="Q201" s="138">
        <v>4.1200000000000001E-2</v>
      </c>
      <c r="R201" s="138">
        <f>Q201*H201</f>
        <v>8.2400000000000001E-2</v>
      </c>
      <c r="S201" s="138">
        <v>0</v>
      </c>
      <c r="T201" s="139">
        <f>S201*H201</f>
        <v>0</v>
      </c>
      <c r="AR201" s="140" t="s">
        <v>84</v>
      </c>
      <c r="AT201" s="140" t="s">
        <v>168</v>
      </c>
      <c r="AU201" s="140" t="s">
        <v>81</v>
      </c>
      <c r="AY201" s="17" t="s">
        <v>165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7" t="s">
        <v>74</v>
      </c>
      <c r="BK201" s="141">
        <f>ROUND(I201*H201,2)</f>
        <v>0</v>
      </c>
      <c r="BL201" s="17" t="s">
        <v>84</v>
      </c>
      <c r="BM201" s="140" t="s">
        <v>362</v>
      </c>
    </row>
    <row r="202" spans="2:65" s="1" customFormat="1" ht="10.199999999999999">
      <c r="B202" s="32"/>
      <c r="D202" s="142" t="s">
        <v>173</v>
      </c>
      <c r="F202" s="143" t="s">
        <v>363</v>
      </c>
      <c r="I202" s="144"/>
      <c r="L202" s="32"/>
      <c r="M202" s="145"/>
      <c r="T202" s="53"/>
      <c r="AT202" s="17" t="s">
        <v>173</v>
      </c>
      <c r="AU202" s="17" t="s">
        <v>81</v>
      </c>
    </row>
    <row r="203" spans="2:65" s="12" customFormat="1" ht="10.199999999999999">
      <c r="B203" s="146"/>
      <c r="D203" s="147" t="s">
        <v>175</v>
      </c>
      <c r="E203" s="148" t="s">
        <v>3</v>
      </c>
      <c r="F203" s="149" t="s">
        <v>364</v>
      </c>
      <c r="H203" s="150">
        <v>2</v>
      </c>
      <c r="I203" s="151"/>
      <c r="L203" s="146"/>
      <c r="M203" s="152"/>
      <c r="T203" s="153"/>
      <c r="AT203" s="148" t="s">
        <v>175</v>
      </c>
      <c r="AU203" s="148" t="s">
        <v>81</v>
      </c>
      <c r="AV203" s="12" t="s">
        <v>78</v>
      </c>
      <c r="AW203" s="12" t="s">
        <v>31</v>
      </c>
      <c r="AX203" s="12" t="s">
        <v>74</v>
      </c>
      <c r="AY203" s="148" t="s">
        <v>165</v>
      </c>
    </row>
    <row r="204" spans="2:65" s="1" customFormat="1" ht="49.05" customHeight="1">
      <c r="B204" s="128"/>
      <c r="C204" s="129" t="s">
        <v>365</v>
      </c>
      <c r="D204" s="129" t="s">
        <v>168</v>
      </c>
      <c r="E204" s="130" t="s">
        <v>366</v>
      </c>
      <c r="F204" s="131" t="s">
        <v>367</v>
      </c>
      <c r="G204" s="132" t="s">
        <v>95</v>
      </c>
      <c r="H204" s="133">
        <v>49.97</v>
      </c>
      <c r="I204" s="134"/>
      <c r="J204" s="135">
        <f>ROUND(I204*H204,2)</f>
        <v>0</v>
      </c>
      <c r="K204" s="131" t="s">
        <v>171</v>
      </c>
      <c r="L204" s="32"/>
      <c r="M204" s="136" t="s">
        <v>3</v>
      </c>
      <c r="N204" s="137" t="s">
        <v>40</v>
      </c>
      <c r="P204" s="138">
        <f>O204*H204</f>
        <v>0</v>
      </c>
      <c r="Q204" s="138">
        <v>9.41E-3</v>
      </c>
      <c r="R204" s="138">
        <f>Q204*H204</f>
        <v>0.47021769999999996</v>
      </c>
      <c r="S204" s="138">
        <v>0</v>
      </c>
      <c r="T204" s="139">
        <f>S204*H204</f>
        <v>0</v>
      </c>
      <c r="AR204" s="140" t="s">
        <v>84</v>
      </c>
      <c r="AT204" s="140" t="s">
        <v>168</v>
      </c>
      <c r="AU204" s="140" t="s">
        <v>81</v>
      </c>
      <c r="AY204" s="17" t="s">
        <v>165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7" t="s">
        <v>74</v>
      </c>
      <c r="BK204" s="141">
        <f>ROUND(I204*H204,2)</f>
        <v>0</v>
      </c>
      <c r="BL204" s="17" t="s">
        <v>84</v>
      </c>
      <c r="BM204" s="140" t="s">
        <v>368</v>
      </c>
    </row>
    <row r="205" spans="2:65" s="1" customFormat="1" ht="10.199999999999999">
      <c r="B205" s="32"/>
      <c r="D205" s="142" t="s">
        <v>173</v>
      </c>
      <c r="F205" s="143" t="s">
        <v>369</v>
      </c>
      <c r="I205" s="144"/>
      <c r="L205" s="32"/>
      <c r="M205" s="145"/>
      <c r="T205" s="53"/>
      <c r="AT205" s="17" t="s">
        <v>173</v>
      </c>
      <c r="AU205" s="17" t="s">
        <v>81</v>
      </c>
    </row>
    <row r="206" spans="2:65" s="12" customFormat="1" ht="10.199999999999999">
      <c r="B206" s="146"/>
      <c r="D206" s="147" t="s">
        <v>175</v>
      </c>
      <c r="E206" s="148" t="s">
        <v>3</v>
      </c>
      <c r="F206" s="149" t="s">
        <v>101</v>
      </c>
      <c r="H206" s="150">
        <v>49.97</v>
      </c>
      <c r="I206" s="151"/>
      <c r="L206" s="146"/>
      <c r="M206" s="152"/>
      <c r="T206" s="153"/>
      <c r="AT206" s="148" t="s">
        <v>175</v>
      </c>
      <c r="AU206" s="148" t="s">
        <v>81</v>
      </c>
      <c r="AV206" s="12" t="s">
        <v>78</v>
      </c>
      <c r="AW206" s="12" t="s">
        <v>31</v>
      </c>
      <c r="AX206" s="12" t="s">
        <v>74</v>
      </c>
      <c r="AY206" s="148" t="s">
        <v>165</v>
      </c>
    </row>
    <row r="207" spans="2:65" s="1" customFormat="1" ht="37.799999999999997" customHeight="1">
      <c r="B207" s="128"/>
      <c r="C207" s="129" t="s">
        <v>370</v>
      </c>
      <c r="D207" s="129" t="s">
        <v>168</v>
      </c>
      <c r="E207" s="130" t="s">
        <v>371</v>
      </c>
      <c r="F207" s="131" t="s">
        <v>372</v>
      </c>
      <c r="G207" s="132" t="s">
        <v>95</v>
      </c>
      <c r="H207" s="133">
        <v>90.012</v>
      </c>
      <c r="I207" s="134"/>
      <c r="J207" s="135">
        <f>ROUND(I207*H207,2)</f>
        <v>0</v>
      </c>
      <c r="K207" s="131" t="s">
        <v>171</v>
      </c>
      <c r="L207" s="32"/>
      <c r="M207" s="136" t="s">
        <v>3</v>
      </c>
      <c r="N207" s="137" t="s">
        <v>40</v>
      </c>
      <c r="P207" s="138">
        <f>O207*H207</f>
        <v>0</v>
      </c>
      <c r="Q207" s="138">
        <v>5.3099999999999996E-3</v>
      </c>
      <c r="R207" s="138">
        <f>Q207*H207</f>
        <v>0.47796371999999998</v>
      </c>
      <c r="S207" s="138">
        <v>0</v>
      </c>
      <c r="T207" s="139">
        <f>S207*H207</f>
        <v>0</v>
      </c>
      <c r="AR207" s="140" t="s">
        <v>84</v>
      </c>
      <c r="AT207" s="140" t="s">
        <v>168</v>
      </c>
      <c r="AU207" s="140" t="s">
        <v>81</v>
      </c>
      <c r="AY207" s="17" t="s">
        <v>165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7" t="s">
        <v>74</v>
      </c>
      <c r="BK207" s="141">
        <f>ROUND(I207*H207,2)</f>
        <v>0</v>
      </c>
      <c r="BL207" s="17" t="s">
        <v>84</v>
      </c>
      <c r="BM207" s="140" t="s">
        <v>373</v>
      </c>
    </row>
    <row r="208" spans="2:65" s="1" customFormat="1" ht="10.199999999999999">
      <c r="B208" s="32"/>
      <c r="D208" s="142" t="s">
        <v>173</v>
      </c>
      <c r="F208" s="143" t="s">
        <v>374</v>
      </c>
      <c r="I208" s="144"/>
      <c r="L208" s="32"/>
      <c r="M208" s="145"/>
      <c r="T208" s="53"/>
      <c r="AT208" s="17" t="s">
        <v>173</v>
      </c>
      <c r="AU208" s="17" t="s">
        <v>81</v>
      </c>
    </row>
    <row r="209" spans="2:65" s="12" customFormat="1" ht="10.199999999999999">
      <c r="B209" s="146"/>
      <c r="D209" s="147" t="s">
        <v>175</v>
      </c>
      <c r="E209" s="148" t="s">
        <v>3</v>
      </c>
      <c r="F209" s="149" t="s">
        <v>122</v>
      </c>
      <c r="H209" s="150">
        <v>175.011</v>
      </c>
      <c r="I209" s="151"/>
      <c r="L209" s="146"/>
      <c r="M209" s="152"/>
      <c r="T209" s="153"/>
      <c r="AT209" s="148" t="s">
        <v>175</v>
      </c>
      <c r="AU209" s="148" t="s">
        <v>81</v>
      </c>
      <c r="AV209" s="12" t="s">
        <v>78</v>
      </c>
      <c r="AW209" s="12" t="s">
        <v>31</v>
      </c>
      <c r="AX209" s="12" t="s">
        <v>69</v>
      </c>
      <c r="AY209" s="148" t="s">
        <v>165</v>
      </c>
    </row>
    <row r="210" spans="2:65" s="12" customFormat="1" ht="10.199999999999999">
      <c r="B210" s="146"/>
      <c r="D210" s="147" t="s">
        <v>175</v>
      </c>
      <c r="E210" s="148" t="s">
        <v>3</v>
      </c>
      <c r="F210" s="149" t="s">
        <v>375</v>
      </c>
      <c r="H210" s="150">
        <v>-84.998999999999995</v>
      </c>
      <c r="I210" s="151"/>
      <c r="L210" s="146"/>
      <c r="M210" s="152"/>
      <c r="T210" s="153"/>
      <c r="AT210" s="148" t="s">
        <v>175</v>
      </c>
      <c r="AU210" s="148" t="s">
        <v>81</v>
      </c>
      <c r="AV210" s="12" t="s">
        <v>78</v>
      </c>
      <c r="AW210" s="12" t="s">
        <v>31</v>
      </c>
      <c r="AX210" s="12" t="s">
        <v>69</v>
      </c>
      <c r="AY210" s="148" t="s">
        <v>165</v>
      </c>
    </row>
    <row r="211" spans="2:65" s="14" customFormat="1" ht="10.199999999999999">
      <c r="B211" s="160"/>
      <c r="D211" s="147" t="s">
        <v>175</v>
      </c>
      <c r="E211" s="161" t="s">
        <v>3</v>
      </c>
      <c r="F211" s="162" t="s">
        <v>197</v>
      </c>
      <c r="H211" s="163">
        <v>90.012</v>
      </c>
      <c r="I211" s="164"/>
      <c r="L211" s="160"/>
      <c r="M211" s="165"/>
      <c r="T211" s="166"/>
      <c r="AT211" s="161" t="s">
        <v>175</v>
      </c>
      <c r="AU211" s="161" t="s">
        <v>81</v>
      </c>
      <c r="AV211" s="14" t="s">
        <v>84</v>
      </c>
      <c r="AW211" s="14" t="s">
        <v>31</v>
      </c>
      <c r="AX211" s="14" t="s">
        <v>74</v>
      </c>
      <c r="AY211" s="161" t="s">
        <v>165</v>
      </c>
    </row>
    <row r="212" spans="2:65" s="1" customFormat="1" ht="37.799999999999997" customHeight="1">
      <c r="B212" s="128"/>
      <c r="C212" s="129" t="s">
        <v>376</v>
      </c>
      <c r="D212" s="129" t="s">
        <v>168</v>
      </c>
      <c r="E212" s="130" t="s">
        <v>377</v>
      </c>
      <c r="F212" s="131" t="s">
        <v>378</v>
      </c>
      <c r="G212" s="132" t="s">
        <v>95</v>
      </c>
      <c r="H212" s="133">
        <v>84.998999999999995</v>
      </c>
      <c r="I212" s="134"/>
      <c r="J212" s="135">
        <f>ROUND(I212*H212,2)</f>
        <v>0</v>
      </c>
      <c r="K212" s="131" t="s">
        <v>171</v>
      </c>
      <c r="L212" s="32"/>
      <c r="M212" s="136" t="s">
        <v>3</v>
      </c>
      <c r="N212" s="137" t="s">
        <v>40</v>
      </c>
      <c r="P212" s="138">
        <f>O212*H212</f>
        <v>0</v>
      </c>
      <c r="Q212" s="138">
        <v>1.575E-2</v>
      </c>
      <c r="R212" s="138">
        <f>Q212*H212</f>
        <v>1.3387342499999999</v>
      </c>
      <c r="S212" s="138">
        <v>0</v>
      </c>
      <c r="T212" s="139">
        <f>S212*H212</f>
        <v>0</v>
      </c>
      <c r="AR212" s="140" t="s">
        <v>84</v>
      </c>
      <c r="AT212" s="140" t="s">
        <v>168</v>
      </c>
      <c r="AU212" s="140" t="s">
        <v>81</v>
      </c>
      <c r="AY212" s="17" t="s">
        <v>165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7" t="s">
        <v>74</v>
      </c>
      <c r="BK212" s="141">
        <f>ROUND(I212*H212,2)</f>
        <v>0</v>
      </c>
      <c r="BL212" s="17" t="s">
        <v>84</v>
      </c>
      <c r="BM212" s="140" t="s">
        <v>379</v>
      </c>
    </row>
    <row r="213" spans="2:65" s="1" customFormat="1" ht="10.199999999999999">
      <c r="B213" s="32"/>
      <c r="D213" s="142" t="s">
        <v>173</v>
      </c>
      <c r="F213" s="143" t="s">
        <v>380</v>
      </c>
      <c r="I213" s="144"/>
      <c r="L213" s="32"/>
      <c r="M213" s="145"/>
      <c r="T213" s="53"/>
      <c r="AT213" s="17" t="s">
        <v>173</v>
      </c>
      <c r="AU213" s="17" t="s">
        <v>81</v>
      </c>
    </row>
    <row r="214" spans="2:65" s="12" customFormat="1" ht="10.199999999999999">
      <c r="B214" s="146"/>
      <c r="D214" s="147" t="s">
        <v>175</v>
      </c>
      <c r="E214" s="148" t="s">
        <v>3</v>
      </c>
      <c r="F214" s="149" t="s">
        <v>381</v>
      </c>
      <c r="H214" s="150">
        <v>84.998999999999995</v>
      </c>
      <c r="I214" s="151"/>
      <c r="L214" s="146"/>
      <c r="M214" s="152"/>
      <c r="T214" s="153"/>
      <c r="AT214" s="148" t="s">
        <v>175</v>
      </c>
      <c r="AU214" s="148" t="s">
        <v>81</v>
      </c>
      <c r="AV214" s="12" t="s">
        <v>78</v>
      </c>
      <c r="AW214" s="12" t="s">
        <v>31</v>
      </c>
      <c r="AX214" s="12" t="s">
        <v>74</v>
      </c>
      <c r="AY214" s="148" t="s">
        <v>165</v>
      </c>
    </row>
    <row r="215" spans="2:65" s="1" customFormat="1" ht="44.25" customHeight="1">
      <c r="B215" s="128"/>
      <c r="C215" s="129" t="s">
        <v>382</v>
      </c>
      <c r="D215" s="129" t="s">
        <v>168</v>
      </c>
      <c r="E215" s="130" t="s">
        <v>383</v>
      </c>
      <c r="F215" s="131" t="s">
        <v>384</v>
      </c>
      <c r="G215" s="132" t="s">
        <v>95</v>
      </c>
      <c r="H215" s="133">
        <v>169.99799999999999</v>
      </c>
      <c r="I215" s="134"/>
      <c r="J215" s="135">
        <f>ROUND(I215*H215,2)</f>
        <v>0</v>
      </c>
      <c r="K215" s="131" t="s">
        <v>171</v>
      </c>
      <c r="L215" s="32"/>
      <c r="M215" s="136" t="s">
        <v>3</v>
      </c>
      <c r="N215" s="137" t="s">
        <v>40</v>
      </c>
      <c r="P215" s="138">
        <f>O215*H215</f>
        <v>0</v>
      </c>
      <c r="Q215" s="138">
        <v>7.9000000000000008E-3</v>
      </c>
      <c r="R215" s="138">
        <f>Q215*H215</f>
        <v>1.3429842000000001</v>
      </c>
      <c r="S215" s="138">
        <v>0</v>
      </c>
      <c r="T215" s="139">
        <f>S215*H215</f>
        <v>0</v>
      </c>
      <c r="AR215" s="140" t="s">
        <v>84</v>
      </c>
      <c r="AT215" s="140" t="s">
        <v>168</v>
      </c>
      <c r="AU215" s="140" t="s">
        <v>81</v>
      </c>
      <c r="AY215" s="17" t="s">
        <v>165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7" t="s">
        <v>74</v>
      </c>
      <c r="BK215" s="141">
        <f>ROUND(I215*H215,2)</f>
        <v>0</v>
      </c>
      <c r="BL215" s="17" t="s">
        <v>84</v>
      </c>
      <c r="BM215" s="140" t="s">
        <v>385</v>
      </c>
    </row>
    <row r="216" spans="2:65" s="1" customFormat="1" ht="10.199999999999999">
      <c r="B216" s="32"/>
      <c r="D216" s="142" t="s">
        <v>173</v>
      </c>
      <c r="F216" s="143" t="s">
        <v>386</v>
      </c>
      <c r="I216" s="144"/>
      <c r="L216" s="32"/>
      <c r="M216" s="145"/>
      <c r="T216" s="53"/>
      <c r="AT216" s="17" t="s">
        <v>173</v>
      </c>
      <c r="AU216" s="17" t="s">
        <v>81</v>
      </c>
    </row>
    <row r="217" spans="2:65" s="12" customFormat="1" ht="10.199999999999999">
      <c r="B217" s="146"/>
      <c r="D217" s="147" t="s">
        <v>175</v>
      </c>
      <c r="E217" s="148" t="s">
        <v>3</v>
      </c>
      <c r="F217" s="149" t="s">
        <v>381</v>
      </c>
      <c r="H217" s="150">
        <v>84.998999999999995</v>
      </c>
      <c r="I217" s="151"/>
      <c r="L217" s="146"/>
      <c r="M217" s="152"/>
      <c r="T217" s="153"/>
      <c r="AT217" s="148" t="s">
        <v>175</v>
      </c>
      <c r="AU217" s="148" t="s">
        <v>81</v>
      </c>
      <c r="AV217" s="12" t="s">
        <v>78</v>
      </c>
      <c r="AW217" s="12" t="s">
        <v>31</v>
      </c>
      <c r="AX217" s="12" t="s">
        <v>74</v>
      </c>
      <c r="AY217" s="148" t="s">
        <v>165</v>
      </c>
    </row>
    <row r="218" spans="2:65" s="12" customFormat="1" ht="10.199999999999999">
      <c r="B218" s="146"/>
      <c r="D218" s="147" t="s">
        <v>175</v>
      </c>
      <c r="F218" s="149" t="s">
        <v>387</v>
      </c>
      <c r="H218" s="150">
        <v>169.99799999999999</v>
      </c>
      <c r="I218" s="151"/>
      <c r="L218" s="146"/>
      <c r="M218" s="152"/>
      <c r="T218" s="153"/>
      <c r="AT218" s="148" t="s">
        <v>175</v>
      </c>
      <c r="AU218" s="148" t="s">
        <v>81</v>
      </c>
      <c r="AV218" s="12" t="s">
        <v>78</v>
      </c>
      <c r="AW218" s="12" t="s">
        <v>4</v>
      </c>
      <c r="AX218" s="12" t="s">
        <v>74</v>
      </c>
      <c r="AY218" s="148" t="s">
        <v>165</v>
      </c>
    </row>
    <row r="219" spans="2:65" s="1" customFormat="1" ht="24.15" customHeight="1">
      <c r="B219" s="128"/>
      <c r="C219" s="129" t="s">
        <v>388</v>
      </c>
      <c r="D219" s="129" t="s">
        <v>168</v>
      </c>
      <c r="E219" s="130" t="s">
        <v>389</v>
      </c>
      <c r="F219" s="131" t="s">
        <v>390</v>
      </c>
      <c r="G219" s="132" t="s">
        <v>95</v>
      </c>
      <c r="H219" s="133">
        <v>169.20599999999999</v>
      </c>
      <c r="I219" s="134"/>
      <c r="J219" s="135">
        <f>ROUND(I219*H219,2)</f>
        <v>0</v>
      </c>
      <c r="K219" s="131" t="s">
        <v>171</v>
      </c>
      <c r="L219" s="32"/>
      <c r="M219" s="136" t="s">
        <v>3</v>
      </c>
      <c r="N219" s="137" t="s">
        <v>40</v>
      </c>
      <c r="P219" s="138">
        <f>O219*H219</f>
        <v>0</v>
      </c>
      <c r="Q219" s="138">
        <v>4.0000000000000001E-3</v>
      </c>
      <c r="R219" s="138">
        <f>Q219*H219</f>
        <v>0.67682399999999998</v>
      </c>
      <c r="S219" s="138">
        <v>0</v>
      </c>
      <c r="T219" s="139">
        <f>S219*H219</f>
        <v>0</v>
      </c>
      <c r="AR219" s="140" t="s">
        <v>84</v>
      </c>
      <c r="AT219" s="140" t="s">
        <v>168</v>
      </c>
      <c r="AU219" s="140" t="s">
        <v>81</v>
      </c>
      <c r="AY219" s="17" t="s">
        <v>165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7" t="s">
        <v>74</v>
      </c>
      <c r="BK219" s="141">
        <f>ROUND(I219*H219,2)</f>
        <v>0</v>
      </c>
      <c r="BL219" s="17" t="s">
        <v>84</v>
      </c>
      <c r="BM219" s="140" t="s">
        <v>391</v>
      </c>
    </row>
    <row r="220" spans="2:65" s="1" customFormat="1" ht="10.199999999999999">
      <c r="B220" s="32"/>
      <c r="D220" s="142" t="s">
        <v>173</v>
      </c>
      <c r="F220" s="143" t="s">
        <v>392</v>
      </c>
      <c r="I220" s="144"/>
      <c r="L220" s="32"/>
      <c r="M220" s="145"/>
      <c r="T220" s="53"/>
      <c r="AT220" s="17" t="s">
        <v>173</v>
      </c>
      <c r="AU220" s="17" t="s">
        <v>81</v>
      </c>
    </row>
    <row r="221" spans="2:65" s="12" customFormat="1" ht="10.199999999999999">
      <c r="B221" s="146"/>
      <c r="D221" s="147" t="s">
        <v>175</v>
      </c>
      <c r="E221" s="148" t="s">
        <v>3</v>
      </c>
      <c r="F221" s="149" t="s">
        <v>393</v>
      </c>
      <c r="H221" s="150">
        <v>169.20599999999999</v>
      </c>
      <c r="I221" s="151"/>
      <c r="L221" s="146"/>
      <c r="M221" s="152"/>
      <c r="T221" s="153"/>
      <c r="AT221" s="148" t="s">
        <v>175</v>
      </c>
      <c r="AU221" s="148" t="s">
        <v>81</v>
      </c>
      <c r="AV221" s="12" t="s">
        <v>78</v>
      </c>
      <c r="AW221" s="12" t="s">
        <v>31</v>
      </c>
      <c r="AX221" s="12" t="s">
        <v>74</v>
      </c>
      <c r="AY221" s="148" t="s">
        <v>165</v>
      </c>
    </row>
    <row r="222" spans="2:65" s="11" customFormat="1" ht="22.8" customHeight="1">
      <c r="B222" s="116"/>
      <c r="D222" s="117" t="s">
        <v>68</v>
      </c>
      <c r="E222" s="126" t="s">
        <v>90</v>
      </c>
      <c r="F222" s="126" t="s">
        <v>394</v>
      </c>
      <c r="I222" s="119"/>
      <c r="J222" s="127">
        <f>BK222</f>
        <v>0</v>
      </c>
      <c r="L222" s="116"/>
      <c r="M222" s="121"/>
      <c r="P222" s="122">
        <f>SUM(P223:P232)</f>
        <v>0</v>
      </c>
      <c r="R222" s="122">
        <f>SUM(R223:R232)</f>
        <v>7.6272449999999995E-3</v>
      </c>
      <c r="T222" s="123">
        <f>SUM(T223:T232)</f>
        <v>0</v>
      </c>
      <c r="AR222" s="117" t="s">
        <v>74</v>
      </c>
      <c r="AT222" s="124" t="s">
        <v>68</v>
      </c>
      <c r="AU222" s="124" t="s">
        <v>74</v>
      </c>
      <c r="AY222" s="117" t="s">
        <v>165</v>
      </c>
      <c r="BK222" s="125">
        <f>SUM(BK223:BK232)</f>
        <v>0</v>
      </c>
    </row>
    <row r="223" spans="2:65" s="1" customFormat="1" ht="37.799999999999997" customHeight="1">
      <c r="B223" s="128"/>
      <c r="C223" s="129" t="s">
        <v>395</v>
      </c>
      <c r="D223" s="129" t="s">
        <v>168</v>
      </c>
      <c r="E223" s="130" t="s">
        <v>396</v>
      </c>
      <c r="F223" s="131" t="s">
        <v>397</v>
      </c>
      <c r="G223" s="132" t="s">
        <v>95</v>
      </c>
      <c r="H223" s="133">
        <v>101.00700000000001</v>
      </c>
      <c r="I223" s="134"/>
      <c r="J223" s="135">
        <f>ROUND(I223*H223,2)</f>
        <v>0</v>
      </c>
      <c r="K223" s="131" t="s">
        <v>171</v>
      </c>
      <c r="L223" s="32"/>
      <c r="M223" s="136" t="s">
        <v>3</v>
      </c>
      <c r="N223" s="137" t="s">
        <v>40</v>
      </c>
      <c r="P223" s="138">
        <f>O223*H223</f>
        <v>0</v>
      </c>
      <c r="Q223" s="138">
        <v>3.4999999999999997E-5</v>
      </c>
      <c r="R223" s="138">
        <f>Q223*H223</f>
        <v>3.5352449999999998E-3</v>
      </c>
      <c r="S223" s="138">
        <v>0</v>
      </c>
      <c r="T223" s="139">
        <f>S223*H223</f>
        <v>0</v>
      </c>
      <c r="AR223" s="140" t="s">
        <v>203</v>
      </c>
      <c r="AT223" s="140" t="s">
        <v>168</v>
      </c>
      <c r="AU223" s="140" t="s">
        <v>78</v>
      </c>
      <c r="AY223" s="17" t="s">
        <v>165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7" t="s">
        <v>74</v>
      </c>
      <c r="BK223" s="141">
        <f>ROUND(I223*H223,2)</f>
        <v>0</v>
      </c>
      <c r="BL223" s="17" t="s">
        <v>203</v>
      </c>
      <c r="BM223" s="140" t="s">
        <v>398</v>
      </c>
    </row>
    <row r="224" spans="2:65" s="1" customFormat="1" ht="10.199999999999999">
      <c r="B224" s="32"/>
      <c r="D224" s="142" t="s">
        <v>173</v>
      </c>
      <c r="F224" s="143" t="s">
        <v>399</v>
      </c>
      <c r="I224" s="144"/>
      <c r="L224" s="32"/>
      <c r="M224" s="145"/>
      <c r="T224" s="53"/>
      <c r="AT224" s="17" t="s">
        <v>173</v>
      </c>
      <c r="AU224" s="17" t="s">
        <v>78</v>
      </c>
    </row>
    <row r="225" spans="2:65" s="12" customFormat="1" ht="10.199999999999999">
      <c r="B225" s="146"/>
      <c r="D225" s="147" t="s">
        <v>175</v>
      </c>
      <c r="E225" s="148" t="s">
        <v>3</v>
      </c>
      <c r="F225" s="149" t="s">
        <v>104</v>
      </c>
      <c r="H225" s="150">
        <v>51.006999999999998</v>
      </c>
      <c r="I225" s="151"/>
      <c r="L225" s="146"/>
      <c r="M225" s="152"/>
      <c r="T225" s="153"/>
      <c r="AT225" s="148" t="s">
        <v>175</v>
      </c>
      <c r="AU225" s="148" t="s">
        <v>78</v>
      </c>
      <c r="AV225" s="12" t="s">
        <v>78</v>
      </c>
      <c r="AW225" s="12" t="s">
        <v>31</v>
      </c>
      <c r="AX225" s="12" t="s">
        <v>69</v>
      </c>
      <c r="AY225" s="148" t="s">
        <v>165</v>
      </c>
    </row>
    <row r="226" spans="2:65" s="12" customFormat="1" ht="10.199999999999999">
      <c r="B226" s="146"/>
      <c r="D226" s="147" t="s">
        <v>175</v>
      </c>
      <c r="E226" s="148" t="s">
        <v>3</v>
      </c>
      <c r="F226" s="149" t="s">
        <v>400</v>
      </c>
      <c r="H226" s="150">
        <v>50</v>
      </c>
      <c r="I226" s="151"/>
      <c r="L226" s="146"/>
      <c r="M226" s="152"/>
      <c r="T226" s="153"/>
      <c r="AT226" s="148" t="s">
        <v>175</v>
      </c>
      <c r="AU226" s="148" t="s">
        <v>78</v>
      </c>
      <c r="AV226" s="12" t="s">
        <v>78</v>
      </c>
      <c r="AW226" s="12" t="s">
        <v>31</v>
      </c>
      <c r="AX226" s="12" t="s">
        <v>69</v>
      </c>
      <c r="AY226" s="148" t="s">
        <v>165</v>
      </c>
    </row>
    <row r="227" spans="2:65" s="14" customFormat="1" ht="10.199999999999999">
      <c r="B227" s="160"/>
      <c r="D227" s="147" t="s">
        <v>175</v>
      </c>
      <c r="E227" s="161" t="s">
        <v>3</v>
      </c>
      <c r="F227" s="162" t="s">
        <v>197</v>
      </c>
      <c r="H227" s="163">
        <v>101.00700000000001</v>
      </c>
      <c r="I227" s="164"/>
      <c r="L227" s="160"/>
      <c r="M227" s="165"/>
      <c r="T227" s="166"/>
      <c r="AT227" s="161" t="s">
        <v>175</v>
      </c>
      <c r="AU227" s="161" t="s">
        <v>78</v>
      </c>
      <c r="AV227" s="14" t="s">
        <v>84</v>
      </c>
      <c r="AW227" s="14" t="s">
        <v>31</v>
      </c>
      <c r="AX227" s="14" t="s">
        <v>74</v>
      </c>
      <c r="AY227" s="161" t="s">
        <v>165</v>
      </c>
    </row>
    <row r="228" spans="2:65" s="1" customFormat="1" ht="37.799999999999997" customHeight="1">
      <c r="B228" s="128"/>
      <c r="C228" s="129" t="s">
        <v>401</v>
      </c>
      <c r="D228" s="129" t="s">
        <v>168</v>
      </c>
      <c r="E228" s="130" t="s">
        <v>402</v>
      </c>
      <c r="F228" s="131" t="s">
        <v>403</v>
      </c>
      <c r="G228" s="132" t="s">
        <v>404</v>
      </c>
      <c r="H228" s="133">
        <v>4</v>
      </c>
      <c r="I228" s="134"/>
      <c r="J228" s="135">
        <f>ROUND(I228*H228,2)</f>
        <v>0</v>
      </c>
      <c r="K228" s="131" t="s">
        <v>171</v>
      </c>
      <c r="L228" s="32"/>
      <c r="M228" s="136" t="s">
        <v>3</v>
      </c>
      <c r="N228" s="137" t="s">
        <v>40</v>
      </c>
      <c r="P228" s="138">
        <f>O228*H228</f>
        <v>0</v>
      </c>
      <c r="Q228" s="138">
        <v>0</v>
      </c>
      <c r="R228" s="138">
        <f>Q228*H228</f>
        <v>0</v>
      </c>
      <c r="S228" s="138">
        <v>0</v>
      </c>
      <c r="T228" s="139">
        <f>S228*H228</f>
        <v>0</v>
      </c>
      <c r="AR228" s="140" t="s">
        <v>84</v>
      </c>
      <c r="AT228" s="140" t="s">
        <v>168</v>
      </c>
      <c r="AU228" s="140" t="s">
        <v>78</v>
      </c>
      <c r="AY228" s="17" t="s">
        <v>165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7" t="s">
        <v>74</v>
      </c>
      <c r="BK228" s="141">
        <f>ROUND(I228*H228,2)</f>
        <v>0</v>
      </c>
      <c r="BL228" s="17" t="s">
        <v>84</v>
      </c>
      <c r="BM228" s="140" t="s">
        <v>405</v>
      </c>
    </row>
    <row r="229" spans="2:65" s="1" customFormat="1" ht="10.199999999999999">
      <c r="B229" s="32"/>
      <c r="D229" s="142" t="s">
        <v>173</v>
      </c>
      <c r="F229" s="143" t="s">
        <v>406</v>
      </c>
      <c r="I229" s="144"/>
      <c r="L229" s="32"/>
      <c r="M229" s="145"/>
      <c r="T229" s="53"/>
      <c r="AT229" s="17" t="s">
        <v>173</v>
      </c>
      <c r="AU229" s="17" t="s">
        <v>78</v>
      </c>
    </row>
    <row r="230" spans="2:65" s="12" customFormat="1" ht="10.199999999999999">
      <c r="B230" s="146"/>
      <c r="D230" s="147" t="s">
        <v>175</v>
      </c>
      <c r="E230" s="148" t="s">
        <v>3</v>
      </c>
      <c r="F230" s="149" t="s">
        <v>407</v>
      </c>
      <c r="H230" s="150">
        <v>4</v>
      </c>
      <c r="I230" s="151"/>
      <c r="L230" s="146"/>
      <c r="M230" s="152"/>
      <c r="T230" s="153"/>
      <c r="AT230" s="148" t="s">
        <v>175</v>
      </c>
      <c r="AU230" s="148" t="s">
        <v>78</v>
      </c>
      <c r="AV230" s="12" t="s">
        <v>78</v>
      </c>
      <c r="AW230" s="12" t="s">
        <v>31</v>
      </c>
      <c r="AX230" s="12" t="s">
        <v>74</v>
      </c>
      <c r="AY230" s="148" t="s">
        <v>165</v>
      </c>
    </row>
    <row r="231" spans="2:65" s="1" customFormat="1" ht="16.5" customHeight="1">
      <c r="B231" s="128"/>
      <c r="C231" s="167" t="s">
        <v>408</v>
      </c>
      <c r="D231" s="167" t="s">
        <v>409</v>
      </c>
      <c r="E231" s="168" t="s">
        <v>410</v>
      </c>
      <c r="F231" s="169" t="s">
        <v>411</v>
      </c>
      <c r="G231" s="170" t="s">
        <v>404</v>
      </c>
      <c r="H231" s="171">
        <v>4.4000000000000004</v>
      </c>
      <c r="I231" s="172"/>
      <c r="J231" s="173">
        <f>ROUND(I231*H231,2)</f>
        <v>0</v>
      </c>
      <c r="K231" s="169" t="s">
        <v>171</v>
      </c>
      <c r="L231" s="174"/>
      <c r="M231" s="175" t="s">
        <v>3</v>
      </c>
      <c r="N231" s="176" t="s">
        <v>40</v>
      </c>
      <c r="P231" s="138">
        <f>O231*H231</f>
        <v>0</v>
      </c>
      <c r="Q231" s="138">
        <v>9.3000000000000005E-4</v>
      </c>
      <c r="R231" s="138">
        <f>Q231*H231</f>
        <v>4.0920000000000002E-3</v>
      </c>
      <c r="S231" s="138">
        <v>0</v>
      </c>
      <c r="T231" s="139">
        <f>S231*H231</f>
        <v>0</v>
      </c>
      <c r="AR231" s="140" t="s">
        <v>219</v>
      </c>
      <c r="AT231" s="140" t="s">
        <v>409</v>
      </c>
      <c r="AU231" s="140" t="s">
        <v>78</v>
      </c>
      <c r="AY231" s="17" t="s">
        <v>165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7" t="s">
        <v>74</v>
      </c>
      <c r="BK231" s="141">
        <f>ROUND(I231*H231,2)</f>
        <v>0</v>
      </c>
      <c r="BL231" s="17" t="s">
        <v>84</v>
      </c>
      <c r="BM231" s="140" t="s">
        <v>412</v>
      </c>
    </row>
    <row r="232" spans="2:65" s="12" customFormat="1" ht="10.199999999999999">
      <c r="B232" s="146"/>
      <c r="D232" s="147" t="s">
        <v>175</v>
      </c>
      <c r="F232" s="149" t="s">
        <v>413</v>
      </c>
      <c r="H232" s="150">
        <v>4.4000000000000004</v>
      </c>
      <c r="I232" s="151"/>
      <c r="L232" s="146"/>
      <c r="M232" s="152"/>
      <c r="T232" s="153"/>
      <c r="AT232" s="148" t="s">
        <v>175</v>
      </c>
      <c r="AU232" s="148" t="s">
        <v>78</v>
      </c>
      <c r="AV232" s="12" t="s">
        <v>78</v>
      </c>
      <c r="AW232" s="12" t="s">
        <v>4</v>
      </c>
      <c r="AX232" s="12" t="s">
        <v>74</v>
      </c>
      <c r="AY232" s="148" t="s">
        <v>165</v>
      </c>
    </row>
    <row r="233" spans="2:65" s="11" customFormat="1" ht="22.8" customHeight="1">
      <c r="B233" s="116"/>
      <c r="D233" s="117" t="s">
        <v>68</v>
      </c>
      <c r="E233" s="126" t="s">
        <v>414</v>
      </c>
      <c r="F233" s="126" t="s">
        <v>415</v>
      </c>
      <c r="I233" s="119"/>
      <c r="J233" s="127">
        <f>BK233</f>
        <v>0</v>
      </c>
      <c r="L233" s="116"/>
      <c r="M233" s="121"/>
      <c r="P233" s="122">
        <f>SUM(P234:P236)</f>
        <v>0</v>
      </c>
      <c r="R233" s="122">
        <f>SUM(R234:R236)</f>
        <v>0</v>
      </c>
      <c r="T233" s="123">
        <f>SUM(T234:T236)</f>
        <v>0</v>
      </c>
      <c r="AR233" s="117" t="s">
        <v>74</v>
      </c>
      <c r="AT233" s="124" t="s">
        <v>68</v>
      </c>
      <c r="AU233" s="124" t="s">
        <v>74</v>
      </c>
      <c r="AY233" s="117" t="s">
        <v>165</v>
      </c>
      <c r="BK233" s="125">
        <f>SUM(BK234:BK236)</f>
        <v>0</v>
      </c>
    </row>
    <row r="234" spans="2:65" s="1" customFormat="1" ht="37.799999999999997" customHeight="1">
      <c r="B234" s="128"/>
      <c r="C234" s="129" t="s">
        <v>416</v>
      </c>
      <c r="D234" s="129" t="s">
        <v>168</v>
      </c>
      <c r="E234" s="130" t="s">
        <v>417</v>
      </c>
      <c r="F234" s="131" t="s">
        <v>418</v>
      </c>
      <c r="G234" s="132" t="s">
        <v>95</v>
      </c>
      <c r="H234" s="133">
        <v>51.006999999999998</v>
      </c>
      <c r="I234" s="134"/>
      <c r="J234" s="135">
        <f>ROUND(I234*H234,2)</f>
        <v>0</v>
      </c>
      <c r="K234" s="131" t="s">
        <v>171</v>
      </c>
      <c r="L234" s="32"/>
      <c r="M234" s="136" t="s">
        <v>3</v>
      </c>
      <c r="N234" s="137" t="s">
        <v>40</v>
      </c>
      <c r="P234" s="138">
        <f>O234*H234</f>
        <v>0</v>
      </c>
      <c r="Q234" s="138">
        <v>0</v>
      </c>
      <c r="R234" s="138">
        <f>Q234*H234</f>
        <v>0</v>
      </c>
      <c r="S234" s="138">
        <v>0</v>
      </c>
      <c r="T234" s="139">
        <f>S234*H234</f>
        <v>0</v>
      </c>
      <c r="AR234" s="140" t="s">
        <v>84</v>
      </c>
      <c r="AT234" s="140" t="s">
        <v>168</v>
      </c>
      <c r="AU234" s="140" t="s">
        <v>78</v>
      </c>
      <c r="AY234" s="17" t="s">
        <v>165</v>
      </c>
      <c r="BE234" s="141">
        <f>IF(N234="základní",J234,0)</f>
        <v>0</v>
      </c>
      <c r="BF234" s="141">
        <f>IF(N234="snížená",J234,0)</f>
        <v>0</v>
      </c>
      <c r="BG234" s="141">
        <f>IF(N234="zákl. přenesená",J234,0)</f>
        <v>0</v>
      </c>
      <c r="BH234" s="141">
        <f>IF(N234="sníž. přenesená",J234,0)</f>
        <v>0</v>
      </c>
      <c r="BI234" s="141">
        <f>IF(N234="nulová",J234,0)</f>
        <v>0</v>
      </c>
      <c r="BJ234" s="17" t="s">
        <v>74</v>
      </c>
      <c r="BK234" s="141">
        <f>ROUND(I234*H234,2)</f>
        <v>0</v>
      </c>
      <c r="BL234" s="17" t="s">
        <v>84</v>
      </c>
      <c r="BM234" s="140" t="s">
        <v>419</v>
      </c>
    </row>
    <row r="235" spans="2:65" s="1" customFormat="1" ht="10.199999999999999">
      <c r="B235" s="32"/>
      <c r="D235" s="142" t="s">
        <v>173</v>
      </c>
      <c r="F235" s="143" t="s">
        <v>420</v>
      </c>
      <c r="I235" s="144"/>
      <c r="L235" s="32"/>
      <c r="M235" s="145"/>
      <c r="T235" s="53"/>
      <c r="AT235" s="17" t="s">
        <v>173</v>
      </c>
      <c r="AU235" s="17" t="s">
        <v>78</v>
      </c>
    </row>
    <row r="236" spans="2:65" s="12" customFormat="1" ht="10.199999999999999">
      <c r="B236" s="146"/>
      <c r="D236" s="147" t="s">
        <v>175</v>
      </c>
      <c r="E236" s="148" t="s">
        <v>3</v>
      </c>
      <c r="F236" s="149" t="s">
        <v>104</v>
      </c>
      <c r="H236" s="150">
        <v>51.006999999999998</v>
      </c>
      <c r="I236" s="151"/>
      <c r="L236" s="146"/>
      <c r="M236" s="152"/>
      <c r="T236" s="153"/>
      <c r="AT236" s="148" t="s">
        <v>175</v>
      </c>
      <c r="AU236" s="148" t="s">
        <v>78</v>
      </c>
      <c r="AV236" s="12" t="s">
        <v>78</v>
      </c>
      <c r="AW236" s="12" t="s">
        <v>31</v>
      </c>
      <c r="AX236" s="12" t="s">
        <v>74</v>
      </c>
      <c r="AY236" s="148" t="s">
        <v>165</v>
      </c>
    </row>
    <row r="237" spans="2:65" s="11" customFormat="1" ht="22.8" customHeight="1">
      <c r="B237" s="116"/>
      <c r="D237" s="117" t="s">
        <v>68</v>
      </c>
      <c r="E237" s="126" t="s">
        <v>421</v>
      </c>
      <c r="F237" s="126" t="s">
        <v>422</v>
      </c>
      <c r="I237" s="119"/>
      <c r="J237" s="127">
        <f>BK237</f>
        <v>0</v>
      </c>
      <c r="L237" s="116"/>
      <c r="M237" s="121"/>
      <c r="P237" s="122">
        <f>SUM(P238:P239)</f>
        <v>0</v>
      </c>
      <c r="R237" s="122">
        <f>SUM(R238:R239)</f>
        <v>0</v>
      </c>
      <c r="T237" s="123">
        <f>SUM(T238:T239)</f>
        <v>0</v>
      </c>
      <c r="AR237" s="117" t="s">
        <v>74</v>
      </c>
      <c r="AT237" s="124" t="s">
        <v>68</v>
      </c>
      <c r="AU237" s="124" t="s">
        <v>74</v>
      </c>
      <c r="AY237" s="117" t="s">
        <v>165</v>
      </c>
      <c r="BK237" s="125">
        <f>SUM(BK238:BK239)</f>
        <v>0</v>
      </c>
    </row>
    <row r="238" spans="2:65" s="1" customFormat="1" ht="55.5" customHeight="1">
      <c r="B238" s="128"/>
      <c r="C238" s="129" t="s">
        <v>423</v>
      </c>
      <c r="D238" s="129" t="s">
        <v>168</v>
      </c>
      <c r="E238" s="130" t="s">
        <v>424</v>
      </c>
      <c r="F238" s="131" t="s">
        <v>425</v>
      </c>
      <c r="G238" s="132" t="s">
        <v>305</v>
      </c>
      <c r="H238" s="133">
        <v>4.4909999999999997</v>
      </c>
      <c r="I238" s="134"/>
      <c r="J238" s="135">
        <f>ROUND(I238*H238,2)</f>
        <v>0</v>
      </c>
      <c r="K238" s="131" t="s">
        <v>171</v>
      </c>
      <c r="L238" s="32"/>
      <c r="M238" s="136" t="s">
        <v>3</v>
      </c>
      <c r="N238" s="137" t="s">
        <v>40</v>
      </c>
      <c r="P238" s="138">
        <f>O238*H238</f>
        <v>0</v>
      </c>
      <c r="Q238" s="138">
        <v>0</v>
      </c>
      <c r="R238" s="138">
        <f>Q238*H238</f>
        <v>0</v>
      </c>
      <c r="S238" s="138">
        <v>0</v>
      </c>
      <c r="T238" s="139">
        <f>S238*H238</f>
        <v>0</v>
      </c>
      <c r="AR238" s="140" t="s">
        <v>84</v>
      </c>
      <c r="AT238" s="140" t="s">
        <v>168</v>
      </c>
      <c r="AU238" s="140" t="s">
        <v>78</v>
      </c>
      <c r="AY238" s="17" t="s">
        <v>165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7" t="s">
        <v>74</v>
      </c>
      <c r="BK238" s="141">
        <f>ROUND(I238*H238,2)</f>
        <v>0</v>
      </c>
      <c r="BL238" s="17" t="s">
        <v>84</v>
      </c>
      <c r="BM238" s="140" t="s">
        <v>426</v>
      </c>
    </row>
    <row r="239" spans="2:65" s="1" customFormat="1" ht="10.199999999999999">
      <c r="B239" s="32"/>
      <c r="D239" s="142" t="s">
        <v>173</v>
      </c>
      <c r="F239" s="143" t="s">
        <v>427</v>
      </c>
      <c r="I239" s="144"/>
      <c r="L239" s="32"/>
      <c r="M239" s="145"/>
      <c r="T239" s="53"/>
      <c r="AT239" s="17" t="s">
        <v>173</v>
      </c>
      <c r="AU239" s="17" t="s">
        <v>78</v>
      </c>
    </row>
    <row r="240" spans="2:65" s="11" customFormat="1" ht="25.95" customHeight="1">
      <c r="B240" s="116"/>
      <c r="D240" s="117" t="s">
        <v>68</v>
      </c>
      <c r="E240" s="118" t="s">
        <v>428</v>
      </c>
      <c r="F240" s="118" t="s">
        <v>429</v>
      </c>
      <c r="I240" s="119"/>
      <c r="J240" s="120">
        <f>BK240</f>
        <v>0</v>
      </c>
      <c r="L240" s="116"/>
      <c r="M240" s="121"/>
      <c r="P240" s="122">
        <f>P241+P251+P280+P300</f>
        <v>0</v>
      </c>
      <c r="R240" s="122">
        <f>R241+R251+R280+R300</f>
        <v>1.2135426390319999</v>
      </c>
      <c r="T240" s="123">
        <f>T241+T251+T280+T300</f>
        <v>1.4991E-3</v>
      </c>
      <c r="AR240" s="117" t="s">
        <v>78</v>
      </c>
      <c r="AT240" s="124" t="s">
        <v>68</v>
      </c>
      <c r="AU240" s="124" t="s">
        <v>69</v>
      </c>
      <c r="AY240" s="117" t="s">
        <v>165</v>
      </c>
      <c r="BK240" s="125">
        <f>BK241+BK251+BK280+BK300</f>
        <v>0</v>
      </c>
    </row>
    <row r="241" spans="2:65" s="11" customFormat="1" ht="22.8" customHeight="1">
      <c r="B241" s="116"/>
      <c r="D241" s="117" t="s">
        <v>68</v>
      </c>
      <c r="E241" s="126" t="s">
        <v>430</v>
      </c>
      <c r="F241" s="126" t="s">
        <v>431</v>
      </c>
      <c r="I241" s="119"/>
      <c r="J241" s="127">
        <f>BK241</f>
        <v>0</v>
      </c>
      <c r="L241" s="116"/>
      <c r="M241" s="121"/>
      <c r="P241" s="122">
        <f>SUM(P242:P250)</f>
        <v>0</v>
      </c>
      <c r="R241" s="122">
        <f>SUM(R242:R250)</f>
        <v>2.249E-2</v>
      </c>
      <c r="T241" s="123">
        <f>SUM(T242:T250)</f>
        <v>0</v>
      </c>
      <c r="AR241" s="117" t="s">
        <v>78</v>
      </c>
      <c r="AT241" s="124" t="s">
        <v>68</v>
      </c>
      <c r="AU241" s="124" t="s">
        <v>74</v>
      </c>
      <c r="AY241" s="117" t="s">
        <v>165</v>
      </c>
      <c r="BK241" s="125">
        <f>SUM(BK242:BK250)</f>
        <v>0</v>
      </c>
    </row>
    <row r="242" spans="2:65" s="1" customFormat="1" ht="33" customHeight="1">
      <c r="B242" s="128"/>
      <c r="C242" s="129" t="s">
        <v>432</v>
      </c>
      <c r="D242" s="129" t="s">
        <v>168</v>
      </c>
      <c r="E242" s="130" t="s">
        <v>433</v>
      </c>
      <c r="F242" s="131" t="s">
        <v>434</v>
      </c>
      <c r="G242" s="132" t="s">
        <v>202</v>
      </c>
      <c r="H242" s="133">
        <v>2</v>
      </c>
      <c r="I242" s="134"/>
      <c r="J242" s="135">
        <f>ROUND(I242*H242,2)</f>
        <v>0</v>
      </c>
      <c r="K242" s="131" t="s">
        <v>171</v>
      </c>
      <c r="L242" s="32"/>
      <c r="M242" s="136" t="s">
        <v>3</v>
      </c>
      <c r="N242" s="137" t="s">
        <v>40</v>
      </c>
      <c r="P242" s="138">
        <f>O242*H242</f>
        <v>0</v>
      </c>
      <c r="Q242" s="138">
        <v>2.2300000000000002E-3</v>
      </c>
      <c r="R242" s="138">
        <f>Q242*H242</f>
        <v>4.4600000000000004E-3</v>
      </c>
      <c r="S242" s="138">
        <v>0</v>
      </c>
      <c r="T242" s="139">
        <f>S242*H242</f>
        <v>0</v>
      </c>
      <c r="AR242" s="140" t="s">
        <v>203</v>
      </c>
      <c r="AT242" s="140" t="s">
        <v>168</v>
      </c>
      <c r="AU242" s="140" t="s">
        <v>78</v>
      </c>
      <c r="AY242" s="17" t="s">
        <v>165</v>
      </c>
      <c r="BE242" s="141">
        <f>IF(N242="základní",J242,0)</f>
        <v>0</v>
      </c>
      <c r="BF242" s="141">
        <f>IF(N242="snížená",J242,0)</f>
        <v>0</v>
      </c>
      <c r="BG242" s="141">
        <f>IF(N242="zákl. přenesená",J242,0)</f>
        <v>0</v>
      </c>
      <c r="BH242" s="141">
        <f>IF(N242="sníž. přenesená",J242,0)</f>
        <v>0</v>
      </c>
      <c r="BI242" s="141">
        <f>IF(N242="nulová",J242,0)</f>
        <v>0</v>
      </c>
      <c r="BJ242" s="17" t="s">
        <v>74</v>
      </c>
      <c r="BK242" s="141">
        <f>ROUND(I242*H242,2)</f>
        <v>0</v>
      </c>
      <c r="BL242" s="17" t="s">
        <v>203</v>
      </c>
      <c r="BM242" s="140" t="s">
        <v>435</v>
      </c>
    </row>
    <row r="243" spans="2:65" s="1" customFormat="1" ht="10.199999999999999">
      <c r="B243" s="32"/>
      <c r="D243" s="142" t="s">
        <v>173</v>
      </c>
      <c r="F243" s="143" t="s">
        <v>436</v>
      </c>
      <c r="I243" s="144"/>
      <c r="L243" s="32"/>
      <c r="M243" s="145"/>
      <c r="T243" s="53"/>
      <c r="AT243" s="17" t="s">
        <v>173</v>
      </c>
      <c r="AU243" s="17" t="s">
        <v>78</v>
      </c>
    </row>
    <row r="244" spans="2:65" s="1" customFormat="1" ht="16.5" customHeight="1">
      <c r="B244" s="128"/>
      <c r="C244" s="167" t="s">
        <v>437</v>
      </c>
      <c r="D244" s="167" t="s">
        <v>409</v>
      </c>
      <c r="E244" s="168" t="s">
        <v>438</v>
      </c>
      <c r="F244" s="169" t="s">
        <v>439</v>
      </c>
      <c r="G244" s="170" t="s">
        <v>227</v>
      </c>
      <c r="H244" s="171">
        <v>1</v>
      </c>
      <c r="I244" s="172"/>
      <c r="J244" s="173">
        <f>ROUND(I244*H244,2)</f>
        <v>0</v>
      </c>
      <c r="K244" s="169" t="s">
        <v>171</v>
      </c>
      <c r="L244" s="174"/>
      <c r="M244" s="175" t="s">
        <v>3</v>
      </c>
      <c r="N244" s="176" t="s">
        <v>40</v>
      </c>
      <c r="P244" s="138">
        <f>O244*H244</f>
        <v>0</v>
      </c>
      <c r="Q244" s="138">
        <v>1.35E-2</v>
      </c>
      <c r="R244" s="138">
        <f>Q244*H244</f>
        <v>1.35E-2</v>
      </c>
      <c r="S244" s="138">
        <v>0</v>
      </c>
      <c r="T244" s="139">
        <f>S244*H244</f>
        <v>0</v>
      </c>
      <c r="AR244" s="140" t="s">
        <v>370</v>
      </c>
      <c r="AT244" s="140" t="s">
        <v>409</v>
      </c>
      <c r="AU244" s="140" t="s">
        <v>78</v>
      </c>
      <c r="AY244" s="17" t="s">
        <v>165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7" t="s">
        <v>74</v>
      </c>
      <c r="BK244" s="141">
        <f>ROUND(I244*H244,2)</f>
        <v>0</v>
      </c>
      <c r="BL244" s="17" t="s">
        <v>203</v>
      </c>
      <c r="BM244" s="140" t="s">
        <v>440</v>
      </c>
    </row>
    <row r="245" spans="2:65" s="1" customFormat="1" ht="24.15" customHeight="1">
      <c r="B245" s="128"/>
      <c r="C245" s="129" t="s">
        <v>441</v>
      </c>
      <c r="D245" s="129" t="s">
        <v>168</v>
      </c>
      <c r="E245" s="130" t="s">
        <v>442</v>
      </c>
      <c r="F245" s="131" t="s">
        <v>443</v>
      </c>
      <c r="G245" s="132" t="s">
        <v>227</v>
      </c>
      <c r="H245" s="133">
        <v>3</v>
      </c>
      <c r="I245" s="134"/>
      <c r="J245" s="135">
        <f>ROUND(I245*H245,2)</f>
        <v>0</v>
      </c>
      <c r="K245" s="131" t="s">
        <v>171</v>
      </c>
      <c r="L245" s="32"/>
      <c r="M245" s="136" t="s">
        <v>3</v>
      </c>
      <c r="N245" s="137" t="s">
        <v>40</v>
      </c>
      <c r="P245" s="138">
        <f>O245*H245</f>
        <v>0</v>
      </c>
      <c r="Q245" s="138">
        <v>4.0000000000000003E-5</v>
      </c>
      <c r="R245" s="138">
        <f>Q245*H245</f>
        <v>1.2000000000000002E-4</v>
      </c>
      <c r="S245" s="138">
        <v>0</v>
      </c>
      <c r="T245" s="139">
        <f>S245*H245</f>
        <v>0</v>
      </c>
      <c r="AR245" s="140" t="s">
        <v>203</v>
      </c>
      <c r="AT245" s="140" t="s">
        <v>168</v>
      </c>
      <c r="AU245" s="140" t="s">
        <v>78</v>
      </c>
      <c r="AY245" s="17" t="s">
        <v>165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7" t="s">
        <v>74</v>
      </c>
      <c r="BK245" s="141">
        <f>ROUND(I245*H245,2)</f>
        <v>0</v>
      </c>
      <c r="BL245" s="17" t="s">
        <v>203</v>
      </c>
      <c r="BM245" s="140" t="s">
        <v>444</v>
      </c>
    </row>
    <row r="246" spans="2:65" s="1" customFormat="1" ht="10.199999999999999">
      <c r="B246" s="32"/>
      <c r="D246" s="142" t="s">
        <v>173</v>
      </c>
      <c r="F246" s="143" t="s">
        <v>445</v>
      </c>
      <c r="I246" s="144"/>
      <c r="L246" s="32"/>
      <c r="M246" s="145"/>
      <c r="T246" s="53"/>
      <c r="AT246" s="17" t="s">
        <v>173</v>
      </c>
      <c r="AU246" s="17" t="s">
        <v>78</v>
      </c>
    </row>
    <row r="247" spans="2:65" s="1" customFormat="1" ht="16.5" customHeight="1">
      <c r="B247" s="128"/>
      <c r="C247" s="167" t="s">
        <v>446</v>
      </c>
      <c r="D247" s="167" t="s">
        <v>409</v>
      </c>
      <c r="E247" s="168" t="s">
        <v>447</v>
      </c>
      <c r="F247" s="169" t="s">
        <v>448</v>
      </c>
      <c r="G247" s="170" t="s">
        <v>227</v>
      </c>
      <c r="H247" s="171">
        <v>3</v>
      </c>
      <c r="I247" s="172"/>
      <c r="J247" s="173">
        <f>ROUND(I247*H247,2)</f>
        <v>0</v>
      </c>
      <c r="K247" s="169" t="s">
        <v>171</v>
      </c>
      <c r="L247" s="174"/>
      <c r="M247" s="175" t="s">
        <v>3</v>
      </c>
      <c r="N247" s="176" t="s">
        <v>40</v>
      </c>
      <c r="P247" s="138">
        <f>O247*H247</f>
        <v>0</v>
      </c>
      <c r="Q247" s="138">
        <v>1.47E-3</v>
      </c>
      <c r="R247" s="138">
        <f>Q247*H247</f>
        <v>4.4099999999999999E-3</v>
      </c>
      <c r="S247" s="138">
        <v>0</v>
      </c>
      <c r="T247" s="139">
        <f>S247*H247</f>
        <v>0</v>
      </c>
      <c r="AR247" s="140" t="s">
        <v>370</v>
      </c>
      <c r="AT247" s="140" t="s">
        <v>409</v>
      </c>
      <c r="AU247" s="140" t="s">
        <v>78</v>
      </c>
      <c r="AY247" s="17" t="s">
        <v>165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7" t="s">
        <v>74</v>
      </c>
      <c r="BK247" s="141">
        <f>ROUND(I247*H247,2)</f>
        <v>0</v>
      </c>
      <c r="BL247" s="17" t="s">
        <v>203</v>
      </c>
      <c r="BM247" s="140" t="s">
        <v>449</v>
      </c>
    </row>
    <row r="248" spans="2:65" s="1" customFormat="1" ht="21.75" customHeight="1">
      <c r="B248" s="128"/>
      <c r="C248" s="129" t="s">
        <v>450</v>
      </c>
      <c r="D248" s="129" t="s">
        <v>168</v>
      </c>
      <c r="E248" s="130" t="s">
        <v>451</v>
      </c>
      <c r="F248" s="131" t="s">
        <v>452</v>
      </c>
      <c r="G248" s="132" t="s">
        <v>299</v>
      </c>
      <c r="H248" s="133">
        <v>2</v>
      </c>
      <c r="I248" s="134"/>
      <c r="J248" s="135">
        <f>ROUND(I248*H248,2)</f>
        <v>0</v>
      </c>
      <c r="K248" s="131" t="s">
        <v>222</v>
      </c>
      <c r="L248" s="32"/>
      <c r="M248" s="136" t="s">
        <v>3</v>
      </c>
      <c r="N248" s="137" t="s">
        <v>40</v>
      </c>
      <c r="P248" s="138">
        <f>O248*H248</f>
        <v>0</v>
      </c>
      <c r="Q248" s="138">
        <v>0</v>
      </c>
      <c r="R248" s="138">
        <f>Q248*H248</f>
        <v>0</v>
      </c>
      <c r="S248" s="138">
        <v>0</v>
      </c>
      <c r="T248" s="139">
        <f>S248*H248</f>
        <v>0</v>
      </c>
      <c r="AR248" s="140" t="s">
        <v>203</v>
      </c>
      <c r="AT248" s="140" t="s">
        <v>168</v>
      </c>
      <c r="AU248" s="140" t="s">
        <v>78</v>
      </c>
      <c r="AY248" s="17" t="s">
        <v>165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7" t="s">
        <v>74</v>
      </c>
      <c r="BK248" s="141">
        <f>ROUND(I248*H248,2)</f>
        <v>0</v>
      </c>
      <c r="BL248" s="17" t="s">
        <v>203</v>
      </c>
      <c r="BM248" s="140" t="s">
        <v>453</v>
      </c>
    </row>
    <row r="249" spans="2:65" s="1" customFormat="1" ht="49.05" customHeight="1">
      <c r="B249" s="128"/>
      <c r="C249" s="129" t="s">
        <v>454</v>
      </c>
      <c r="D249" s="129" t="s">
        <v>168</v>
      </c>
      <c r="E249" s="130" t="s">
        <v>455</v>
      </c>
      <c r="F249" s="131" t="s">
        <v>456</v>
      </c>
      <c r="G249" s="132" t="s">
        <v>305</v>
      </c>
      <c r="H249" s="133">
        <v>2.1999999999999999E-2</v>
      </c>
      <c r="I249" s="134"/>
      <c r="J249" s="135">
        <f>ROUND(I249*H249,2)</f>
        <v>0</v>
      </c>
      <c r="K249" s="131" t="s">
        <v>171</v>
      </c>
      <c r="L249" s="32"/>
      <c r="M249" s="136" t="s">
        <v>3</v>
      </c>
      <c r="N249" s="137" t="s">
        <v>40</v>
      </c>
      <c r="P249" s="138">
        <f>O249*H249</f>
        <v>0</v>
      </c>
      <c r="Q249" s="138">
        <v>0</v>
      </c>
      <c r="R249" s="138">
        <f>Q249*H249</f>
        <v>0</v>
      </c>
      <c r="S249" s="138">
        <v>0</v>
      </c>
      <c r="T249" s="139">
        <f>S249*H249</f>
        <v>0</v>
      </c>
      <c r="AR249" s="140" t="s">
        <v>203</v>
      </c>
      <c r="AT249" s="140" t="s">
        <v>168</v>
      </c>
      <c r="AU249" s="140" t="s">
        <v>78</v>
      </c>
      <c r="AY249" s="17" t="s">
        <v>165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7" t="s">
        <v>74</v>
      </c>
      <c r="BK249" s="141">
        <f>ROUND(I249*H249,2)</f>
        <v>0</v>
      </c>
      <c r="BL249" s="17" t="s">
        <v>203</v>
      </c>
      <c r="BM249" s="140" t="s">
        <v>457</v>
      </c>
    </row>
    <row r="250" spans="2:65" s="1" customFormat="1" ht="10.199999999999999">
      <c r="B250" s="32"/>
      <c r="D250" s="142" t="s">
        <v>173</v>
      </c>
      <c r="F250" s="143" t="s">
        <v>458</v>
      </c>
      <c r="I250" s="144"/>
      <c r="L250" s="32"/>
      <c r="M250" s="145"/>
      <c r="T250" s="53"/>
      <c r="AT250" s="17" t="s">
        <v>173</v>
      </c>
      <c r="AU250" s="17" t="s">
        <v>78</v>
      </c>
    </row>
    <row r="251" spans="2:65" s="11" customFormat="1" ht="22.8" customHeight="1">
      <c r="B251" s="116"/>
      <c r="D251" s="117" t="s">
        <v>68</v>
      </c>
      <c r="E251" s="126" t="s">
        <v>459</v>
      </c>
      <c r="F251" s="126" t="s">
        <v>460</v>
      </c>
      <c r="I251" s="119"/>
      <c r="J251" s="127">
        <f>BK251</f>
        <v>0</v>
      </c>
      <c r="L251" s="116"/>
      <c r="M251" s="121"/>
      <c r="P251" s="122">
        <f>SUM(P252:P279)</f>
        <v>0</v>
      </c>
      <c r="R251" s="122">
        <f>SUM(R252:R279)</f>
        <v>0.95199304103199989</v>
      </c>
      <c r="T251" s="123">
        <f>SUM(T252:T279)</f>
        <v>0</v>
      </c>
      <c r="AR251" s="117" t="s">
        <v>78</v>
      </c>
      <c r="AT251" s="124" t="s">
        <v>68</v>
      </c>
      <c r="AU251" s="124" t="s">
        <v>74</v>
      </c>
      <c r="AY251" s="117" t="s">
        <v>165</v>
      </c>
      <c r="BK251" s="125">
        <f>SUM(BK252:BK279)</f>
        <v>0</v>
      </c>
    </row>
    <row r="252" spans="2:65" s="1" customFormat="1" ht="24.15" customHeight="1">
      <c r="B252" s="128"/>
      <c r="C252" s="129" t="s">
        <v>461</v>
      </c>
      <c r="D252" s="129" t="s">
        <v>168</v>
      </c>
      <c r="E252" s="130" t="s">
        <v>462</v>
      </c>
      <c r="F252" s="131" t="s">
        <v>463</v>
      </c>
      <c r="G252" s="132" t="s">
        <v>95</v>
      </c>
      <c r="H252" s="133">
        <v>51.006999999999998</v>
      </c>
      <c r="I252" s="134"/>
      <c r="J252" s="135">
        <f>ROUND(I252*H252,2)</f>
        <v>0</v>
      </c>
      <c r="K252" s="131" t="s">
        <v>171</v>
      </c>
      <c r="L252" s="32"/>
      <c r="M252" s="136" t="s">
        <v>3</v>
      </c>
      <c r="N252" s="137" t="s">
        <v>40</v>
      </c>
      <c r="P252" s="138">
        <f>O252*H252</f>
        <v>0</v>
      </c>
      <c r="Q252" s="138">
        <v>3.0000000000000001E-5</v>
      </c>
      <c r="R252" s="138">
        <f>Q252*H252</f>
        <v>1.5302099999999999E-3</v>
      </c>
      <c r="S252" s="138">
        <v>0</v>
      </c>
      <c r="T252" s="139">
        <f>S252*H252</f>
        <v>0</v>
      </c>
      <c r="AR252" s="140" t="s">
        <v>203</v>
      </c>
      <c r="AT252" s="140" t="s">
        <v>168</v>
      </c>
      <c r="AU252" s="140" t="s">
        <v>78</v>
      </c>
      <c r="AY252" s="17" t="s">
        <v>165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7" t="s">
        <v>74</v>
      </c>
      <c r="BK252" s="141">
        <f>ROUND(I252*H252,2)</f>
        <v>0</v>
      </c>
      <c r="BL252" s="17" t="s">
        <v>203</v>
      </c>
      <c r="BM252" s="140" t="s">
        <v>464</v>
      </c>
    </row>
    <row r="253" spans="2:65" s="1" customFormat="1" ht="10.199999999999999">
      <c r="B253" s="32"/>
      <c r="D253" s="142" t="s">
        <v>173</v>
      </c>
      <c r="F253" s="143" t="s">
        <v>465</v>
      </c>
      <c r="I253" s="144"/>
      <c r="L253" s="32"/>
      <c r="M253" s="145"/>
      <c r="T253" s="53"/>
      <c r="AT253" s="17" t="s">
        <v>173</v>
      </c>
      <c r="AU253" s="17" t="s">
        <v>78</v>
      </c>
    </row>
    <row r="254" spans="2:65" s="12" customFormat="1" ht="10.199999999999999">
      <c r="B254" s="146"/>
      <c r="D254" s="147" t="s">
        <v>175</v>
      </c>
      <c r="E254" s="148" t="s">
        <v>3</v>
      </c>
      <c r="F254" s="149" t="s">
        <v>104</v>
      </c>
      <c r="H254" s="150">
        <v>51.006999999999998</v>
      </c>
      <c r="I254" s="151"/>
      <c r="L254" s="146"/>
      <c r="M254" s="152"/>
      <c r="T254" s="153"/>
      <c r="AT254" s="148" t="s">
        <v>175</v>
      </c>
      <c r="AU254" s="148" t="s">
        <v>78</v>
      </c>
      <c r="AV254" s="12" t="s">
        <v>78</v>
      </c>
      <c r="AW254" s="12" t="s">
        <v>31</v>
      </c>
      <c r="AX254" s="12" t="s">
        <v>74</v>
      </c>
      <c r="AY254" s="148" t="s">
        <v>165</v>
      </c>
    </row>
    <row r="255" spans="2:65" s="1" customFormat="1" ht="37.799999999999997" customHeight="1">
      <c r="B255" s="128"/>
      <c r="C255" s="129" t="s">
        <v>466</v>
      </c>
      <c r="D255" s="129" t="s">
        <v>168</v>
      </c>
      <c r="E255" s="130" t="s">
        <v>467</v>
      </c>
      <c r="F255" s="131" t="s">
        <v>468</v>
      </c>
      <c r="G255" s="132" t="s">
        <v>95</v>
      </c>
      <c r="H255" s="133">
        <v>51.006999999999998</v>
      </c>
      <c r="I255" s="134"/>
      <c r="J255" s="135">
        <f>ROUND(I255*H255,2)</f>
        <v>0</v>
      </c>
      <c r="K255" s="131" t="s">
        <v>171</v>
      </c>
      <c r="L255" s="32"/>
      <c r="M255" s="136" t="s">
        <v>3</v>
      </c>
      <c r="N255" s="137" t="s">
        <v>40</v>
      </c>
      <c r="P255" s="138">
        <f>O255*H255</f>
        <v>0</v>
      </c>
      <c r="Q255" s="138">
        <v>1.4999999999999999E-2</v>
      </c>
      <c r="R255" s="138">
        <f>Q255*H255</f>
        <v>0.76510499999999992</v>
      </c>
      <c r="S255" s="138">
        <v>0</v>
      </c>
      <c r="T255" s="139">
        <f>S255*H255</f>
        <v>0</v>
      </c>
      <c r="AR255" s="140" t="s">
        <v>203</v>
      </c>
      <c r="AT255" s="140" t="s">
        <v>168</v>
      </c>
      <c r="AU255" s="140" t="s">
        <v>78</v>
      </c>
      <c r="AY255" s="17" t="s">
        <v>165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7" t="s">
        <v>74</v>
      </c>
      <c r="BK255" s="141">
        <f>ROUND(I255*H255,2)</f>
        <v>0</v>
      </c>
      <c r="BL255" s="17" t="s">
        <v>203</v>
      </c>
      <c r="BM255" s="140" t="s">
        <v>469</v>
      </c>
    </row>
    <row r="256" spans="2:65" s="1" customFormat="1" ht="10.199999999999999">
      <c r="B256" s="32"/>
      <c r="D256" s="142" t="s">
        <v>173</v>
      </c>
      <c r="F256" s="143" t="s">
        <v>470</v>
      </c>
      <c r="I256" s="144"/>
      <c r="L256" s="32"/>
      <c r="M256" s="145"/>
      <c r="T256" s="53"/>
      <c r="AT256" s="17" t="s">
        <v>173</v>
      </c>
      <c r="AU256" s="17" t="s">
        <v>78</v>
      </c>
    </row>
    <row r="257" spans="2:65" s="12" customFormat="1" ht="10.199999999999999">
      <c r="B257" s="146"/>
      <c r="D257" s="147" t="s">
        <v>175</v>
      </c>
      <c r="E257" s="148" t="s">
        <v>3</v>
      </c>
      <c r="F257" s="149" t="s">
        <v>104</v>
      </c>
      <c r="H257" s="150">
        <v>51.006999999999998</v>
      </c>
      <c r="I257" s="151"/>
      <c r="L257" s="146"/>
      <c r="M257" s="152"/>
      <c r="T257" s="153"/>
      <c r="AT257" s="148" t="s">
        <v>175</v>
      </c>
      <c r="AU257" s="148" t="s">
        <v>78</v>
      </c>
      <c r="AV257" s="12" t="s">
        <v>78</v>
      </c>
      <c r="AW257" s="12" t="s">
        <v>31</v>
      </c>
      <c r="AX257" s="12" t="s">
        <v>74</v>
      </c>
      <c r="AY257" s="148" t="s">
        <v>165</v>
      </c>
    </row>
    <row r="258" spans="2:65" s="1" customFormat="1" ht="24.15" customHeight="1">
      <c r="B258" s="128"/>
      <c r="C258" s="129" t="s">
        <v>471</v>
      </c>
      <c r="D258" s="129" t="s">
        <v>168</v>
      </c>
      <c r="E258" s="130" t="s">
        <v>472</v>
      </c>
      <c r="F258" s="131" t="s">
        <v>473</v>
      </c>
      <c r="G258" s="132" t="s">
        <v>95</v>
      </c>
      <c r="H258" s="133">
        <v>51.006999999999998</v>
      </c>
      <c r="I258" s="134"/>
      <c r="J258" s="135">
        <f>ROUND(I258*H258,2)</f>
        <v>0</v>
      </c>
      <c r="K258" s="131" t="s">
        <v>171</v>
      </c>
      <c r="L258" s="32"/>
      <c r="M258" s="136" t="s">
        <v>3</v>
      </c>
      <c r="N258" s="137" t="s">
        <v>40</v>
      </c>
      <c r="P258" s="138">
        <f>O258*H258</f>
        <v>0</v>
      </c>
      <c r="Q258" s="138">
        <v>5.7599999999999997E-7</v>
      </c>
      <c r="R258" s="138">
        <f>Q258*H258</f>
        <v>2.9380031999999997E-5</v>
      </c>
      <c r="S258" s="138">
        <v>0</v>
      </c>
      <c r="T258" s="139">
        <f>S258*H258</f>
        <v>0</v>
      </c>
      <c r="AR258" s="140" t="s">
        <v>203</v>
      </c>
      <c r="AT258" s="140" t="s">
        <v>168</v>
      </c>
      <c r="AU258" s="140" t="s">
        <v>78</v>
      </c>
      <c r="AY258" s="17" t="s">
        <v>165</v>
      </c>
      <c r="BE258" s="141">
        <f>IF(N258="základní",J258,0)</f>
        <v>0</v>
      </c>
      <c r="BF258" s="141">
        <f>IF(N258="snížená",J258,0)</f>
        <v>0</v>
      </c>
      <c r="BG258" s="141">
        <f>IF(N258="zákl. přenesená",J258,0)</f>
        <v>0</v>
      </c>
      <c r="BH258" s="141">
        <f>IF(N258="sníž. přenesená",J258,0)</f>
        <v>0</v>
      </c>
      <c r="BI258" s="141">
        <f>IF(N258="nulová",J258,0)</f>
        <v>0</v>
      </c>
      <c r="BJ258" s="17" t="s">
        <v>74</v>
      </c>
      <c r="BK258" s="141">
        <f>ROUND(I258*H258,2)</f>
        <v>0</v>
      </c>
      <c r="BL258" s="17" t="s">
        <v>203</v>
      </c>
      <c r="BM258" s="140" t="s">
        <v>474</v>
      </c>
    </row>
    <row r="259" spans="2:65" s="1" customFormat="1" ht="10.199999999999999">
      <c r="B259" s="32"/>
      <c r="D259" s="142" t="s">
        <v>173</v>
      </c>
      <c r="F259" s="143" t="s">
        <v>475</v>
      </c>
      <c r="I259" s="144"/>
      <c r="L259" s="32"/>
      <c r="M259" s="145"/>
      <c r="T259" s="53"/>
      <c r="AT259" s="17" t="s">
        <v>173</v>
      </c>
      <c r="AU259" s="17" t="s">
        <v>78</v>
      </c>
    </row>
    <row r="260" spans="2:65" s="12" customFormat="1" ht="10.199999999999999">
      <c r="B260" s="146"/>
      <c r="D260" s="147" t="s">
        <v>175</v>
      </c>
      <c r="E260" s="148" t="s">
        <v>3</v>
      </c>
      <c r="F260" s="149" t="s">
        <v>104</v>
      </c>
      <c r="H260" s="150">
        <v>51.006999999999998</v>
      </c>
      <c r="I260" s="151"/>
      <c r="L260" s="146"/>
      <c r="M260" s="152"/>
      <c r="T260" s="153"/>
      <c r="AT260" s="148" t="s">
        <v>175</v>
      </c>
      <c r="AU260" s="148" t="s">
        <v>78</v>
      </c>
      <c r="AV260" s="12" t="s">
        <v>78</v>
      </c>
      <c r="AW260" s="12" t="s">
        <v>31</v>
      </c>
      <c r="AX260" s="12" t="s">
        <v>74</v>
      </c>
      <c r="AY260" s="148" t="s">
        <v>165</v>
      </c>
    </row>
    <row r="261" spans="2:65" s="1" customFormat="1" ht="24.15" customHeight="1">
      <c r="B261" s="128"/>
      <c r="C261" s="129" t="s">
        <v>476</v>
      </c>
      <c r="D261" s="129" t="s">
        <v>168</v>
      </c>
      <c r="E261" s="130" t="s">
        <v>477</v>
      </c>
      <c r="F261" s="131" t="s">
        <v>478</v>
      </c>
      <c r="G261" s="132" t="s">
        <v>95</v>
      </c>
      <c r="H261" s="133">
        <v>51.006999999999998</v>
      </c>
      <c r="I261" s="134"/>
      <c r="J261" s="135">
        <f>ROUND(I261*H261,2)</f>
        <v>0</v>
      </c>
      <c r="K261" s="131" t="s">
        <v>171</v>
      </c>
      <c r="L261" s="32"/>
      <c r="M261" s="136" t="s">
        <v>3</v>
      </c>
      <c r="N261" s="137" t="s">
        <v>40</v>
      </c>
      <c r="P261" s="138">
        <f>O261*H261</f>
        <v>0</v>
      </c>
      <c r="Q261" s="138">
        <v>0</v>
      </c>
      <c r="R261" s="138">
        <f>Q261*H261</f>
        <v>0</v>
      </c>
      <c r="S261" s="138">
        <v>0</v>
      </c>
      <c r="T261" s="139">
        <f>S261*H261</f>
        <v>0</v>
      </c>
      <c r="AR261" s="140" t="s">
        <v>203</v>
      </c>
      <c r="AT261" s="140" t="s">
        <v>168</v>
      </c>
      <c r="AU261" s="140" t="s">
        <v>78</v>
      </c>
      <c r="AY261" s="17" t="s">
        <v>165</v>
      </c>
      <c r="BE261" s="141">
        <f>IF(N261="základní",J261,0)</f>
        <v>0</v>
      </c>
      <c r="BF261" s="141">
        <f>IF(N261="snížená",J261,0)</f>
        <v>0</v>
      </c>
      <c r="BG261" s="141">
        <f>IF(N261="zákl. přenesená",J261,0)</f>
        <v>0</v>
      </c>
      <c r="BH261" s="141">
        <f>IF(N261="sníž. přenesená",J261,0)</f>
        <v>0</v>
      </c>
      <c r="BI261" s="141">
        <f>IF(N261="nulová",J261,0)</f>
        <v>0</v>
      </c>
      <c r="BJ261" s="17" t="s">
        <v>74</v>
      </c>
      <c r="BK261" s="141">
        <f>ROUND(I261*H261,2)</f>
        <v>0</v>
      </c>
      <c r="BL261" s="17" t="s">
        <v>203</v>
      </c>
      <c r="BM261" s="140" t="s">
        <v>479</v>
      </c>
    </row>
    <row r="262" spans="2:65" s="1" customFormat="1" ht="10.199999999999999">
      <c r="B262" s="32"/>
      <c r="D262" s="142" t="s">
        <v>173</v>
      </c>
      <c r="F262" s="143" t="s">
        <v>480</v>
      </c>
      <c r="I262" s="144"/>
      <c r="L262" s="32"/>
      <c r="M262" s="145"/>
      <c r="T262" s="53"/>
      <c r="AT262" s="17" t="s">
        <v>173</v>
      </c>
      <c r="AU262" s="17" t="s">
        <v>78</v>
      </c>
    </row>
    <row r="263" spans="2:65" s="1" customFormat="1" ht="24.15" customHeight="1">
      <c r="B263" s="128"/>
      <c r="C263" s="129" t="s">
        <v>481</v>
      </c>
      <c r="D263" s="129" t="s">
        <v>168</v>
      </c>
      <c r="E263" s="130" t="s">
        <v>462</v>
      </c>
      <c r="F263" s="131" t="s">
        <v>463</v>
      </c>
      <c r="G263" s="132" t="s">
        <v>95</v>
      </c>
      <c r="H263" s="133">
        <v>51.006999999999998</v>
      </c>
      <c r="I263" s="134"/>
      <c r="J263" s="135">
        <f>ROUND(I263*H263,2)</f>
        <v>0</v>
      </c>
      <c r="K263" s="131" t="s">
        <v>171</v>
      </c>
      <c r="L263" s="32"/>
      <c r="M263" s="136" t="s">
        <v>3</v>
      </c>
      <c r="N263" s="137" t="s">
        <v>40</v>
      </c>
      <c r="P263" s="138">
        <f>O263*H263</f>
        <v>0</v>
      </c>
      <c r="Q263" s="138">
        <v>3.3000000000000003E-5</v>
      </c>
      <c r="R263" s="138">
        <f>Q263*H263</f>
        <v>1.6832310000000001E-3</v>
      </c>
      <c r="S263" s="138">
        <v>0</v>
      </c>
      <c r="T263" s="139">
        <f>S263*H263</f>
        <v>0</v>
      </c>
      <c r="AR263" s="140" t="s">
        <v>203</v>
      </c>
      <c r="AT263" s="140" t="s">
        <v>168</v>
      </c>
      <c r="AU263" s="140" t="s">
        <v>78</v>
      </c>
      <c r="AY263" s="17" t="s">
        <v>165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7" t="s">
        <v>74</v>
      </c>
      <c r="BK263" s="141">
        <f>ROUND(I263*H263,2)</f>
        <v>0</v>
      </c>
      <c r="BL263" s="17" t="s">
        <v>203</v>
      </c>
      <c r="BM263" s="140" t="s">
        <v>482</v>
      </c>
    </row>
    <row r="264" spans="2:65" s="1" customFormat="1" ht="10.199999999999999">
      <c r="B264" s="32"/>
      <c r="D264" s="142" t="s">
        <v>173</v>
      </c>
      <c r="F264" s="143" t="s">
        <v>465</v>
      </c>
      <c r="I264" s="144"/>
      <c r="L264" s="32"/>
      <c r="M264" s="145"/>
      <c r="T264" s="53"/>
      <c r="AT264" s="17" t="s">
        <v>173</v>
      </c>
      <c r="AU264" s="17" t="s">
        <v>78</v>
      </c>
    </row>
    <row r="265" spans="2:65" s="1" customFormat="1" ht="24.15" customHeight="1">
      <c r="B265" s="128"/>
      <c r="C265" s="129" t="s">
        <v>483</v>
      </c>
      <c r="D265" s="129" t="s">
        <v>168</v>
      </c>
      <c r="E265" s="130" t="s">
        <v>484</v>
      </c>
      <c r="F265" s="131" t="s">
        <v>485</v>
      </c>
      <c r="G265" s="132" t="s">
        <v>95</v>
      </c>
      <c r="H265" s="133">
        <v>51.006999999999998</v>
      </c>
      <c r="I265" s="134"/>
      <c r="J265" s="135">
        <f>ROUND(I265*H265,2)</f>
        <v>0</v>
      </c>
      <c r="K265" s="131" t="s">
        <v>171</v>
      </c>
      <c r="L265" s="32"/>
      <c r="M265" s="136" t="s">
        <v>3</v>
      </c>
      <c r="N265" s="137" t="s">
        <v>40</v>
      </c>
      <c r="P265" s="138">
        <f>O265*H265</f>
        <v>0</v>
      </c>
      <c r="Q265" s="138">
        <v>4.0000000000000002E-4</v>
      </c>
      <c r="R265" s="138">
        <f>Q265*H265</f>
        <v>2.0402799999999999E-2</v>
      </c>
      <c r="S265" s="138">
        <v>0</v>
      </c>
      <c r="T265" s="139">
        <f>S265*H265</f>
        <v>0</v>
      </c>
      <c r="AR265" s="140" t="s">
        <v>203</v>
      </c>
      <c r="AT265" s="140" t="s">
        <v>168</v>
      </c>
      <c r="AU265" s="140" t="s">
        <v>78</v>
      </c>
      <c r="AY265" s="17" t="s">
        <v>165</v>
      </c>
      <c r="BE265" s="141">
        <f>IF(N265="základní",J265,0)</f>
        <v>0</v>
      </c>
      <c r="BF265" s="141">
        <f>IF(N265="snížená",J265,0)</f>
        <v>0</v>
      </c>
      <c r="BG265" s="141">
        <f>IF(N265="zákl. přenesená",J265,0)</f>
        <v>0</v>
      </c>
      <c r="BH265" s="141">
        <f>IF(N265="sníž. přenesená",J265,0)</f>
        <v>0</v>
      </c>
      <c r="BI265" s="141">
        <f>IF(N265="nulová",J265,0)</f>
        <v>0</v>
      </c>
      <c r="BJ265" s="17" t="s">
        <v>74</v>
      </c>
      <c r="BK265" s="141">
        <f>ROUND(I265*H265,2)</f>
        <v>0</v>
      </c>
      <c r="BL265" s="17" t="s">
        <v>203</v>
      </c>
      <c r="BM265" s="140" t="s">
        <v>486</v>
      </c>
    </row>
    <row r="266" spans="2:65" s="1" customFormat="1" ht="10.199999999999999">
      <c r="B266" s="32"/>
      <c r="D266" s="142" t="s">
        <v>173</v>
      </c>
      <c r="F266" s="143" t="s">
        <v>487</v>
      </c>
      <c r="I266" s="144"/>
      <c r="L266" s="32"/>
      <c r="M266" s="145"/>
      <c r="T266" s="53"/>
      <c r="AT266" s="17" t="s">
        <v>173</v>
      </c>
      <c r="AU266" s="17" t="s">
        <v>78</v>
      </c>
    </row>
    <row r="267" spans="2:65" s="1" customFormat="1" ht="37.799999999999997" customHeight="1">
      <c r="B267" s="128"/>
      <c r="C267" s="167" t="s">
        <v>488</v>
      </c>
      <c r="D267" s="167" t="s">
        <v>409</v>
      </c>
      <c r="E267" s="168" t="s">
        <v>489</v>
      </c>
      <c r="F267" s="169" t="s">
        <v>490</v>
      </c>
      <c r="G267" s="170" t="s">
        <v>95</v>
      </c>
      <c r="H267" s="171">
        <v>56.107999999999997</v>
      </c>
      <c r="I267" s="172"/>
      <c r="J267" s="173">
        <f>ROUND(I267*H267,2)</f>
        <v>0</v>
      </c>
      <c r="K267" s="169" t="s">
        <v>222</v>
      </c>
      <c r="L267" s="174"/>
      <c r="M267" s="175" t="s">
        <v>3</v>
      </c>
      <c r="N267" s="176" t="s">
        <v>40</v>
      </c>
      <c r="P267" s="138">
        <f>O267*H267</f>
        <v>0</v>
      </c>
      <c r="Q267" s="138">
        <v>2.3999999999999998E-3</v>
      </c>
      <c r="R267" s="138">
        <f>Q267*H267</f>
        <v>0.13465919999999998</v>
      </c>
      <c r="S267" s="138">
        <v>0</v>
      </c>
      <c r="T267" s="139">
        <f>S267*H267</f>
        <v>0</v>
      </c>
      <c r="AR267" s="140" t="s">
        <v>370</v>
      </c>
      <c r="AT267" s="140" t="s">
        <v>409</v>
      </c>
      <c r="AU267" s="140" t="s">
        <v>78</v>
      </c>
      <c r="AY267" s="17" t="s">
        <v>165</v>
      </c>
      <c r="BE267" s="141">
        <f>IF(N267="základní",J267,0)</f>
        <v>0</v>
      </c>
      <c r="BF267" s="141">
        <f>IF(N267="snížená",J267,0)</f>
        <v>0</v>
      </c>
      <c r="BG267" s="141">
        <f>IF(N267="zákl. přenesená",J267,0)</f>
        <v>0</v>
      </c>
      <c r="BH267" s="141">
        <f>IF(N267="sníž. přenesená",J267,0)</f>
        <v>0</v>
      </c>
      <c r="BI267" s="141">
        <f>IF(N267="nulová",J267,0)</f>
        <v>0</v>
      </c>
      <c r="BJ267" s="17" t="s">
        <v>74</v>
      </c>
      <c r="BK267" s="141">
        <f>ROUND(I267*H267,2)</f>
        <v>0</v>
      </c>
      <c r="BL267" s="17" t="s">
        <v>203</v>
      </c>
      <c r="BM267" s="140" t="s">
        <v>491</v>
      </c>
    </row>
    <row r="268" spans="2:65" s="12" customFormat="1" ht="10.199999999999999">
      <c r="B268" s="146"/>
      <c r="D268" s="147" t="s">
        <v>175</v>
      </c>
      <c r="F268" s="149" t="s">
        <v>492</v>
      </c>
      <c r="H268" s="150">
        <v>56.107999999999997</v>
      </c>
      <c r="I268" s="151"/>
      <c r="L268" s="146"/>
      <c r="M268" s="152"/>
      <c r="T268" s="153"/>
      <c r="AT268" s="148" t="s">
        <v>175</v>
      </c>
      <c r="AU268" s="148" t="s">
        <v>78</v>
      </c>
      <c r="AV268" s="12" t="s">
        <v>78</v>
      </c>
      <c r="AW268" s="12" t="s">
        <v>4</v>
      </c>
      <c r="AX268" s="12" t="s">
        <v>74</v>
      </c>
      <c r="AY268" s="148" t="s">
        <v>165</v>
      </c>
    </row>
    <row r="269" spans="2:65" s="1" customFormat="1" ht="24.15" customHeight="1">
      <c r="B269" s="128"/>
      <c r="C269" s="129" t="s">
        <v>493</v>
      </c>
      <c r="D269" s="129" t="s">
        <v>168</v>
      </c>
      <c r="E269" s="130" t="s">
        <v>494</v>
      </c>
      <c r="F269" s="131" t="s">
        <v>495</v>
      </c>
      <c r="G269" s="132" t="s">
        <v>404</v>
      </c>
      <c r="H269" s="133">
        <v>66.430000000000007</v>
      </c>
      <c r="I269" s="134"/>
      <c r="J269" s="135">
        <f>ROUND(I269*H269,2)</f>
        <v>0</v>
      </c>
      <c r="K269" s="131" t="s">
        <v>171</v>
      </c>
      <c r="L269" s="32"/>
      <c r="M269" s="136" t="s">
        <v>3</v>
      </c>
      <c r="N269" s="137" t="s">
        <v>40</v>
      </c>
      <c r="P269" s="138">
        <f>O269*H269</f>
        <v>0</v>
      </c>
      <c r="Q269" s="138">
        <v>5.3999999999999998E-5</v>
      </c>
      <c r="R269" s="138">
        <f>Q269*H269</f>
        <v>3.5872200000000003E-3</v>
      </c>
      <c r="S269" s="138">
        <v>0</v>
      </c>
      <c r="T269" s="139">
        <f>S269*H269</f>
        <v>0</v>
      </c>
      <c r="AR269" s="140" t="s">
        <v>203</v>
      </c>
      <c r="AT269" s="140" t="s">
        <v>168</v>
      </c>
      <c r="AU269" s="140" t="s">
        <v>78</v>
      </c>
      <c r="AY269" s="17" t="s">
        <v>165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7" t="s">
        <v>74</v>
      </c>
      <c r="BK269" s="141">
        <f>ROUND(I269*H269,2)</f>
        <v>0</v>
      </c>
      <c r="BL269" s="17" t="s">
        <v>203</v>
      </c>
      <c r="BM269" s="140" t="s">
        <v>496</v>
      </c>
    </row>
    <row r="270" spans="2:65" s="1" customFormat="1" ht="10.199999999999999">
      <c r="B270" s="32"/>
      <c r="D270" s="142" t="s">
        <v>173</v>
      </c>
      <c r="F270" s="143" t="s">
        <v>497</v>
      </c>
      <c r="I270" s="144"/>
      <c r="L270" s="32"/>
      <c r="M270" s="145"/>
      <c r="T270" s="53"/>
      <c r="AT270" s="17" t="s">
        <v>173</v>
      </c>
      <c r="AU270" s="17" t="s">
        <v>78</v>
      </c>
    </row>
    <row r="271" spans="2:65" s="12" customFormat="1" ht="10.199999999999999">
      <c r="B271" s="146"/>
      <c r="D271" s="147" t="s">
        <v>175</v>
      </c>
      <c r="E271" s="148" t="s">
        <v>3</v>
      </c>
      <c r="F271" s="149" t="s">
        <v>115</v>
      </c>
      <c r="H271" s="150">
        <v>66.430000000000007</v>
      </c>
      <c r="I271" s="151"/>
      <c r="L271" s="146"/>
      <c r="M271" s="152"/>
      <c r="T271" s="153"/>
      <c r="AT271" s="148" t="s">
        <v>175</v>
      </c>
      <c r="AU271" s="148" t="s">
        <v>78</v>
      </c>
      <c r="AV271" s="12" t="s">
        <v>78</v>
      </c>
      <c r="AW271" s="12" t="s">
        <v>31</v>
      </c>
      <c r="AX271" s="12" t="s">
        <v>74</v>
      </c>
      <c r="AY271" s="148" t="s">
        <v>165</v>
      </c>
    </row>
    <row r="272" spans="2:65" s="1" customFormat="1" ht="37.799999999999997" customHeight="1">
      <c r="B272" s="128"/>
      <c r="C272" s="167" t="s">
        <v>498</v>
      </c>
      <c r="D272" s="167" t="s">
        <v>409</v>
      </c>
      <c r="E272" s="168" t="s">
        <v>489</v>
      </c>
      <c r="F272" s="169" t="s">
        <v>490</v>
      </c>
      <c r="G272" s="170" t="s">
        <v>95</v>
      </c>
      <c r="H272" s="171">
        <v>9.9649999999999999</v>
      </c>
      <c r="I272" s="172"/>
      <c r="J272" s="173">
        <f>ROUND(I272*H272,2)</f>
        <v>0</v>
      </c>
      <c r="K272" s="169" t="s">
        <v>222</v>
      </c>
      <c r="L272" s="174"/>
      <c r="M272" s="175" t="s">
        <v>3</v>
      </c>
      <c r="N272" s="176" t="s">
        <v>40</v>
      </c>
      <c r="P272" s="138">
        <f>O272*H272</f>
        <v>0</v>
      </c>
      <c r="Q272" s="138">
        <v>2.3999999999999998E-3</v>
      </c>
      <c r="R272" s="138">
        <f>Q272*H272</f>
        <v>2.3915999999999996E-2</v>
      </c>
      <c r="S272" s="138">
        <v>0</v>
      </c>
      <c r="T272" s="139">
        <f>S272*H272</f>
        <v>0</v>
      </c>
      <c r="AR272" s="140" t="s">
        <v>370</v>
      </c>
      <c r="AT272" s="140" t="s">
        <v>409</v>
      </c>
      <c r="AU272" s="140" t="s">
        <v>78</v>
      </c>
      <c r="AY272" s="17" t="s">
        <v>165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7" t="s">
        <v>74</v>
      </c>
      <c r="BK272" s="141">
        <f>ROUND(I272*H272,2)</f>
        <v>0</v>
      </c>
      <c r="BL272" s="17" t="s">
        <v>203</v>
      </c>
      <c r="BM272" s="140" t="s">
        <v>499</v>
      </c>
    </row>
    <row r="273" spans="2:65" s="12" customFormat="1" ht="10.199999999999999">
      <c r="B273" s="146"/>
      <c r="D273" s="147" t="s">
        <v>175</v>
      </c>
      <c r="F273" s="149" t="s">
        <v>500</v>
      </c>
      <c r="H273" s="150">
        <v>9.9649999999999999</v>
      </c>
      <c r="I273" s="151"/>
      <c r="L273" s="146"/>
      <c r="M273" s="152"/>
      <c r="T273" s="153"/>
      <c r="AT273" s="148" t="s">
        <v>175</v>
      </c>
      <c r="AU273" s="148" t="s">
        <v>78</v>
      </c>
      <c r="AV273" s="12" t="s">
        <v>78</v>
      </c>
      <c r="AW273" s="12" t="s">
        <v>4</v>
      </c>
      <c r="AX273" s="12" t="s">
        <v>74</v>
      </c>
      <c r="AY273" s="148" t="s">
        <v>165</v>
      </c>
    </row>
    <row r="274" spans="2:65" s="1" customFormat="1" ht="21.75" customHeight="1">
      <c r="B274" s="128"/>
      <c r="C274" s="129" t="s">
        <v>501</v>
      </c>
      <c r="D274" s="129" t="s">
        <v>168</v>
      </c>
      <c r="E274" s="130" t="s">
        <v>502</v>
      </c>
      <c r="F274" s="131" t="s">
        <v>503</v>
      </c>
      <c r="G274" s="132" t="s">
        <v>227</v>
      </c>
      <c r="H274" s="133">
        <v>9</v>
      </c>
      <c r="I274" s="134"/>
      <c r="J274" s="135">
        <f>ROUND(I274*H274,2)</f>
        <v>0</v>
      </c>
      <c r="K274" s="131" t="s">
        <v>171</v>
      </c>
      <c r="L274" s="32"/>
      <c r="M274" s="136" t="s">
        <v>3</v>
      </c>
      <c r="N274" s="137" t="s">
        <v>40</v>
      </c>
      <c r="P274" s="138">
        <f>O274*H274</f>
        <v>0</v>
      </c>
      <c r="Q274" s="138">
        <v>3.0000000000000001E-5</v>
      </c>
      <c r="R274" s="138">
        <f>Q274*H274</f>
        <v>2.7E-4</v>
      </c>
      <c r="S274" s="138">
        <v>0</v>
      </c>
      <c r="T274" s="139">
        <f>S274*H274</f>
        <v>0</v>
      </c>
      <c r="AR274" s="140" t="s">
        <v>203</v>
      </c>
      <c r="AT274" s="140" t="s">
        <v>168</v>
      </c>
      <c r="AU274" s="140" t="s">
        <v>78</v>
      </c>
      <c r="AY274" s="17" t="s">
        <v>165</v>
      </c>
      <c r="BE274" s="141">
        <f>IF(N274="základní",J274,0)</f>
        <v>0</v>
      </c>
      <c r="BF274" s="141">
        <f>IF(N274="snížená",J274,0)</f>
        <v>0</v>
      </c>
      <c r="BG274" s="141">
        <f>IF(N274="zákl. přenesená",J274,0)</f>
        <v>0</v>
      </c>
      <c r="BH274" s="141">
        <f>IF(N274="sníž. přenesená",J274,0)</f>
        <v>0</v>
      </c>
      <c r="BI274" s="141">
        <f>IF(N274="nulová",J274,0)</f>
        <v>0</v>
      </c>
      <c r="BJ274" s="17" t="s">
        <v>74</v>
      </c>
      <c r="BK274" s="141">
        <f>ROUND(I274*H274,2)</f>
        <v>0</v>
      </c>
      <c r="BL274" s="17" t="s">
        <v>203</v>
      </c>
      <c r="BM274" s="140" t="s">
        <v>504</v>
      </c>
    </row>
    <row r="275" spans="2:65" s="1" customFormat="1" ht="10.199999999999999">
      <c r="B275" s="32"/>
      <c r="D275" s="142" t="s">
        <v>173</v>
      </c>
      <c r="F275" s="143" t="s">
        <v>505</v>
      </c>
      <c r="I275" s="144"/>
      <c r="L275" s="32"/>
      <c r="M275" s="145"/>
      <c r="T275" s="53"/>
      <c r="AT275" s="17" t="s">
        <v>173</v>
      </c>
      <c r="AU275" s="17" t="s">
        <v>78</v>
      </c>
    </row>
    <row r="276" spans="2:65" s="1" customFormat="1" ht="21.75" customHeight="1">
      <c r="B276" s="128"/>
      <c r="C276" s="129" t="s">
        <v>506</v>
      </c>
      <c r="D276" s="129" t="s">
        <v>168</v>
      </c>
      <c r="E276" s="130" t="s">
        <v>507</v>
      </c>
      <c r="F276" s="131" t="s">
        <v>508</v>
      </c>
      <c r="G276" s="132" t="s">
        <v>227</v>
      </c>
      <c r="H276" s="133">
        <v>27</v>
      </c>
      <c r="I276" s="134"/>
      <c r="J276" s="135">
        <f>ROUND(I276*H276,2)</f>
        <v>0</v>
      </c>
      <c r="K276" s="131" t="s">
        <v>171</v>
      </c>
      <c r="L276" s="32"/>
      <c r="M276" s="136" t="s">
        <v>3</v>
      </c>
      <c r="N276" s="137" t="s">
        <v>40</v>
      </c>
      <c r="P276" s="138">
        <f>O276*H276</f>
        <v>0</v>
      </c>
      <c r="Q276" s="138">
        <v>3.0000000000000001E-5</v>
      </c>
      <c r="R276" s="138">
        <f>Q276*H276</f>
        <v>8.1000000000000006E-4</v>
      </c>
      <c r="S276" s="138">
        <v>0</v>
      </c>
      <c r="T276" s="139">
        <f>S276*H276</f>
        <v>0</v>
      </c>
      <c r="AR276" s="140" t="s">
        <v>203</v>
      </c>
      <c r="AT276" s="140" t="s">
        <v>168</v>
      </c>
      <c r="AU276" s="140" t="s">
        <v>78</v>
      </c>
      <c r="AY276" s="17" t="s">
        <v>165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7" t="s">
        <v>74</v>
      </c>
      <c r="BK276" s="141">
        <f>ROUND(I276*H276,2)</f>
        <v>0</v>
      </c>
      <c r="BL276" s="17" t="s">
        <v>203</v>
      </c>
      <c r="BM276" s="140" t="s">
        <v>509</v>
      </c>
    </row>
    <row r="277" spans="2:65" s="1" customFormat="1" ht="10.199999999999999">
      <c r="B277" s="32"/>
      <c r="D277" s="142" t="s">
        <v>173</v>
      </c>
      <c r="F277" s="143" t="s">
        <v>510</v>
      </c>
      <c r="I277" s="144"/>
      <c r="L277" s="32"/>
      <c r="M277" s="145"/>
      <c r="T277" s="53"/>
      <c r="AT277" s="17" t="s">
        <v>173</v>
      </c>
      <c r="AU277" s="17" t="s">
        <v>78</v>
      </c>
    </row>
    <row r="278" spans="2:65" s="1" customFormat="1" ht="49.05" customHeight="1">
      <c r="B278" s="128"/>
      <c r="C278" s="129" t="s">
        <v>511</v>
      </c>
      <c r="D278" s="129" t="s">
        <v>168</v>
      </c>
      <c r="E278" s="130" t="s">
        <v>512</v>
      </c>
      <c r="F278" s="131" t="s">
        <v>513</v>
      </c>
      <c r="G278" s="132" t="s">
        <v>305</v>
      </c>
      <c r="H278" s="133">
        <v>0.95199999999999996</v>
      </c>
      <c r="I278" s="134"/>
      <c r="J278" s="135">
        <f>ROUND(I278*H278,2)</f>
        <v>0</v>
      </c>
      <c r="K278" s="131" t="s">
        <v>171</v>
      </c>
      <c r="L278" s="32"/>
      <c r="M278" s="136" t="s">
        <v>3</v>
      </c>
      <c r="N278" s="137" t="s">
        <v>40</v>
      </c>
      <c r="P278" s="138">
        <f>O278*H278</f>
        <v>0</v>
      </c>
      <c r="Q278" s="138">
        <v>0</v>
      </c>
      <c r="R278" s="138">
        <f>Q278*H278</f>
        <v>0</v>
      </c>
      <c r="S278" s="138">
        <v>0</v>
      </c>
      <c r="T278" s="139">
        <f>S278*H278</f>
        <v>0</v>
      </c>
      <c r="AR278" s="140" t="s">
        <v>203</v>
      </c>
      <c r="AT278" s="140" t="s">
        <v>168</v>
      </c>
      <c r="AU278" s="140" t="s">
        <v>78</v>
      </c>
      <c r="AY278" s="17" t="s">
        <v>165</v>
      </c>
      <c r="BE278" s="141">
        <f>IF(N278="základní",J278,0)</f>
        <v>0</v>
      </c>
      <c r="BF278" s="141">
        <f>IF(N278="snížená",J278,0)</f>
        <v>0</v>
      </c>
      <c r="BG278" s="141">
        <f>IF(N278="zákl. přenesená",J278,0)</f>
        <v>0</v>
      </c>
      <c r="BH278" s="141">
        <f>IF(N278="sníž. přenesená",J278,0)</f>
        <v>0</v>
      </c>
      <c r="BI278" s="141">
        <f>IF(N278="nulová",J278,0)</f>
        <v>0</v>
      </c>
      <c r="BJ278" s="17" t="s">
        <v>74</v>
      </c>
      <c r="BK278" s="141">
        <f>ROUND(I278*H278,2)</f>
        <v>0</v>
      </c>
      <c r="BL278" s="17" t="s">
        <v>203</v>
      </c>
      <c r="BM278" s="140" t="s">
        <v>514</v>
      </c>
    </row>
    <row r="279" spans="2:65" s="1" customFormat="1" ht="10.199999999999999">
      <c r="B279" s="32"/>
      <c r="D279" s="142" t="s">
        <v>173</v>
      </c>
      <c r="F279" s="143" t="s">
        <v>515</v>
      </c>
      <c r="I279" s="144"/>
      <c r="L279" s="32"/>
      <c r="M279" s="145"/>
      <c r="T279" s="53"/>
      <c r="AT279" s="17" t="s">
        <v>173</v>
      </c>
      <c r="AU279" s="17" t="s">
        <v>78</v>
      </c>
    </row>
    <row r="280" spans="2:65" s="11" customFormat="1" ht="22.8" customHeight="1">
      <c r="B280" s="116"/>
      <c r="D280" s="117" t="s">
        <v>68</v>
      </c>
      <c r="E280" s="126" t="s">
        <v>516</v>
      </c>
      <c r="F280" s="126" t="s">
        <v>517</v>
      </c>
      <c r="I280" s="119"/>
      <c r="J280" s="127">
        <f>BK280</f>
        <v>0</v>
      </c>
      <c r="L280" s="116"/>
      <c r="M280" s="121"/>
      <c r="P280" s="122">
        <f>SUM(P281:P299)</f>
        <v>0</v>
      </c>
      <c r="R280" s="122">
        <f>SUM(R281:R299)</f>
        <v>0.13045616000000002</v>
      </c>
      <c r="T280" s="123">
        <f>SUM(T281:T299)</f>
        <v>0</v>
      </c>
      <c r="AR280" s="117" t="s">
        <v>78</v>
      </c>
      <c r="AT280" s="124" t="s">
        <v>68</v>
      </c>
      <c r="AU280" s="124" t="s">
        <v>74</v>
      </c>
      <c r="AY280" s="117" t="s">
        <v>165</v>
      </c>
      <c r="BK280" s="125">
        <f>SUM(BK281:BK299)</f>
        <v>0</v>
      </c>
    </row>
    <row r="281" spans="2:65" s="1" customFormat="1" ht="24.15" customHeight="1">
      <c r="B281" s="128"/>
      <c r="C281" s="129" t="s">
        <v>518</v>
      </c>
      <c r="D281" s="129" t="s">
        <v>168</v>
      </c>
      <c r="E281" s="130" t="s">
        <v>519</v>
      </c>
      <c r="F281" s="131" t="s">
        <v>520</v>
      </c>
      <c r="G281" s="132" t="s">
        <v>95</v>
      </c>
      <c r="H281" s="133">
        <v>5.8049999999999997</v>
      </c>
      <c r="I281" s="134"/>
      <c r="J281" s="135">
        <f>ROUND(I281*H281,2)</f>
        <v>0</v>
      </c>
      <c r="K281" s="131" t="s">
        <v>171</v>
      </c>
      <c r="L281" s="32"/>
      <c r="M281" s="136" t="s">
        <v>3</v>
      </c>
      <c r="N281" s="137" t="s">
        <v>40</v>
      </c>
      <c r="P281" s="138">
        <f>O281*H281</f>
        <v>0</v>
      </c>
      <c r="Q281" s="138">
        <v>2.9999999999999997E-4</v>
      </c>
      <c r="R281" s="138">
        <f>Q281*H281</f>
        <v>1.7414999999999998E-3</v>
      </c>
      <c r="S281" s="138">
        <v>0</v>
      </c>
      <c r="T281" s="139">
        <f>S281*H281</f>
        <v>0</v>
      </c>
      <c r="AR281" s="140" t="s">
        <v>203</v>
      </c>
      <c r="AT281" s="140" t="s">
        <v>168</v>
      </c>
      <c r="AU281" s="140" t="s">
        <v>78</v>
      </c>
      <c r="AY281" s="17" t="s">
        <v>165</v>
      </c>
      <c r="BE281" s="141">
        <f>IF(N281="základní",J281,0)</f>
        <v>0</v>
      </c>
      <c r="BF281" s="141">
        <f>IF(N281="snížená",J281,0)</f>
        <v>0</v>
      </c>
      <c r="BG281" s="141">
        <f>IF(N281="zákl. přenesená",J281,0)</f>
        <v>0</v>
      </c>
      <c r="BH281" s="141">
        <f>IF(N281="sníž. přenesená",J281,0)</f>
        <v>0</v>
      </c>
      <c r="BI281" s="141">
        <f>IF(N281="nulová",J281,0)</f>
        <v>0</v>
      </c>
      <c r="BJ281" s="17" t="s">
        <v>74</v>
      </c>
      <c r="BK281" s="141">
        <f>ROUND(I281*H281,2)</f>
        <v>0</v>
      </c>
      <c r="BL281" s="17" t="s">
        <v>203</v>
      </c>
      <c r="BM281" s="140" t="s">
        <v>521</v>
      </c>
    </row>
    <row r="282" spans="2:65" s="1" customFormat="1" ht="10.199999999999999">
      <c r="B282" s="32"/>
      <c r="D282" s="142" t="s">
        <v>173</v>
      </c>
      <c r="F282" s="143" t="s">
        <v>522</v>
      </c>
      <c r="I282" s="144"/>
      <c r="L282" s="32"/>
      <c r="M282" s="145"/>
      <c r="T282" s="53"/>
      <c r="AT282" s="17" t="s">
        <v>173</v>
      </c>
      <c r="AU282" s="17" t="s">
        <v>78</v>
      </c>
    </row>
    <row r="283" spans="2:65" s="12" customFormat="1" ht="10.199999999999999">
      <c r="B283" s="146"/>
      <c r="D283" s="147" t="s">
        <v>175</v>
      </c>
      <c r="E283" s="148" t="s">
        <v>3</v>
      </c>
      <c r="F283" s="149" t="s">
        <v>107</v>
      </c>
      <c r="H283" s="150">
        <v>5.8049999999999997</v>
      </c>
      <c r="I283" s="151"/>
      <c r="L283" s="146"/>
      <c r="M283" s="152"/>
      <c r="T283" s="153"/>
      <c r="AT283" s="148" t="s">
        <v>175</v>
      </c>
      <c r="AU283" s="148" t="s">
        <v>78</v>
      </c>
      <c r="AV283" s="12" t="s">
        <v>78</v>
      </c>
      <c r="AW283" s="12" t="s">
        <v>31</v>
      </c>
      <c r="AX283" s="12" t="s">
        <v>74</v>
      </c>
      <c r="AY283" s="148" t="s">
        <v>165</v>
      </c>
    </row>
    <row r="284" spans="2:65" s="1" customFormat="1" ht="37.799999999999997" customHeight="1">
      <c r="B284" s="128"/>
      <c r="C284" s="129" t="s">
        <v>523</v>
      </c>
      <c r="D284" s="129" t="s">
        <v>168</v>
      </c>
      <c r="E284" s="130" t="s">
        <v>524</v>
      </c>
      <c r="F284" s="131" t="s">
        <v>525</v>
      </c>
      <c r="G284" s="132" t="s">
        <v>95</v>
      </c>
      <c r="H284" s="133">
        <v>5.8049999999999997</v>
      </c>
      <c r="I284" s="134"/>
      <c r="J284" s="135">
        <f>ROUND(I284*H284,2)</f>
        <v>0</v>
      </c>
      <c r="K284" s="131" t="s">
        <v>171</v>
      </c>
      <c r="L284" s="32"/>
      <c r="M284" s="136" t="s">
        <v>3</v>
      </c>
      <c r="N284" s="137" t="s">
        <v>40</v>
      </c>
      <c r="P284" s="138">
        <f>O284*H284</f>
        <v>0</v>
      </c>
      <c r="Q284" s="138">
        <v>5.5799999999999999E-3</v>
      </c>
      <c r="R284" s="138">
        <f>Q284*H284</f>
        <v>3.2391900000000001E-2</v>
      </c>
      <c r="S284" s="138">
        <v>0</v>
      </c>
      <c r="T284" s="139">
        <f>S284*H284</f>
        <v>0</v>
      </c>
      <c r="AR284" s="140" t="s">
        <v>203</v>
      </c>
      <c r="AT284" s="140" t="s">
        <v>168</v>
      </c>
      <c r="AU284" s="140" t="s">
        <v>78</v>
      </c>
      <c r="AY284" s="17" t="s">
        <v>165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7" t="s">
        <v>74</v>
      </c>
      <c r="BK284" s="141">
        <f>ROUND(I284*H284,2)</f>
        <v>0</v>
      </c>
      <c r="BL284" s="17" t="s">
        <v>203</v>
      </c>
      <c r="BM284" s="140" t="s">
        <v>526</v>
      </c>
    </row>
    <row r="285" spans="2:65" s="1" customFormat="1" ht="10.199999999999999">
      <c r="B285" s="32"/>
      <c r="D285" s="142" t="s">
        <v>173</v>
      </c>
      <c r="F285" s="143" t="s">
        <v>527</v>
      </c>
      <c r="I285" s="144"/>
      <c r="L285" s="32"/>
      <c r="M285" s="145"/>
      <c r="T285" s="53"/>
      <c r="AT285" s="17" t="s">
        <v>173</v>
      </c>
      <c r="AU285" s="17" t="s">
        <v>78</v>
      </c>
    </row>
    <row r="286" spans="2:65" s="1" customFormat="1" ht="33" customHeight="1">
      <c r="B286" s="128"/>
      <c r="C286" s="167" t="s">
        <v>340</v>
      </c>
      <c r="D286" s="167" t="s">
        <v>409</v>
      </c>
      <c r="E286" s="168" t="s">
        <v>528</v>
      </c>
      <c r="F286" s="169" t="s">
        <v>529</v>
      </c>
      <c r="G286" s="170" t="s">
        <v>95</v>
      </c>
      <c r="H286" s="171">
        <v>6.3860000000000001</v>
      </c>
      <c r="I286" s="172"/>
      <c r="J286" s="173">
        <f>ROUND(I286*H286,2)</f>
        <v>0</v>
      </c>
      <c r="K286" s="169" t="s">
        <v>171</v>
      </c>
      <c r="L286" s="174"/>
      <c r="M286" s="175" t="s">
        <v>3</v>
      </c>
      <c r="N286" s="176" t="s">
        <v>40</v>
      </c>
      <c r="P286" s="138">
        <f>O286*H286</f>
        <v>0</v>
      </c>
      <c r="Q286" s="138">
        <v>1.4290000000000001E-2</v>
      </c>
      <c r="R286" s="138">
        <f>Q286*H286</f>
        <v>9.1255940000000008E-2</v>
      </c>
      <c r="S286" s="138">
        <v>0</v>
      </c>
      <c r="T286" s="139">
        <f>S286*H286</f>
        <v>0</v>
      </c>
      <c r="AR286" s="140" t="s">
        <v>370</v>
      </c>
      <c r="AT286" s="140" t="s">
        <v>409</v>
      </c>
      <c r="AU286" s="140" t="s">
        <v>78</v>
      </c>
      <c r="AY286" s="17" t="s">
        <v>165</v>
      </c>
      <c r="BE286" s="141">
        <f>IF(N286="základní",J286,0)</f>
        <v>0</v>
      </c>
      <c r="BF286" s="141">
        <f>IF(N286="snížená",J286,0)</f>
        <v>0</v>
      </c>
      <c r="BG286" s="141">
        <f>IF(N286="zákl. přenesená",J286,0)</f>
        <v>0</v>
      </c>
      <c r="BH286" s="141">
        <f>IF(N286="sníž. přenesená",J286,0)</f>
        <v>0</v>
      </c>
      <c r="BI286" s="141">
        <f>IF(N286="nulová",J286,0)</f>
        <v>0</v>
      </c>
      <c r="BJ286" s="17" t="s">
        <v>74</v>
      </c>
      <c r="BK286" s="141">
        <f>ROUND(I286*H286,2)</f>
        <v>0</v>
      </c>
      <c r="BL286" s="17" t="s">
        <v>203</v>
      </c>
      <c r="BM286" s="140" t="s">
        <v>530</v>
      </c>
    </row>
    <row r="287" spans="2:65" s="12" customFormat="1" ht="10.199999999999999">
      <c r="B287" s="146"/>
      <c r="D287" s="147" t="s">
        <v>175</v>
      </c>
      <c r="F287" s="149" t="s">
        <v>531</v>
      </c>
      <c r="H287" s="150">
        <v>6.3860000000000001</v>
      </c>
      <c r="I287" s="151"/>
      <c r="L287" s="146"/>
      <c r="M287" s="152"/>
      <c r="T287" s="153"/>
      <c r="AT287" s="148" t="s">
        <v>175</v>
      </c>
      <c r="AU287" s="148" t="s">
        <v>78</v>
      </c>
      <c r="AV287" s="12" t="s">
        <v>78</v>
      </c>
      <c r="AW287" s="12" t="s">
        <v>4</v>
      </c>
      <c r="AX287" s="12" t="s">
        <v>74</v>
      </c>
      <c r="AY287" s="148" t="s">
        <v>165</v>
      </c>
    </row>
    <row r="288" spans="2:65" s="1" customFormat="1" ht="33" customHeight="1">
      <c r="B288" s="128"/>
      <c r="C288" s="129" t="s">
        <v>532</v>
      </c>
      <c r="D288" s="129" t="s">
        <v>168</v>
      </c>
      <c r="E288" s="130" t="s">
        <v>533</v>
      </c>
      <c r="F288" s="131" t="s">
        <v>534</v>
      </c>
      <c r="G288" s="132" t="s">
        <v>404</v>
      </c>
      <c r="H288" s="133">
        <v>9.8699999999999992</v>
      </c>
      <c r="I288" s="134"/>
      <c r="J288" s="135">
        <f>ROUND(I288*H288,2)</f>
        <v>0</v>
      </c>
      <c r="K288" s="131" t="s">
        <v>171</v>
      </c>
      <c r="L288" s="32"/>
      <c r="M288" s="136" t="s">
        <v>3</v>
      </c>
      <c r="N288" s="137" t="s">
        <v>40</v>
      </c>
      <c r="P288" s="138">
        <f>O288*H288</f>
        <v>0</v>
      </c>
      <c r="Q288" s="138">
        <v>2.0000000000000001E-4</v>
      </c>
      <c r="R288" s="138">
        <f>Q288*H288</f>
        <v>1.9740000000000001E-3</v>
      </c>
      <c r="S288" s="138">
        <v>0</v>
      </c>
      <c r="T288" s="139">
        <f>S288*H288</f>
        <v>0</v>
      </c>
      <c r="AR288" s="140" t="s">
        <v>203</v>
      </c>
      <c r="AT288" s="140" t="s">
        <v>168</v>
      </c>
      <c r="AU288" s="140" t="s">
        <v>78</v>
      </c>
      <c r="AY288" s="17" t="s">
        <v>165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7" t="s">
        <v>74</v>
      </c>
      <c r="BK288" s="141">
        <f>ROUND(I288*H288,2)</f>
        <v>0</v>
      </c>
      <c r="BL288" s="17" t="s">
        <v>203</v>
      </c>
      <c r="BM288" s="140" t="s">
        <v>535</v>
      </c>
    </row>
    <row r="289" spans="2:65" s="1" customFormat="1" ht="10.199999999999999">
      <c r="B289" s="32"/>
      <c r="D289" s="142" t="s">
        <v>173</v>
      </c>
      <c r="F289" s="143" t="s">
        <v>536</v>
      </c>
      <c r="I289" s="144"/>
      <c r="L289" s="32"/>
      <c r="M289" s="145"/>
      <c r="T289" s="53"/>
      <c r="AT289" s="17" t="s">
        <v>173</v>
      </c>
      <c r="AU289" s="17" t="s">
        <v>78</v>
      </c>
    </row>
    <row r="290" spans="2:65" s="12" customFormat="1" ht="10.199999999999999">
      <c r="B290" s="146"/>
      <c r="D290" s="147" t="s">
        <v>175</v>
      </c>
      <c r="E290" s="148" t="s">
        <v>3</v>
      </c>
      <c r="F290" s="149" t="s">
        <v>537</v>
      </c>
      <c r="H290" s="150">
        <v>3.87</v>
      </c>
      <c r="I290" s="151"/>
      <c r="L290" s="146"/>
      <c r="M290" s="152"/>
      <c r="T290" s="153"/>
      <c r="AT290" s="148" t="s">
        <v>175</v>
      </c>
      <c r="AU290" s="148" t="s">
        <v>78</v>
      </c>
      <c r="AV290" s="12" t="s">
        <v>78</v>
      </c>
      <c r="AW290" s="12" t="s">
        <v>31</v>
      </c>
      <c r="AX290" s="12" t="s">
        <v>69</v>
      </c>
      <c r="AY290" s="148" t="s">
        <v>165</v>
      </c>
    </row>
    <row r="291" spans="2:65" s="12" customFormat="1" ht="10.199999999999999">
      <c r="B291" s="146"/>
      <c r="D291" s="147" t="s">
        <v>175</v>
      </c>
      <c r="E291" s="148" t="s">
        <v>3</v>
      </c>
      <c r="F291" s="149" t="s">
        <v>538</v>
      </c>
      <c r="H291" s="150">
        <v>6</v>
      </c>
      <c r="I291" s="151"/>
      <c r="L291" s="146"/>
      <c r="M291" s="152"/>
      <c r="T291" s="153"/>
      <c r="AT291" s="148" t="s">
        <v>175</v>
      </c>
      <c r="AU291" s="148" t="s">
        <v>78</v>
      </c>
      <c r="AV291" s="12" t="s">
        <v>78</v>
      </c>
      <c r="AW291" s="12" t="s">
        <v>31</v>
      </c>
      <c r="AX291" s="12" t="s">
        <v>69</v>
      </c>
      <c r="AY291" s="148" t="s">
        <v>165</v>
      </c>
    </row>
    <row r="292" spans="2:65" s="14" customFormat="1" ht="10.199999999999999">
      <c r="B292" s="160"/>
      <c r="D292" s="147" t="s">
        <v>175</v>
      </c>
      <c r="E292" s="161" t="s">
        <v>3</v>
      </c>
      <c r="F292" s="162" t="s">
        <v>197</v>
      </c>
      <c r="H292" s="163">
        <v>9.8699999999999992</v>
      </c>
      <c r="I292" s="164"/>
      <c r="L292" s="160"/>
      <c r="M292" s="165"/>
      <c r="T292" s="166"/>
      <c r="AT292" s="161" t="s">
        <v>175</v>
      </c>
      <c r="AU292" s="161" t="s">
        <v>78</v>
      </c>
      <c r="AV292" s="14" t="s">
        <v>84</v>
      </c>
      <c r="AW292" s="14" t="s">
        <v>31</v>
      </c>
      <c r="AX292" s="14" t="s">
        <v>74</v>
      </c>
      <c r="AY292" s="161" t="s">
        <v>165</v>
      </c>
    </row>
    <row r="293" spans="2:65" s="1" customFormat="1" ht="24.15" customHeight="1">
      <c r="B293" s="128"/>
      <c r="C293" s="167" t="s">
        <v>539</v>
      </c>
      <c r="D293" s="167" t="s">
        <v>409</v>
      </c>
      <c r="E293" s="168" t="s">
        <v>540</v>
      </c>
      <c r="F293" s="169" t="s">
        <v>541</v>
      </c>
      <c r="G293" s="170" t="s">
        <v>404</v>
      </c>
      <c r="H293" s="171">
        <v>10.856999999999999</v>
      </c>
      <c r="I293" s="172"/>
      <c r="J293" s="173">
        <f>ROUND(I293*H293,2)</f>
        <v>0</v>
      </c>
      <c r="K293" s="169" t="s">
        <v>171</v>
      </c>
      <c r="L293" s="174"/>
      <c r="M293" s="175" t="s">
        <v>3</v>
      </c>
      <c r="N293" s="176" t="s">
        <v>40</v>
      </c>
      <c r="P293" s="138">
        <f>O293*H293</f>
        <v>0</v>
      </c>
      <c r="Q293" s="138">
        <v>2.5999999999999998E-4</v>
      </c>
      <c r="R293" s="138">
        <f>Q293*H293</f>
        <v>2.8228199999999998E-3</v>
      </c>
      <c r="S293" s="138">
        <v>0</v>
      </c>
      <c r="T293" s="139">
        <f>S293*H293</f>
        <v>0</v>
      </c>
      <c r="AR293" s="140" t="s">
        <v>370</v>
      </c>
      <c r="AT293" s="140" t="s">
        <v>409</v>
      </c>
      <c r="AU293" s="140" t="s">
        <v>78</v>
      </c>
      <c r="AY293" s="17" t="s">
        <v>165</v>
      </c>
      <c r="BE293" s="141">
        <f>IF(N293="základní",J293,0)</f>
        <v>0</v>
      </c>
      <c r="BF293" s="141">
        <f>IF(N293="snížená",J293,0)</f>
        <v>0</v>
      </c>
      <c r="BG293" s="141">
        <f>IF(N293="zákl. přenesená",J293,0)</f>
        <v>0</v>
      </c>
      <c r="BH293" s="141">
        <f>IF(N293="sníž. přenesená",J293,0)</f>
        <v>0</v>
      </c>
      <c r="BI293" s="141">
        <f>IF(N293="nulová",J293,0)</f>
        <v>0</v>
      </c>
      <c r="BJ293" s="17" t="s">
        <v>74</v>
      </c>
      <c r="BK293" s="141">
        <f>ROUND(I293*H293,2)</f>
        <v>0</v>
      </c>
      <c r="BL293" s="17" t="s">
        <v>203</v>
      </c>
      <c r="BM293" s="140" t="s">
        <v>542</v>
      </c>
    </row>
    <row r="294" spans="2:65" s="12" customFormat="1" ht="10.199999999999999">
      <c r="B294" s="146"/>
      <c r="D294" s="147" t="s">
        <v>175</v>
      </c>
      <c r="F294" s="149" t="s">
        <v>543</v>
      </c>
      <c r="H294" s="150">
        <v>10.856999999999999</v>
      </c>
      <c r="I294" s="151"/>
      <c r="L294" s="146"/>
      <c r="M294" s="152"/>
      <c r="T294" s="153"/>
      <c r="AT294" s="148" t="s">
        <v>175</v>
      </c>
      <c r="AU294" s="148" t="s">
        <v>78</v>
      </c>
      <c r="AV294" s="12" t="s">
        <v>78</v>
      </c>
      <c r="AW294" s="12" t="s">
        <v>4</v>
      </c>
      <c r="AX294" s="12" t="s">
        <v>74</v>
      </c>
      <c r="AY294" s="148" t="s">
        <v>165</v>
      </c>
    </row>
    <row r="295" spans="2:65" s="1" customFormat="1" ht="24.15" customHeight="1">
      <c r="B295" s="128"/>
      <c r="C295" s="129" t="s">
        <v>544</v>
      </c>
      <c r="D295" s="129" t="s">
        <v>168</v>
      </c>
      <c r="E295" s="130" t="s">
        <v>545</v>
      </c>
      <c r="F295" s="131" t="s">
        <v>546</v>
      </c>
      <c r="G295" s="132" t="s">
        <v>404</v>
      </c>
      <c r="H295" s="133">
        <v>3</v>
      </c>
      <c r="I295" s="134"/>
      <c r="J295" s="135">
        <f>ROUND(I295*H295,2)</f>
        <v>0</v>
      </c>
      <c r="K295" s="131" t="s">
        <v>171</v>
      </c>
      <c r="L295" s="32"/>
      <c r="M295" s="136" t="s">
        <v>3</v>
      </c>
      <c r="N295" s="137" t="s">
        <v>40</v>
      </c>
      <c r="P295" s="138">
        <f>O295*H295</f>
        <v>0</v>
      </c>
      <c r="Q295" s="138">
        <v>9.0000000000000006E-5</v>
      </c>
      <c r="R295" s="138">
        <f>Q295*H295</f>
        <v>2.7E-4</v>
      </c>
      <c r="S295" s="138">
        <v>0</v>
      </c>
      <c r="T295" s="139">
        <f>S295*H295</f>
        <v>0</v>
      </c>
      <c r="AR295" s="140" t="s">
        <v>203</v>
      </c>
      <c r="AT295" s="140" t="s">
        <v>168</v>
      </c>
      <c r="AU295" s="140" t="s">
        <v>78</v>
      </c>
      <c r="AY295" s="17" t="s">
        <v>165</v>
      </c>
      <c r="BE295" s="141">
        <f>IF(N295="základní",J295,0)</f>
        <v>0</v>
      </c>
      <c r="BF295" s="141">
        <f>IF(N295="snížená",J295,0)</f>
        <v>0</v>
      </c>
      <c r="BG295" s="141">
        <f>IF(N295="zákl. přenesená",J295,0)</f>
        <v>0</v>
      </c>
      <c r="BH295" s="141">
        <f>IF(N295="sníž. přenesená",J295,0)</f>
        <v>0</v>
      </c>
      <c r="BI295" s="141">
        <f>IF(N295="nulová",J295,0)</f>
        <v>0</v>
      </c>
      <c r="BJ295" s="17" t="s">
        <v>74</v>
      </c>
      <c r="BK295" s="141">
        <f>ROUND(I295*H295,2)</f>
        <v>0</v>
      </c>
      <c r="BL295" s="17" t="s">
        <v>203</v>
      </c>
      <c r="BM295" s="140" t="s">
        <v>547</v>
      </c>
    </row>
    <row r="296" spans="2:65" s="1" customFormat="1" ht="10.199999999999999">
      <c r="B296" s="32"/>
      <c r="D296" s="142" t="s">
        <v>173</v>
      </c>
      <c r="F296" s="143" t="s">
        <v>548</v>
      </c>
      <c r="I296" s="144"/>
      <c r="L296" s="32"/>
      <c r="M296" s="145"/>
      <c r="T296" s="53"/>
      <c r="AT296" s="17" t="s">
        <v>173</v>
      </c>
      <c r="AU296" s="17" t="s">
        <v>78</v>
      </c>
    </row>
    <row r="297" spans="2:65" s="12" customFormat="1" ht="10.199999999999999">
      <c r="B297" s="146"/>
      <c r="D297" s="147" t="s">
        <v>175</v>
      </c>
      <c r="E297" s="148" t="s">
        <v>3</v>
      </c>
      <c r="F297" s="149" t="s">
        <v>549</v>
      </c>
      <c r="H297" s="150">
        <v>3</v>
      </c>
      <c r="I297" s="151"/>
      <c r="L297" s="146"/>
      <c r="M297" s="152"/>
      <c r="T297" s="153"/>
      <c r="AT297" s="148" t="s">
        <v>175</v>
      </c>
      <c r="AU297" s="148" t="s">
        <v>78</v>
      </c>
      <c r="AV297" s="12" t="s">
        <v>78</v>
      </c>
      <c r="AW297" s="12" t="s">
        <v>31</v>
      </c>
      <c r="AX297" s="12" t="s">
        <v>74</v>
      </c>
      <c r="AY297" s="148" t="s">
        <v>165</v>
      </c>
    </row>
    <row r="298" spans="2:65" s="1" customFormat="1" ht="49.05" customHeight="1">
      <c r="B298" s="128"/>
      <c r="C298" s="129" t="s">
        <v>550</v>
      </c>
      <c r="D298" s="129" t="s">
        <v>168</v>
      </c>
      <c r="E298" s="130" t="s">
        <v>551</v>
      </c>
      <c r="F298" s="131" t="s">
        <v>552</v>
      </c>
      <c r="G298" s="132" t="s">
        <v>305</v>
      </c>
      <c r="H298" s="133">
        <v>0.13</v>
      </c>
      <c r="I298" s="134"/>
      <c r="J298" s="135">
        <f>ROUND(I298*H298,2)</f>
        <v>0</v>
      </c>
      <c r="K298" s="131" t="s">
        <v>171</v>
      </c>
      <c r="L298" s="32"/>
      <c r="M298" s="136" t="s">
        <v>3</v>
      </c>
      <c r="N298" s="137" t="s">
        <v>40</v>
      </c>
      <c r="P298" s="138">
        <f>O298*H298</f>
        <v>0</v>
      </c>
      <c r="Q298" s="138">
        <v>0</v>
      </c>
      <c r="R298" s="138">
        <f>Q298*H298</f>
        <v>0</v>
      </c>
      <c r="S298" s="138">
        <v>0</v>
      </c>
      <c r="T298" s="139">
        <f>S298*H298</f>
        <v>0</v>
      </c>
      <c r="AR298" s="140" t="s">
        <v>203</v>
      </c>
      <c r="AT298" s="140" t="s">
        <v>168</v>
      </c>
      <c r="AU298" s="140" t="s">
        <v>78</v>
      </c>
      <c r="AY298" s="17" t="s">
        <v>165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7" t="s">
        <v>74</v>
      </c>
      <c r="BK298" s="141">
        <f>ROUND(I298*H298,2)</f>
        <v>0</v>
      </c>
      <c r="BL298" s="17" t="s">
        <v>203</v>
      </c>
      <c r="BM298" s="140" t="s">
        <v>553</v>
      </c>
    </row>
    <row r="299" spans="2:65" s="1" customFormat="1" ht="10.199999999999999">
      <c r="B299" s="32"/>
      <c r="D299" s="142" t="s">
        <v>173</v>
      </c>
      <c r="F299" s="143" t="s">
        <v>554</v>
      </c>
      <c r="I299" s="144"/>
      <c r="L299" s="32"/>
      <c r="M299" s="145"/>
      <c r="T299" s="53"/>
      <c r="AT299" s="17" t="s">
        <v>173</v>
      </c>
      <c r="AU299" s="17" t="s">
        <v>78</v>
      </c>
    </row>
    <row r="300" spans="2:65" s="11" customFormat="1" ht="22.8" customHeight="1">
      <c r="B300" s="116"/>
      <c r="D300" s="117" t="s">
        <v>68</v>
      </c>
      <c r="E300" s="126" t="s">
        <v>555</v>
      </c>
      <c r="F300" s="126" t="s">
        <v>556</v>
      </c>
      <c r="I300" s="119"/>
      <c r="J300" s="127">
        <f>BK300</f>
        <v>0</v>
      </c>
      <c r="L300" s="116"/>
      <c r="M300" s="121"/>
      <c r="P300" s="122">
        <f>SUM(P301:P319)</f>
        <v>0</v>
      </c>
      <c r="R300" s="122">
        <f>SUM(R301:R319)</f>
        <v>0.108603438</v>
      </c>
      <c r="T300" s="123">
        <f>SUM(T301:T319)</f>
        <v>1.4991E-3</v>
      </c>
      <c r="AR300" s="117" t="s">
        <v>78</v>
      </c>
      <c r="AT300" s="124" t="s">
        <v>68</v>
      </c>
      <c r="AU300" s="124" t="s">
        <v>74</v>
      </c>
      <c r="AY300" s="117" t="s">
        <v>165</v>
      </c>
      <c r="BK300" s="125">
        <f>SUM(BK301:BK319)</f>
        <v>0</v>
      </c>
    </row>
    <row r="301" spans="2:65" s="1" customFormat="1" ht="24.15" customHeight="1">
      <c r="B301" s="128"/>
      <c r="C301" s="129" t="s">
        <v>557</v>
      </c>
      <c r="D301" s="129" t="s">
        <v>168</v>
      </c>
      <c r="E301" s="130" t="s">
        <v>558</v>
      </c>
      <c r="F301" s="131" t="s">
        <v>559</v>
      </c>
      <c r="G301" s="132" t="s">
        <v>95</v>
      </c>
      <c r="H301" s="133">
        <v>219.17599999999999</v>
      </c>
      <c r="I301" s="134"/>
      <c r="J301" s="135">
        <f>ROUND(I301*H301,2)</f>
        <v>0</v>
      </c>
      <c r="K301" s="131" t="s">
        <v>171</v>
      </c>
      <c r="L301" s="32"/>
      <c r="M301" s="136" t="s">
        <v>3</v>
      </c>
      <c r="N301" s="137" t="s">
        <v>40</v>
      </c>
      <c r="P301" s="138">
        <f>O301*H301</f>
        <v>0</v>
      </c>
      <c r="Q301" s="138">
        <v>0</v>
      </c>
      <c r="R301" s="138">
        <f>Q301*H301</f>
        <v>0</v>
      </c>
      <c r="S301" s="138">
        <v>0</v>
      </c>
      <c r="T301" s="139">
        <f>S301*H301</f>
        <v>0</v>
      </c>
      <c r="AR301" s="140" t="s">
        <v>203</v>
      </c>
      <c r="AT301" s="140" t="s">
        <v>168</v>
      </c>
      <c r="AU301" s="140" t="s">
        <v>78</v>
      </c>
      <c r="AY301" s="17" t="s">
        <v>165</v>
      </c>
      <c r="BE301" s="141">
        <f>IF(N301="základní",J301,0)</f>
        <v>0</v>
      </c>
      <c r="BF301" s="141">
        <f>IF(N301="snížená",J301,0)</f>
        <v>0</v>
      </c>
      <c r="BG301" s="141">
        <f>IF(N301="zákl. přenesená",J301,0)</f>
        <v>0</v>
      </c>
      <c r="BH301" s="141">
        <f>IF(N301="sníž. přenesená",J301,0)</f>
        <v>0</v>
      </c>
      <c r="BI301" s="141">
        <f>IF(N301="nulová",J301,0)</f>
        <v>0</v>
      </c>
      <c r="BJ301" s="17" t="s">
        <v>74</v>
      </c>
      <c r="BK301" s="141">
        <f>ROUND(I301*H301,2)</f>
        <v>0</v>
      </c>
      <c r="BL301" s="17" t="s">
        <v>203</v>
      </c>
      <c r="BM301" s="140" t="s">
        <v>560</v>
      </c>
    </row>
    <row r="302" spans="2:65" s="1" customFormat="1" ht="10.199999999999999">
      <c r="B302" s="32"/>
      <c r="D302" s="142" t="s">
        <v>173</v>
      </c>
      <c r="F302" s="143" t="s">
        <v>561</v>
      </c>
      <c r="I302" s="144"/>
      <c r="L302" s="32"/>
      <c r="M302" s="145"/>
      <c r="T302" s="53"/>
      <c r="AT302" s="17" t="s">
        <v>173</v>
      </c>
      <c r="AU302" s="17" t="s">
        <v>78</v>
      </c>
    </row>
    <row r="303" spans="2:65" s="12" customFormat="1" ht="10.199999999999999">
      <c r="B303" s="146"/>
      <c r="D303" s="147" t="s">
        <v>175</v>
      </c>
      <c r="E303" s="148" t="s">
        <v>3</v>
      </c>
      <c r="F303" s="149" t="s">
        <v>562</v>
      </c>
      <c r="H303" s="150">
        <v>169.20599999999999</v>
      </c>
      <c r="I303" s="151"/>
      <c r="L303" s="146"/>
      <c r="M303" s="152"/>
      <c r="T303" s="153"/>
      <c r="AT303" s="148" t="s">
        <v>175</v>
      </c>
      <c r="AU303" s="148" t="s">
        <v>78</v>
      </c>
      <c r="AV303" s="12" t="s">
        <v>78</v>
      </c>
      <c r="AW303" s="12" t="s">
        <v>31</v>
      </c>
      <c r="AX303" s="12" t="s">
        <v>69</v>
      </c>
      <c r="AY303" s="148" t="s">
        <v>165</v>
      </c>
    </row>
    <row r="304" spans="2:65" s="12" customFormat="1" ht="10.199999999999999">
      <c r="B304" s="146"/>
      <c r="D304" s="147" t="s">
        <v>175</v>
      </c>
      <c r="E304" s="148" t="s">
        <v>3</v>
      </c>
      <c r="F304" s="149" t="s">
        <v>563</v>
      </c>
      <c r="H304" s="150">
        <v>49.97</v>
      </c>
      <c r="I304" s="151"/>
      <c r="L304" s="146"/>
      <c r="M304" s="152"/>
      <c r="T304" s="153"/>
      <c r="AT304" s="148" t="s">
        <v>175</v>
      </c>
      <c r="AU304" s="148" t="s">
        <v>78</v>
      </c>
      <c r="AV304" s="12" t="s">
        <v>78</v>
      </c>
      <c r="AW304" s="12" t="s">
        <v>31</v>
      </c>
      <c r="AX304" s="12" t="s">
        <v>69</v>
      </c>
      <c r="AY304" s="148" t="s">
        <v>165</v>
      </c>
    </row>
    <row r="305" spans="2:65" s="14" customFormat="1" ht="10.199999999999999">
      <c r="B305" s="160"/>
      <c r="D305" s="147" t="s">
        <v>175</v>
      </c>
      <c r="E305" s="161" t="s">
        <v>3</v>
      </c>
      <c r="F305" s="162" t="s">
        <v>197</v>
      </c>
      <c r="H305" s="163">
        <v>219.17599999999999</v>
      </c>
      <c r="I305" s="164"/>
      <c r="L305" s="160"/>
      <c r="M305" s="165"/>
      <c r="T305" s="166"/>
      <c r="AT305" s="161" t="s">
        <v>175</v>
      </c>
      <c r="AU305" s="161" t="s">
        <v>78</v>
      </c>
      <c r="AV305" s="14" t="s">
        <v>84</v>
      </c>
      <c r="AW305" s="14" t="s">
        <v>31</v>
      </c>
      <c r="AX305" s="14" t="s">
        <v>74</v>
      </c>
      <c r="AY305" s="161" t="s">
        <v>165</v>
      </c>
    </row>
    <row r="306" spans="2:65" s="1" customFormat="1" ht="33" customHeight="1">
      <c r="B306" s="128"/>
      <c r="C306" s="129" t="s">
        <v>564</v>
      </c>
      <c r="D306" s="129" t="s">
        <v>168</v>
      </c>
      <c r="E306" s="130" t="s">
        <v>565</v>
      </c>
      <c r="F306" s="131" t="s">
        <v>566</v>
      </c>
      <c r="G306" s="132" t="s">
        <v>95</v>
      </c>
      <c r="H306" s="133">
        <v>219.17599999999999</v>
      </c>
      <c r="I306" s="134"/>
      <c r="J306" s="135">
        <f>ROUND(I306*H306,2)</f>
        <v>0</v>
      </c>
      <c r="K306" s="131" t="s">
        <v>171</v>
      </c>
      <c r="L306" s="32"/>
      <c r="M306" s="136" t="s">
        <v>3</v>
      </c>
      <c r="N306" s="137" t="s">
        <v>40</v>
      </c>
      <c r="P306" s="138">
        <f>O306*H306</f>
        <v>0</v>
      </c>
      <c r="Q306" s="138">
        <v>2.0799999999999999E-4</v>
      </c>
      <c r="R306" s="138">
        <f>Q306*H306</f>
        <v>4.5588607999999996E-2</v>
      </c>
      <c r="S306" s="138">
        <v>0</v>
      </c>
      <c r="T306" s="139">
        <f>S306*H306</f>
        <v>0</v>
      </c>
      <c r="AR306" s="140" t="s">
        <v>203</v>
      </c>
      <c r="AT306" s="140" t="s">
        <v>168</v>
      </c>
      <c r="AU306" s="140" t="s">
        <v>78</v>
      </c>
      <c r="AY306" s="17" t="s">
        <v>165</v>
      </c>
      <c r="BE306" s="141">
        <f>IF(N306="základní",J306,0)</f>
        <v>0</v>
      </c>
      <c r="BF306" s="141">
        <f>IF(N306="snížená",J306,0)</f>
        <v>0</v>
      </c>
      <c r="BG306" s="141">
        <f>IF(N306="zákl. přenesená",J306,0)</f>
        <v>0</v>
      </c>
      <c r="BH306" s="141">
        <f>IF(N306="sníž. přenesená",J306,0)</f>
        <v>0</v>
      </c>
      <c r="BI306" s="141">
        <f>IF(N306="nulová",J306,0)</f>
        <v>0</v>
      </c>
      <c r="BJ306" s="17" t="s">
        <v>74</v>
      </c>
      <c r="BK306" s="141">
        <f>ROUND(I306*H306,2)</f>
        <v>0</v>
      </c>
      <c r="BL306" s="17" t="s">
        <v>203</v>
      </c>
      <c r="BM306" s="140" t="s">
        <v>567</v>
      </c>
    </row>
    <row r="307" spans="2:65" s="1" customFormat="1" ht="10.199999999999999">
      <c r="B307" s="32"/>
      <c r="D307" s="142" t="s">
        <v>173</v>
      </c>
      <c r="F307" s="143" t="s">
        <v>568</v>
      </c>
      <c r="I307" s="144"/>
      <c r="L307" s="32"/>
      <c r="M307" s="145"/>
      <c r="T307" s="53"/>
      <c r="AT307" s="17" t="s">
        <v>173</v>
      </c>
      <c r="AU307" s="17" t="s">
        <v>78</v>
      </c>
    </row>
    <row r="308" spans="2:65" s="1" customFormat="1" ht="37.799999999999997" customHeight="1">
      <c r="B308" s="128"/>
      <c r="C308" s="129" t="s">
        <v>569</v>
      </c>
      <c r="D308" s="129" t="s">
        <v>168</v>
      </c>
      <c r="E308" s="130" t="s">
        <v>570</v>
      </c>
      <c r="F308" s="131" t="s">
        <v>571</v>
      </c>
      <c r="G308" s="132" t="s">
        <v>95</v>
      </c>
      <c r="H308" s="133">
        <v>219.17599999999999</v>
      </c>
      <c r="I308" s="134"/>
      <c r="J308" s="135">
        <f>ROUND(I308*H308,2)</f>
        <v>0</v>
      </c>
      <c r="K308" s="131" t="s">
        <v>171</v>
      </c>
      <c r="L308" s="32"/>
      <c r="M308" s="136" t="s">
        <v>3</v>
      </c>
      <c r="N308" s="137" t="s">
        <v>40</v>
      </c>
      <c r="P308" s="138">
        <f>O308*H308</f>
        <v>0</v>
      </c>
      <c r="Q308" s="138">
        <v>2.8499999999999999E-4</v>
      </c>
      <c r="R308" s="138">
        <f>Q308*H308</f>
        <v>6.2465159999999992E-2</v>
      </c>
      <c r="S308" s="138">
        <v>0</v>
      </c>
      <c r="T308" s="139">
        <f>S308*H308</f>
        <v>0</v>
      </c>
      <c r="AR308" s="140" t="s">
        <v>203</v>
      </c>
      <c r="AT308" s="140" t="s">
        <v>168</v>
      </c>
      <c r="AU308" s="140" t="s">
        <v>78</v>
      </c>
      <c r="AY308" s="17" t="s">
        <v>165</v>
      </c>
      <c r="BE308" s="141">
        <f>IF(N308="základní",J308,0)</f>
        <v>0</v>
      </c>
      <c r="BF308" s="141">
        <f>IF(N308="snížená",J308,0)</f>
        <v>0</v>
      </c>
      <c r="BG308" s="141">
        <f>IF(N308="zákl. přenesená",J308,0)</f>
        <v>0</v>
      </c>
      <c r="BH308" s="141">
        <f>IF(N308="sníž. přenesená",J308,0)</f>
        <v>0</v>
      </c>
      <c r="BI308" s="141">
        <f>IF(N308="nulová",J308,0)</f>
        <v>0</v>
      </c>
      <c r="BJ308" s="17" t="s">
        <v>74</v>
      </c>
      <c r="BK308" s="141">
        <f>ROUND(I308*H308,2)</f>
        <v>0</v>
      </c>
      <c r="BL308" s="17" t="s">
        <v>203</v>
      </c>
      <c r="BM308" s="140" t="s">
        <v>572</v>
      </c>
    </row>
    <row r="309" spans="2:65" s="1" customFormat="1" ht="10.199999999999999">
      <c r="B309" s="32"/>
      <c r="D309" s="142" t="s">
        <v>173</v>
      </c>
      <c r="F309" s="143" t="s">
        <v>573</v>
      </c>
      <c r="I309" s="144"/>
      <c r="L309" s="32"/>
      <c r="M309" s="145"/>
      <c r="T309" s="53"/>
      <c r="AT309" s="17" t="s">
        <v>173</v>
      </c>
      <c r="AU309" s="17" t="s">
        <v>78</v>
      </c>
    </row>
    <row r="310" spans="2:65" s="1" customFormat="1" ht="21.75" customHeight="1">
      <c r="B310" s="128"/>
      <c r="C310" s="129" t="s">
        <v>574</v>
      </c>
      <c r="D310" s="129" t="s">
        <v>168</v>
      </c>
      <c r="E310" s="130" t="s">
        <v>575</v>
      </c>
      <c r="F310" s="131" t="s">
        <v>576</v>
      </c>
      <c r="G310" s="132" t="s">
        <v>95</v>
      </c>
      <c r="H310" s="133">
        <v>94.730999999999995</v>
      </c>
      <c r="I310" s="134"/>
      <c r="J310" s="135">
        <f>ROUND(I310*H310,2)</f>
        <v>0</v>
      </c>
      <c r="K310" s="131" t="s">
        <v>222</v>
      </c>
      <c r="L310" s="32"/>
      <c r="M310" s="136" t="s">
        <v>3</v>
      </c>
      <c r="N310" s="137" t="s">
        <v>40</v>
      </c>
      <c r="P310" s="138">
        <f>O310*H310</f>
        <v>0</v>
      </c>
      <c r="Q310" s="138">
        <v>0</v>
      </c>
      <c r="R310" s="138">
        <f>Q310*H310</f>
        <v>0</v>
      </c>
      <c r="S310" s="138">
        <v>0</v>
      </c>
      <c r="T310" s="139">
        <f>S310*H310</f>
        <v>0</v>
      </c>
      <c r="AR310" s="140" t="s">
        <v>203</v>
      </c>
      <c r="AT310" s="140" t="s">
        <v>168</v>
      </c>
      <c r="AU310" s="140" t="s">
        <v>78</v>
      </c>
      <c r="AY310" s="17" t="s">
        <v>165</v>
      </c>
      <c r="BE310" s="141">
        <f>IF(N310="základní",J310,0)</f>
        <v>0</v>
      </c>
      <c r="BF310" s="141">
        <f>IF(N310="snížená",J310,0)</f>
        <v>0</v>
      </c>
      <c r="BG310" s="141">
        <f>IF(N310="zákl. přenesená",J310,0)</f>
        <v>0</v>
      </c>
      <c r="BH310" s="141">
        <f>IF(N310="sníž. přenesená",J310,0)</f>
        <v>0</v>
      </c>
      <c r="BI310" s="141">
        <f>IF(N310="nulová",J310,0)</f>
        <v>0</v>
      </c>
      <c r="BJ310" s="17" t="s">
        <v>74</v>
      </c>
      <c r="BK310" s="141">
        <f>ROUND(I310*H310,2)</f>
        <v>0</v>
      </c>
      <c r="BL310" s="17" t="s">
        <v>203</v>
      </c>
      <c r="BM310" s="140" t="s">
        <v>577</v>
      </c>
    </row>
    <row r="311" spans="2:65" s="12" customFormat="1" ht="10.199999999999999">
      <c r="B311" s="146"/>
      <c r="D311" s="147" t="s">
        <v>175</v>
      </c>
      <c r="E311" s="148" t="s">
        <v>3</v>
      </c>
      <c r="F311" s="149" t="s">
        <v>578</v>
      </c>
      <c r="H311" s="150">
        <v>112.76600000000001</v>
      </c>
      <c r="I311" s="151"/>
      <c r="L311" s="146"/>
      <c r="M311" s="152"/>
      <c r="T311" s="153"/>
      <c r="AT311" s="148" t="s">
        <v>175</v>
      </c>
      <c r="AU311" s="148" t="s">
        <v>78</v>
      </c>
      <c r="AV311" s="12" t="s">
        <v>78</v>
      </c>
      <c r="AW311" s="12" t="s">
        <v>31</v>
      </c>
      <c r="AX311" s="12" t="s">
        <v>69</v>
      </c>
      <c r="AY311" s="148" t="s">
        <v>165</v>
      </c>
    </row>
    <row r="312" spans="2:65" s="12" customFormat="1" ht="10.199999999999999">
      <c r="B312" s="146"/>
      <c r="D312" s="147" t="s">
        <v>175</v>
      </c>
      <c r="E312" s="148" t="s">
        <v>3</v>
      </c>
      <c r="F312" s="149" t="s">
        <v>579</v>
      </c>
      <c r="H312" s="150">
        <v>-5.8049999999999997</v>
      </c>
      <c r="I312" s="151"/>
      <c r="L312" s="146"/>
      <c r="M312" s="152"/>
      <c r="T312" s="153"/>
      <c r="AT312" s="148" t="s">
        <v>175</v>
      </c>
      <c r="AU312" s="148" t="s">
        <v>78</v>
      </c>
      <c r="AV312" s="12" t="s">
        <v>78</v>
      </c>
      <c r="AW312" s="12" t="s">
        <v>31</v>
      </c>
      <c r="AX312" s="12" t="s">
        <v>69</v>
      </c>
      <c r="AY312" s="148" t="s">
        <v>165</v>
      </c>
    </row>
    <row r="313" spans="2:65" s="12" customFormat="1" ht="10.199999999999999">
      <c r="B313" s="146"/>
      <c r="D313" s="147" t="s">
        <v>175</v>
      </c>
      <c r="E313" s="148" t="s">
        <v>3</v>
      </c>
      <c r="F313" s="149" t="s">
        <v>580</v>
      </c>
      <c r="H313" s="150">
        <v>-12.23</v>
      </c>
      <c r="I313" s="151"/>
      <c r="L313" s="146"/>
      <c r="M313" s="152"/>
      <c r="T313" s="153"/>
      <c r="AT313" s="148" t="s">
        <v>175</v>
      </c>
      <c r="AU313" s="148" t="s">
        <v>78</v>
      </c>
      <c r="AV313" s="12" t="s">
        <v>78</v>
      </c>
      <c r="AW313" s="12" t="s">
        <v>31</v>
      </c>
      <c r="AX313" s="12" t="s">
        <v>69</v>
      </c>
      <c r="AY313" s="148" t="s">
        <v>165</v>
      </c>
    </row>
    <row r="314" spans="2:65" s="14" customFormat="1" ht="10.199999999999999">
      <c r="B314" s="160"/>
      <c r="D314" s="147" t="s">
        <v>175</v>
      </c>
      <c r="E314" s="161" t="s">
        <v>3</v>
      </c>
      <c r="F314" s="162" t="s">
        <v>197</v>
      </c>
      <c r="H314" s="163">
        <v>94.730999999999995</v>
      </c>
      <c r="I314" s="164"/>
      <c r="L314" s="160"/>
      <c r="M314" s="165"/>
      <c r="T314" s="166"/>
      <c r="AT314" s="161" t="s">
        <v>175</v>
      </c>
      <c r="AU314" s="161" t="s">
        <v>78</v>
      </c>
      <c r="AV314" s="14" t="s">
        <v>84</v>
      </c>
      <c r="AW314" s="14" t="s">
        <v>31</v>
      </c>
      <c r="AX314" s="14" t="s">
        <v>74</v>
      </c>
      <c r="AY314" s="161" t="s">
        <v>165</v>
      </c>
    </row>
    <row r="315" spans="2:65" s="1" customFormat="1" ht="24.15" customHeight="1">
      <c r="B315" s="128"/>
      <c r="C315" s="129" t="s">
        <v>581</v>
      </c>
      <c r="D315" s="129" t="s">
        <v>168</v>
      </c>
      <c r="E315" s="130" t="s">
        <v>582</v>
      </c>
      <c r="F315" s="131" t="s">
        <v>583</v>
      </c>
      <c r="G315" s="132" t="s">
        <v>95</v>
      </c>
      <c r="H315" s="133">
        <v>49.97</v>
      </c>
      <c r="I315" s="134"/>
      <c r="J315" s="135">
        <f>ROUND(I315*H315,2)</f>
        <v>0</v>
      </c>
      <c r="K315" s="131" t="s">
        <v>171</v>
      </c>
      <c r="L315" s="32"/>
      <c r="M315" s="136" t="s">
        <v>3</v>
      </c>
      <c r="N315" s="137" t="s">
        <v>40</v>
      </c>
      <c r="P315" s="138">
        <f>O315*H315</f>
        <v>0</v>
      </c>
      <c r="Q315" s="138">
        <v>0</v>
      </c>
      <c r="R315" s="138">
        <f>Q315*H315</f>
        <v>0</v>
      </c>
      <c r="S315" s="138">
        <v>3.0000000000000001E-5</v>
      </c>
      <c r="T315" s="139">
        <f>S315*H315</f>
        <v>1.4991E-3</v>
      </c>
      <c r="AR315" s="140" t="s">
        <v>203</v>
      </c>
      <c r="AT315" s="140" t="s">
        <v>168</v>
      </c>
      <c r="AU315" s="140" t="s">
        <v>78</v>
      </c>
      <c r="AY315" s="17" t="s">
        <v>165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7" t="s">
        <v>74</v>
      </c>
      <c r="BK315" s="141">
        <f>ROUND(I315*H315,2)</f>
        <v>0</v>
      </c>
      <c r="BL315" s="17" t="s">
        <v>203</v>
      </c>
      <c r="BM315" s="140" t="s">
        <v>584</v>
      </c>
    </row>
    <row r="316" spans="2:65" s="1" customFormat="1" ht="10.199999999999999">
      <c r="B316" s="32"/>
      <c r="D316" s="142" t="s">
        <v>173</v>
      </c>
      <c r="F316" s="143" t="s">
        <v>585</v>
      </c>
      <c r="I316" s="144"/>
      <c r="L316" s="32"/>
      <c r="M316" s="145"/>
      <c r="T316" s="53"/>
      <c r="AT316" s="17" t="s">
        <v>173</v>
      </c>
      <c r="AU316" s="17" t="s">
        <v>78</v>
      </c>
    </row>
    <row r="317" spans="2:65" s="12" customFormat="1" ht="10.199999999999999">
      <c r="B317" s="146"/>
      <c r="D317" s="147" t="s">
        <v>175</v>
      </c>
      <c r="E317" s="148" t="s">
        <v>3</v>
      </c>
      <c r="F317" s="149" t="s">
        <v>101</v>
      </c>
      <c r="H317" s="150">
        <v>49.97</v>
      </c>
      <c r="I317" s="151"/>
      <c r="L317" s="146"/>
      <c r="M317" s="152"/>
      <c r="T317" s="153"/>
      <c r="AT317" s="148" t="s">
        <v>175</v>
      </c>
      <c r="AU317" s="148" t="s">
        <v>78</v>
      </c>
      <c r="AV317" s="12" t="s">
        <v>78</v>
      </c>
      <c r="AW317" s="12" t="s">
        <v>31</v>
      </c>
      <c r="AX317" s="12" t="s">
        <v>74</v>
      </c>
      <c r="AY317" s="148" t="s">
        <v>165</v>
      </c>
    </row>
    <row r="318" spans="2:65" s="1" customFormat="1" ht="16.5" customHeight="1">
      <c r="B318" s="128"/>
      <c r="C318" s="167" t="s">
        <v>586</v>
      </c>
      <c r="D318" s="167" t="s">
        <v>409</v>
      </c>
      <c r="E318" s="168" t="s">
        <v>587</v>
      </c>
      <c r="F318" s="169" t="s">
        <v>588</v>
      </c>
      <c r="G318" s="170" t="s">
        <v>95</v>
      </c>
      <c r="H318" s="171">
        <v>54.966999999999999</v>
      </c>
      <c r="I318" s="172"/>
      <c r="J318" s="173">
        <f>ROUND(I318*H318,2)</f>
        <v>0</v>
      </c>
      <c r="K318" s="169" t="s">
        <v>171</v>
      </c>
      <c r="L318" s="174"/>
      <c r="M318" s="175" t="s">
        <v>3</v>
      </c>
      <c r="N318" s="176" t="s">
        <v>40</v>
      </c>
      <c r="P318" s="138">
        <f>O318*H318</f>
        <v>0</v>
      </c>
      <c r="Q318" s="138">
        <v>1.0000000000000001E-5</v>
      </c>
      <c r="R318" s="138">
        <f>Q318*H318</f>
        <v>5.4967000000000004E-4</v>
      </c>
      <c r="S318" s="138">
        <v>0</v>
      </c>
      <c r="T318" s="139">
        <f>S318*H318</f>
        <v>0</v>
      </c>
      <c r="AR318" s="140" t="s">
        <v>370</v>
      </c>
      <c r="AT318" s="140" t="s">
        <v>409</v>
      </c>
      <c r="AU318" s="140" t="s">
        <v>78</v>
      </c>
      <c r="AY318" s="17" t="s">
        <v>165</v>
      </c>
      <c r="BE318" s="141">
        <f>IF(N318="základní",J318,0)</f>
        <v>0</v>
      </c>
      <c r="BF318" s="141">
        <f>IF(N318="snížená",J318,0)</f>
        <v>0</v>
      </c>
      <c r="BG318" s="141">
        <f>IF(N318="zákl. přenesená",J318,0)</f>
        <v>0</v>
      </c>
      <c r="BH318" s="141">
        <f>IF(N318="sníž. přenesená",J318,0)</f>
        <v>0</v>
      </c>
      <c r="BI318" s="141">
        <f>IF(N318="nulová",J318,0)</f>
        <v>0</v>
      </c>
      <c r="BJ318" s="17" t="s">
        <v>74</v>
      </c>
      <c r="BK318" s="141">
        <f>ROUND(I318*H318,2)</f>
        <v>0</v>
      </c>
      <c r="BL318" s="17" t="s">
        <v>203</v>
      </c>
      <c r="BM318" s="140" t="s">
        <v>589</v>
      </c>
    </row>
    <row r="319" spans="2:65" s="12" customFormat="1" ht="10.199999999999999">
      <c r="B319" s="146"/>
      <c r="D319" s="147" t="s">
        <v>175</v>
      </c>
      <c r="F319" s="149" t="s">
        <v>590</v>
      </c>
      <c r="H319" s="150">
        <v>54.966999999999999</v>
      </c>
      <c r="I319" s="151"/>
      <c r="L319" s="146"/>
      <c r="M319" s="152"/>
      <c r="T319" s="153"/>
      <c r="AT319" s="148" t="s">
        <v>175</v>
      </c>
      <c r="AU319" s="148" t="s">
        <v>78</v>
      </c>
      <c r="AV319" s="12" t="s">
        <v>78</v>
      </c>
      <c r="AW319" s="12" t="s">
        <v>4</v>
      </c>
      <c r="AX319" s="12" t="s">
        <v>74</v>
      </c>
      <c r="AY319" s="148" t="s">
        <v>165</v>
      </c>
    </row>
    <row r="320" spans="2:65" s="11" customFormat="1" ht="25.95" customHeight="1">
      <c r="B320" s="116"/>
      <c r="D320" s="117" t="s">
        <v>68</v>
      </c>
      <c r="E320" s="118" t="s">
        <v>591</v>
      </c>
      <c r="F320" s="118" t="s">
        <v>592</v>
      </c>
      <c r="I320" s="119"/>
      <c r="J320" s="120">
        <f>BK320</f>
        <v>0</v>
      </c>
      <c r="L320" s="116"/>
      <c r="M320" s="121"/>
      <c r="P320" s="122">
        <f>SUM(P321:P323)</f>
        <v>0</v>
      </c>
      <c r="R320" s="122">
        <f>SUM(R321:R323)</f>
        <v>0</v>
      </c>
      <c r="T320" s="123">
        <f>SUM(T321:T323)</f>
        <v>0</v>
      </c>
      <c r="AR320" s="117" t="s">
        <v>74</v>
      </c>
      <c r="AT320" s="124" t="s">
        <v>68</v>
      </c>
      <c r="AU320" s="124" t="s">
        <v>69</v>
      </c>
      <c r="AY320" s="117" t="s">
        <v>165</v>
      </c>
      <c r="BK320" s="125">
        <f>SUM(BK321:BK323)</f>
        <v>0</v>
      </c>
    </row>
    <row r="321" spans="2:65" s="1" customFormat="1" ht="21.75" customHeight="1">
      <c r="B321" s="128"/>
      <c r="C321" s="129" t="s">
        <v>593</v>
      </c>
      <c r="D321" s="129" t="s">
        <v>168</v>
      </c>
      <c r="E321" s="130" t="s">
        <v>594</v>
      </c>
      <c r="F321" s="131" t="s">
        <v>595</v>
      </c>
      <c r="G321" s="132" t="s">
        <v>294</v>
      </c>
      <c r="H321" s="133">
        <v>1</v>
      </c>
      <c r="I321" s="134"/>
      <c r="J321" s="135">
        <f>ROUND(I321*H321,2)</f>
        <v>0</v>
      </c>
      <c r="K321" s="131" t="s">
        <v>222</v>
      </c>
      <c r="L321" s="32"/>
      <c r="M321" s="136" t="s">
        <v>3</v>
      </c>
      <c r="N321" s="137" t="s">
        <v>40</v>
      </c>
      <c r="P321" s="138">
        <f>O321*H321</f>
        <v>0</v>
      </c>
      <c r="Q321" s="138">
        <v>0</v>
      </c>
      <c r="R321" s="138">
        <f>Q321*H321</f>
        <v>0</v>
      </c>
      <c r="S321" s="138">
        <v>0</v>
      </c>
      <c r="T321" s="139">
        <f>S321*H321</f>
        <v>0</v>
      </c>
      <c r="AR321" s="140" t="s">
        <v>84</v>
      </c>
      <c r="AT321" s="140" t="s">
        <v>168</v>
      </c>
      <c r="AU321" s="140" t="s">
        <v>74</v>
      </c>
      <c r="AY321" s="17" t="s">
        <v>165</v>
      </c>
      <c r="BE321" s="141">
        <f>IF(N321="základní",J321,0)</f>
        <v>0</v>
      </c>
      <c r="BF321" s="141">
        <f>IF(N321="snížená",J321,0)</f>
        <v>0</v>
      </c>
      <c r="BG321" s="141">
        <f>IF(N321="zákl. přenesená",J321,0)</f>
        <v>0</v>
      </c>
      <c r="BH321" s="141">
        <f>IF(N321="sníž. přenesená",J321,0)</f>
        <v>0</v>
      </c>
      <c r="BI321" s="141">
        <f>IF(N321="nulová",J321,0)</f>
        <v>0</v>
      </c>
      <c r="BJ321" s="17" t="s">
        <v>74</v>
      </c>
      <c r="BK321" s="141">
        <f>ROUND(I321*H321,2)</f>
        <v>0</v>
      </c>
      <c r="BL321" s="17" t="s">
        <v>84</v>
      </c>
      <c r="BM321" s="140" t="s">
        <v>596</v>
      </c>
    </row>
    <row r="322" spans="2:65" s="1" customFormat="1" ht="16.5" customHeight="1">
      <c r="B322" s="128"/>
      <c r="C322" s="129" t="s">
        <v>597</v>
      </c>
      <c r="D322" s="129" t="s">
        <v>168</v>
      </c>
      <c r="E322" s="130" t="s">
        <v>598</v>
      </c>
      <c r="F322" s="131" t="s">
        <v>599</v>
      </c>
      <c r="G322" s="132" t="s">
        <v>294</v>
      </c>
      <c r="H322" s="133">
        <v>1</v>
      </c>
      <c r="I322" s="134"/>
      <c r="J322" s="135">
        <f>ROUND(I322*H322,2)</f>
        <v>0</v>
      </c>
      <c r="K322" s="131" t="s">
        <v>222</v>
      </c>
      <c r="L322" s="32"/>
      <c r="M322" s="136" t="s">
        <v>3</v>
      </c>
      <c r="N322" s="137" t="s">
        <v>40</v>
      </c>
      <c r="P322" s="138">
        <f>O322*H322</f>
        <v>0</v>
      </c>
      <c r="Q322" s="138">
        <v>0</v>
      </c>
      <c r="R322" s="138">
        <f>Q322*H322</f>
        <v>0</v>
      </c>
      <c r="S322" s="138">
        <v>0</v>
      </c>
      <c r="T322" s="139">
        <f>S322*H322</f>
        <v>0</v>
      </c>
      <c r="AR322" s="140" t="s">
        <v>84</v>
      </c>
      <c r="AT322" s="140" t="s">
        <v>168</v>
      </c>
      <c r="AU322" s="140" t="s">
        <v>74</v>
      </c>
      <c r="AY322" s="17" t="s">
        <v>165</v>
      </c>
      <c r="BE322" s="141">
        <f>IF(N322="základní",J322,0)</f>
        <v>0</v>
      </c>
      <c r="BF322" s="141">
        <f>IF(N322="snížená",J322,0)</f>
        <v>0</v>
      </c>
      <c r="BG322" s="141">
        <f>IF(N322="zákl. přenesená",J322,0)</f>
        <v>0</v>
      </c>
      <c r="BH322" s="141">
        <f>IF(N322="sníž. přenesená",J322,0)</f>
        <v>0</v>
      </c>
      <c r="BI322" s="141">
        <f>IF(N322="nulová",J322,0)</f>
        <v>0</v>
      </c>
      <c r="BJ322" s="17" t="s">
        <v>74</v>
      </c>
      <c r="BK322" s="141">
        <f>ROUND(I322*H322,2)</f>
        <v>0</v>
      </c>
      <c r="BL322" s="17" t="s">
        <v>84</v>
      </c>
      <c r="BM322" s="140" t="s">
        <v>600</v>
      </c>
    </row>
    <row r="323" spans="2:65" s="1" customFormat="1" ht="16.5" customHeight="1">
      <c r="B323" s="128"/>
      <c r="C323" s="129" t="s">
        <v>601</v>
      </c>
      <c r="D323" s="129" t="s">
        <v>168</v>
      </c>
      <c r="E323" s="130" t="s">
        <v>602</v>
      </c>
      <c r="F323" s="131" t="s">
        <v>603</v>
      </c>
      <c r="G323" s="132" t="s">
        <v>294</v>
      </c>
      <c r="H323" s="133">
        <v>1</v>
      </c>
      <c r="I323" s="134"/>
      <c r="J323" s="135">
        <f>ROUND(I323*H323,2)</f>
        <v>0</v>
      </c>
      <c r="K323" s="131" t="s">
        <v>222</v>
      </c>
      <c r="L323" s="32"/>
      <c r="M323" s="136" t="s">
        <v>3</v>
      </c>
      <c r="N323" s="137" t="s">
        <v>40</v>
      </c>
      <c r="P323" s="138">
        <f>O323*H323</f>
        <v>0</v>
      </c>
      <c r="Q323" s="138">
        <v>0</v>
      </c>
      <c r="R323" s="138">
        <f>Q323*H323</f>
        <v>0</v>
      </c>
      <c r="S323" s="138">
        <v>0</v>
      </c>
      <c r="T323" s="139">
        <f>S323*H323</f>
        <v>0</v>
      </c>
      <c r="AR323" s="140" t="s">
        <v>84</v>
      </c>
      <c r="AT323" s="140" t="s">
        <v>168</v>
      </c>
      <c r="AU323" s="140" t="s">
        <v>74</v>
      </c>
      <c r="AY323" s="17" t="s">
        <v>165</v>
      </c>
      <c r="BE323" s="141">
        <f>IF(N323="základní",J323,0)</f>
        <v>0</v>
      </c>
      <c r="BF323" s="141">
        <f>IF(N323="snížená",J323,0)</f>
        <v>0</v>
      </c>
      <c r="BG323" s="141">
        <f>IF(N323="zákl. přenesená",J323,0)</f>
        <v>0</v>
      </c>
      <c r="BH323" s="141">
        <f>IF(N323="sníž. přenesená",J323,0)</f>
        <v>0</v>
      </c>
      <c r="BI323" s="141">
        <f>IF(N323="nulová",J323,0)</f>
        <v>0</v>
      </c>
      <c r="BJ323" s="17" t="s">
        <v>74</v>
      </c>
      <c r="BK323" s="141">
        <f>ROUND(I323*H323,2)</f>
        <v>0</v>
      </c>
      <c r="BL323" s="17" t="s">
        <v>84</v>
      </c>
      <c r="BM323" s="140" t="s">
        <v>604</v>
      </c>
    </row>
    <row r="324" spans="2:65" s="11" customFormat="1" ht="25.95" customHeight="1">
      <c r="B324" s="116"/>
      <c r="D324" s="117" t="s">
        <v>68</v>
      </c>
      <c r="E324" s="118" t="s">
        <v>605</v>
      </c>
      <c r="F324" s="118" t="s">
        <v>606</v>
      </c>
      <c r="I324" s="119"/>
      <c r="J324" s="120">
        <f>BK324</f>
        <v>0</v>
      </c>
      <c r="L324" s="116"/>
      <c r="M324" s="121"/>
      <c r="P324" s="122">
        <f>SUM(P325:P326)</f>
        <v>0</v>
      </c>
      <c r="R324" s="122">
        <f>SUM(R325:R326)</f>
        <v>0</v>
      </c>
      <c r="T324" s="123">
        <f>SUM(T325:T326)</f>
        <v>0</v>
      </c>
      <c r="AR324" s="117" t="s">
        <v>74</v>
      </c>
      <c r="AT324" s="124" t="s">
        <v>68</v>
      </c>
      <c r="AU324" s="124" t="s">
        <v>69</v>
      </c>
      <c r="AY324" s="117" t="s">
        <v>165</v>
      </c>
      <c r="BK324" s="125">
        <f>SUM(BK325:BK326)</f>
        <v>0</v>
      </c>
    </row>
    <row r="325" spans="2:65" s="1" customFormat="1" ht="16.5" customHeight="1">
      <c r="B325" s="128"/>
      <c r="C325" s="328">
        <v>75</v>
      </c>
      <c r="D325" s="129" t="s">
        <v>168</v>
      </c>
      <c r="E325" s="130" t="s">
        <v>607</v>
      </c>
      <c r="F325" s="131" t="s">
        <v>608</v>
      </c>
      <c r="G325" s="132" t="s">
        <v>233</v>
      </c>
      <c r="H325" s="133">
        <v>1</v>
      </c>
      <c r="I325" s="134"/>
      <c r="J325" s="135">
        <f t="shared" ref="J325:J326" si="0">ROUND(I325*H325,2)</f>
        <v>0</v>
      </c>
      <c r="K325" s="131" t="s">
        <v>222</v>
      </c>
      <c r="L325" s="32"/>
      <c r="M325" s="136" t="s">
        <v>3</v>
      </c>
      <c r="N325" s="137" t="s">
        <v>40</v>
      </c>
      <c r="P325" s="138">
        <f t="shared" ref="P325:P326" si="1">O325*H325</f>
        <v>0</v>
      </c>
      <c r="Q325" s="138">
        <v>0</v>
      </c>
      <c r="R325" s="138">
        <f t="shared" ref="R325:R326" si="2">Q325*H325</f>
        <v>0</v>
      </c>
      <c r="S325" s="138">
        <v>0</v>
      </c>
      <c r="T325" s="139">
        <f t="shared" ref="T325:T326" si="3">S325*H325</f>
        <v>0</v>
      </c>
      <c r="AR325" s="140" t="s">
        <v>84</v>
      </c>
      <c r="AT325" s="140" t="s">
        <v>168</v>
      </c>
      <c r="AU325" s="140" t="s">
        <v>74</v>
      </c>
      <c r="AY325" s="17" t="s">
        <v>165</v>
      </c>
      <c r="BE325" s="141">
        <f t="shared" ref="BE325:BE326" si="4">IF(N325="základní",J325,0)</f>
        <v>0</v>
      </c>
      <c r="BF325" s="141">
        <f t="shared" ref="BF325:BF326" si="5">IF(N325="snížená",J325,0)</f>
        <v>0</v>
      </c>
      <c r="BG325" s="141">
        <f t="shared" ref="BG325:BG326" si="6">IF(N325="zákl. přenesená",J325,0)</f>
        <v>0</v>
      </c>
      <c r="BH325" s="141">
        <f t="shared" ref="BH325:BH326" si="7">IF(N325="sníž. přenesená",J325,0)</f>
        <v>0</v>
      </c>
      <c r="BI325" s="141">
        <f t="shared" ref="BI325:BI326" si="8">IF(N325="nulová",J325,0)</f>
        <v>0</v>
      </c>
      <c r="BJ325" s="17" t="s">
        <v>74</v>
      </c>
      <c r="BK325" s="141">
        <f t="shared" ref="BK325:BK326" si="9">ROUND(I325*H325,2)</f>
        <v>0</v>
      </c>
      <c r="BL325" s="17" t="s">
        <v>84</v>
      </c>
      <c r="BM325" s="140" t="s">
        <v>609</v>
      </c>
    </row>
    <row r="326" spans="2:65" s="1" customFormat="1" ht="24.15" customHeight="1">
      <c r="B326" s="128"/>
      <c r="C326" s="328">
        <v>76</v>
      </c>
      <c r="D326" s="129" t="s">
        <v>168</v>
      </c>
      <c r="E326" s="130" t="s">
        <v>610</v>
      </c>
      <c r="F326" s="131" t="s">
        <v>611</v>
      </c>
      <c r="G326" s="132" t="s">
        <v>233</v>
      </c>
      <c r="H326" s="133">
        <v>1</v>
      </c>
      <c r="I326" s="134"/>
      <c r="J326" s="135">
        <f t="shared" si="0"/>
        <v>0</v>
      </c>
      <c r="K326" s="131" t="s">
        <v>222</v>
      </c>
      <c r="L326" s="32"/>
      <c r="M326" s="177" t="s">
        <v>3</v>
      </c>
      <c r="N326" s="178" t="s">
        <v>40</v>
      </c>
      <c r="O326" s="179"/>
      <c r="P326" s="180">
        <f t="shared" si="1"/>
        <v>0</v>
      </c>
      <c r="Q326" s="180">
        <v>0</v>
      </c>
      <c r="R326" s="180">
        <f t="shared" si="2"/>
        <v>0</v>
      </c>
      <c r="S326" s="180">
        <v>0</v>
      </c>
      <c r="T326" s="181">
        <f t="shared" si="3"/>
        <v>0</v>
      </c>
      <c r="AR326" s="140" t="s">
        <v>84</v>
      </c>
      <c r="AT326" s="140" t="s">
        <v>168</v>
      </c>
      <c r="AU326" s="140" t="s">
        <v>74</v>
      </c>
      <c r="AY326" s="17" t="s">
        <v>165</v>
      </c>
      <c r="BE326" s="141">
        <f t="shared" si="4"/>
        <v>0</v>
      </c>
      <c r="BF326" s="141">
        <f t="shared" si="5"/>
        <v>0</v>
      </c>
      <c r="BG326" s="141">
        <f t="shared" si="6"/>
        <v>0</v>
      </c>
      <c r="BH326" s="141">
        <f t="shared" si="7"/>
        <v>0</v>
      </c>
      <c r="BI326" s="141">
        <f t="shared" si="8"/>
        <v>0</v>
      </c>
      <c r="BJ326" s="17" t="s">
        <v>74</v>
      </c>
      <c r="BK326" s="141">
        <f t="shared" si="9"/>
        <v>0</v>
      </c>
      <c r="BL326" s="17" t="s">
        <v>84</v>
      </c>
      <c r="BM326" s="140" t="s">
        <v>612</v>
      </c>
    </row>
    <row r="327" spans="2:65" s="1" customFormat="1" ht="6.9" customHeight="1">
      <c r="B327" s="41"/>
      <c r="C327" s="42"/>
      <c r="D327" s="42"/>
      <c r="E327" s="42"/>
      <c r="F327" s="42"/>
      <c r="G327" s="42"/>
      <c r="H327" s="42"/>
      <c r="I327" s="42"/>
      <c r="J327" s="42"/>
      <c r="K327" s="42"/>
      <c r="L327" s="32"/>
    </row>
    <row r="328" spans="2:65" ht="10.199999999999999"/>
    <row r="329" spans="2:65" ht="10.199999999999999"/>
    <row r="330" spans="2:65" ht="10.199999999999999"/>
    <row r="331" spans="2:65" ht="10.199999999999999"/>
    <row r="332" spans="2:65" ht="10.199999999999999"/>
  </sheetData>
  <autoFilter ref="C99:K326" xr:uid="{00000000-0009-0000-0000-000001000000}"/>
  <mergeCells count="9">
    <mergeCell ref="E50:H50"/>
    <mergeCell ref="E90:H90"/>
    <mergeCell ref="E92:H92"/>
    <mergeCell ref="L2:V2"/>
    <mergeCell ref="E7:H7"/>
    <mergeCell ref="E9:H9"/>
    <mergeCell ref="E18:H18"/>
    <mergeCell ref="E27:H27"/>
    <mergeCell ref="E48:H48"/>
  </mergeCells>
  <hyperlinks>
    <hyperlink ref="F104" r:id="rId1" xr:uid="{00000000-0004-0000-0100-000000000000}"/>
    <hyperlink ref="F107" r:id="rId2" xr:uid="{00000000-0004-0000-0100-000001000000}"/>
    <hyperlink ref="F109" r:id="rId3" xr:uid="{00000000-0004-0000-0100-000002000000}"/>
    <hyperlink ref="F112" r:id="rId4" xr:uid="{00000000-0004-0000-0100-000003000000}"/>
    <hyperlink ref="F124" r:id="rId5" xr:uid="{00000000-0004-0000-0100-000004000000}"/>
    <hyperlink ref="F127" r:id="rId6" xr:uid="{00000000-0004-0000-0100-000005000000}"/>
    <hyperlink ref="F130" r:id="rId7" xr:uid="{00000000-0004-0000-0100-000006000000}"/>
    <hyperlink ref="F135" r:id="rId8" xr:uid="{00000000-0004-0000-0100-000007000000}"/>
    <hyperlink ref="F139" r:id="rId9" xr:uid="{00000000-0004-0000-0100-000008000000}"/>
    <hyperlink ref="F142" r:id="rId10" xr:uid="{00000000-0004-0000-0100-000009000000}"/>
    <hyperlink ref="F145" r:id="rId11" xr:uid="{00000000-0004-0000-0100-00000A000000}"/>
    <hyperlink ref="F148" r:id="rId12" xr:uid="{00000000-0004-0000-0100-00000B000000}"/>
    <hyperlink ref="F160" r:id="rId13" xr:uid="{00000000-0004-0000-0100-00000C000000}"/>
    <hyperlink ref="F163" r:id="rId14" xr:uid="{00000000-0004-0000-0100-00000D000000}"/>
    <hyperlink ref="F166" r:id="rId15" xr:uid="{00000000-0004-0000-0100-00000E000000}"/>
    <hyperlink ref="F174" r:id="rId16" xr:uid="{00000000-0004-0000-0100-00000F000000}"/>
    <hyperlink ref="F176" r:id="rId17" xr:uid="{00000000-0004-0000-0100-000010000000}"/>
    <hyperlink ref="F178" r:id="rId18" xr:uid="{00000000-0004-0000-0100-000011000000}"/>
    <hyperlink ref="F181" r:id="rId19" xr:uid="{00000000-0004-0000-0100-000012000000}"/>
    <hyperlink ref="F185" r:id="rId20" xr:uid="{00000000-0004-0000-0100-000013000000}"/>
    <hyperlink ref="F188" r:id="rId21" xr:uid="{00000000-0004-0000-0100-000014000000}"/>
    <hyperlink ref="F193" r:id="rId22" xr:uid="{00000000-0004-0000-0100-000015000000}"/>
    <hyperlink ref="F196" r:id="rId23" xr:uid="{00000000-0004-0000-0100-000016000000}"/>
    <hyperlink ref="F199" r:id="rId24" xr:uid="{00000000-0004-0000-0100-000017000000}"/>
    <hyperlink ref="F202" r:id="rId25" xr:uid="{00000000-0004-0000-0100-000018000000}"/>
    <hyperlink ref="F205" r:id="rId26" xr:uid="{00000000-0004-0000-0100-000019000000}"/>
    <hyperlink ref="F208" r:id="rId27" xr:uid="{00000000-0004-0000-0100-00001A000000}"/>
    <hyperlink ref="F213" r:id="rId28" xr:uid="{00000000-0004-0000-0100-00001B000000}"/>
    <hyperlink ref="F216" r:id="rId29" xr:uid="{00000000-0004-0000-0100-00001C000000}"/>
    <hyperlink ref="F220" r:id="rId30" xr:uid="{00000000-0004-0000-0100-00001D000000}"/>
    <hyperlink ref="F224" r:id="rId31" xr:uid="{00000000-0004-0000-0100-00001E000000}"/>
    <hyperlink ref="F229" r:id="rId32" xr:uid="{00000000-0004-0000-0100-00001F000000}"/>
    <hyperlink ref="F235" r:id="rId33" xr:uid="{00000000-0004-0000-0100-000020000000}"/>
    <hyperlink ref="F239" r:id="rId34" xr:uid="{00000000-0004-0000-0100-000021000000}"/>
    <hyperlink ref="F243" r:id="rId35" xr:uid="{00000000-0004-0000-0100-000022000000}"/>
    <hyperlink ref="F246" r:id="rId36" xr:uid="{00000000-0004-0000-0100-000023000000}"/>
    <hyperlink ref="F250" r:id="rId37" xr:uid="{00000000-0004-0000-0100-000024000000}"/>
    <hyperlink ref="F253" r:id="rId38" xr:uid="{00000000-0004-0000-0100-000025000000}"/>
    <hyperlink ref="F256" r:id="rId39" xr:uid="{00000000-0004-0000-0100-000026000000}"/>
    <hyperlink ref="F259" r:id="rId40" xr:uid="{00000000-0004-0000-0100-000027000000}"/>
    <hyperlink ref="F262" r:id="rId41" xr:uid="{00000000-0004-0000-0100-000028000000}"/>
    <hyperlink ref="F264" r:id="rId42" xr:uid="{00000000-0004-0000-0100-000029000000}"/>
    <hyperlink ref="F266" r:id="rId43" xr:uid="{00000000-0004-0000-0100-00002A000000}"/>
    <hyperlink ref="F270" r:id="rId44" xr:uid="{00000000-0004-0000-0100-00002B000000}"/>
    <hyperlink ref="F275" r:id="rId45" xr:uid="{00000000-0004-0000-0100-00002C000000}"/>
    <hyperlink ref="F277" r:id="rId46" xr:uid="{00000000-0004-0000-0100-00002D000000}"/>
    <hyperlink ref="F279" r:id="rId47" xr:uid="{00000000-0004-0000-0100-00002E000000}"/>
    <hyperlink ref="F282" r:id="rId48" xr:uid="{00000000-0004-0000-0100-00002F000000}"/>
    <hyperlink ref="F285" r:id="rId49" xr:uid="{00000000-0004-0000-0100-000030000000}"/>
    <hyperlink ref="F289" r:id="rId50" xr:uid="{00000000-0004-0000-0100-000031000000}"/>
    <hyperlink ref="F296" r:id="rId51" xr:uid="{00000000-0004-0000-0100-000032000000}"/>
    <hyperlink ref="F299" r:id="rId52" xr:uid="{00000000-0004-0000-0100-000033000000}"/>
    <hyperlink ref="F302" r:id="rId53" xr:uid="{00000000-0004-0000-0100-000034000000}"/>
    <hyperlink ref="F307" r:id="rId54" xr:uid="{00000000-0004-0000-0100-000035000000}"/>
    <hyperlink ref="F309" r:id="rId55" xr:uid="{00000000-0004-0000-0100-000036000000}"/>
    <hyperlink ref="F316" r:id="rId56" xr:uid="{00000000-0004-0000-0100-00003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15" t="s">
        <v>6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7" t="s">
        <v>80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100</v>
      </c>
      <c r="L4" s="20"/>
      <c r="M4" s="86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16" t="str">
        <f>'Rekapitulace stavby'!K6</f>
        <v>Přesun přijmové laboratoře ODHB, dětská nemocnice, budova A</v>
      </c>
      <c r="F7" s="317"/>
      <c r="G7" s="317"/>
      <c r="H7" s="317"/>
      <c r="L7" s="20"/>
    </row>
    <row r="8" spans="2:46" s="1" customFormat="1" ht="12" customHeight="1">
      <c r="B8" s="32"/>
      <c r="D8" s="27" t="s">
        <v>114</v>
      </c>
      <c r="L8" s="32"/>
    </row>
    <row r="9" spans="2:46" s="1" customFormat="1" ht="16.5" customHeight="1">
      <c r="B9" s="32"/>
      <c r="E9" s="278" t="s">
        <v>613</v>
      </c>
      <c r="F9" s="318"/>
      <c r="G9" s="318"/>
      <c r="H9" s="318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24. 11. 2025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9" t="str">
        <f>'Rekapitulace stavby'!E14</f>
        <v>Vyplň údaj</v>
      </c>
      <c r="F18" s="299"/>
      <c r="G18" s="299"/>
      <c r="H18" s="299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71.25" customHeight="1">
      <c r="B27" s="87"/>
      <c r="E27" s="304" t="s">
        <v>614</v>
      </c>
      <c r="F27" s="304"/>
      <c r="G27" s="304"/>
      <c r="H27" s="304"/>
      <c r="L27" s="8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35</v>
      </c>
      <c r="J30" s="63">
        <f>ROUND(J81,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9">
        <f>ROUND((SUM(BE81:BE102)),  2)</f>
        <v>0</v>
      </c>
      <c r="I33" s="90">
        <v>0.21</v>
      </c>
      <c r="J33" s="89">
        <f>ROUND(((SUM(BE81:BE102))*I33),  2)</f>
        <v>0</v>
      </c>
      <c r="L33" s="32"/>
    </row>
    <row r="34" spans="2:12" s="1" customFormat="1" ht="14.4" customHeight="1">
      <c r="B34" s="32"/>
      <c r="E34" s="27" t="s">
        <v>41</v>
      </c>
      <c r="F34" s="89">
        <f>ROUND((SUM(BF81:BF102)),  2)</f>
        <v>0</v>
      </c>
      <c r="I34" s="90">
        <v>0.12</v>
      </c>
      <c r="J34" s="89">
        <f>ROUND(((SUM(BF81:BF102))*I34),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9">
        <f>ROUND((SUM(BG81:BG102)),  2)</f>
        <v>0</v>
      </c>
      <c r="I35" s="90">
        <v>0.21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9">
        <f>ROUND((SUM(BH81:BH102)),  2)</f>
        <v>0</v>
      </c>
      <c r="I36" s="90">
        <v>0.12</v>
      </c>
      <c r="J36" s="89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9">
        <f>ROUND((SUM(BI81:BI102)),  2)</f>
        <v>0</v>
      </c>
      <c r="I37" s="90">
        <v>0</v>
      </c>
      <c r="J37" s="8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1"/>
      <c r="D39" s="92" t="s">
        <v>45</v>
      </c>
      <c r="E39" s="54"/>
      <c r="F39" s="54"/>
      <c r="G39" s="93" t="s">
        <v>46</v>
      </c>
      <c r="H39" s="94" t="s">
        <v>47</v>
      </c>
      <c r="I39" s="54"/>
      <c r="J39" s="95">
        <f>SUM(J30:J37)</f>
        <v>0</v>
      </c>
      <c r="K39" s="96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125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316" t="str">
        <f>E7</f>
        <v>Přesun přijmové laboratoře ODHB, dětská nemocnice, budova A</v>
      </c>
      <c r="F48" s="317"/>
      <c r="G48" s="317"/>
      <c r="H48" s="317"/>
      <c r="L48" s="32"/>
    </row>
    <row r="49" spans="2:47" s="1" customFormat="1" ht="12" customHeight="1">
      <c r="B49" s="32"/>
      <c r="C49" s="27" t="s">
        <v>114</v>
      </c>
      <c r="L49" s="32"/>
    </row>
    <row r="50" spans="2:47" s="1" customFormat="1" ht="16.5" customHeight="1">
      <c r="B50" s="32"/>
      <c r="E50" s="278" t="str">
        <f>E9</f>
        <v>2 - Slaboproud</v>
      </c>
      <c r="F50" s="318"/>
      <c r="G50" s="318"/>
      <c r="H50" s="318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24. 11. 2025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126</v>
      </c>
      <c r="D57" s="91"/>
      <c r="E57" s="91"/>
      <c r="F57" s="91"/>
      <c r="G57" s="91"/>
      <c r="H57" s="91"/>
      <c r="I57" s="91"/>
      <c r="J57" s="98" t="s">
        <v>127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9" t="s">
        <v>67</v>
      </c>
      <c r="J59" s="63">
        <f>J81</f>
        <v>0</v>
      </c>
      <c r="L59" s="32"/>
      <c r="AU59" s="17" t="s">
        <v>128</v>
      </c>
    </row>
    <row r="60" spans="2:47" s="8" customFormat="1" ht="24.9" customHeight="1">
      <c r="B60" s="100"/>
      <c r="D60" s="101" t="s">
        <v>143</v>
      </c>
      <c r="E60" s="102"/>
      <c r="F60" s="102"/>
      <c r="G60" s="102"/>
      <c r="H60" s="102"/>
      <c r="I60" s="102"/>
      <c r="J60" s="103">
        <f>J82</f>
        <v>0</v>
      </c>
      <c r="L60" s="100"/>
    </row>
    <row r="61" spans="2:47" s="9" customFormat="1" ht="19.95" customHeight="1">
      <c r="B61" s="104"/>
      <c r="D61" s="105" t="s">
        <v>615</v>
      </c>
      <c r="E61" s="106"/>
      <c r="F61" s="106"/>
      <c r="G61" s="106"/>
      <c r="H61" s="106"/>
      <c r="I61" s="106"/>
      <c r="J61" s="107">
        <f>J83</f>
        <v>0</v>
      </c>
      <c r="L61" s="104"/>
    </row>
    <row r="62" spans="2:47" s="1" customFormat="1" ht="21.75" customHeight="1">
      <c r="B62" s="32"/>
      <c r="L62" s="32"/>
    </row>
    <row r="63" spans="2:47" s="1" customFormat="1" ht="6.9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32"/>
    </row>
    <row r="67" spans="2:20" s="1" customFormat="1" ht="6.9" customHeight="1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32"/>
    </row>
    <row r="68" spans="2:20" s="1" customFormat="1" ht="24.9" customHeight="1">
      <c r="B68" s="32"/>
      <c r="C68" s="21" t="s">
        <v>150</v>
      </c>
      <c r="L68" s="32"/>
    </row>
    <row r="69" spans="2:20" s="1" customFormat="1" ht="6.9" customHeight="1">
      <c r="B69" s="32"/>
      <c r="L69" s="32"/>
    </row>
    <row r="70" spans="2:20" s="1" customFormat="1" ht="12" customHeight="1">
      <c r="B70" s="32"/>
      <c r="C70" s="27" t="s">
        <v>17</v>
      </c>
      <c r="L70" s="32"/>
    </row>
    <row r="71" spans="2:20" s="1" customFormat="1" ht="16.5" customHeight="1">
      <c r="B71" s="32"/>
      <c r="E71" s="316" t="str">
        <f>E7</f>
        <v>Přesun přijmové laboratoře ODHB, dětská nemocnice, budova A</v>
      </c>
      <c r="F71" s="317"/>
      <c r="G71" s="317"/>
      <c r="H71" s="317"/>
      <c r="L71" s="32"/>
    </row>
    <row r="72" spans="2:20" s="1" customFormat="1" ht="12" customHeight="1">
      <c r="B72" s="32"/>
      <c r="C72" s="27" t="s">
        <v>114</v>
      </c>
      <c r="L72" s="32"/>
    </row>
    <row r="73" spans="2:20" s="1" customFormat="1" ht="16.5" customHeight="1">
      <c r="B73" s="32"/>
      <c r="E73" s="278" t="str">
        <f>E9</f>
        <v>2 - Slaboproud</v>
      </c>
      <c r="F73" s="318"/>
      <c r="G73" s="318"/>
      <c r="H73" s="318"/>
      <c r="L73" s="32"/>
    </row>
    <row r="74" spans="2:20" s="1" customFormat="1" ht="6.9" customHeight="1">
      <c r="B74" s="32"/>
      <c r="L74" s="32"/>
    </row>
    <row r="75" spans="2:20" s="1" customFormat="1" ht="12" customHeight="1">
      <c r="B75" s="32"/>
      <c r="C75" s="27" t="s">
        <v>21</v>
      </c>
      <c r="F75" s="25" t="str">
        <f>F12</f>
        <v xml:space="preserve"> </v>
      </c>
      <c r="I75" s="27" t="s">
        <v>23</v>
      </c>
      <c r="J75" s="49" t="str">
        <f>IF(J12="","",J12)</f>
        <v>24. 11. 2025</v>
      </c>
      <c r="L75" s="32"/>
    </row>
    <row r="76" spans="2:20" s="1" customFormat="1" ht="6.9" customHeight="1">
      <c r="B76" s="32"/>
      <c r="L76" s="32"/>
    </row>
    <row r="77" spans="2:20" s="1" customFormat="1" ht="15.15" customHeight="1">
      <c r="B77" s="32"/>
      <c r="C77" s="27" t="s">
        <v>25</v>
      </c>
      <c r="F77" s="25" t="str">
        <f>E15</f>
        <v xml:space="preserve"> </v>
      </c>
      <c r="I77" s="27" t="s">
        <v>30</v>
      </c>
      <c r="J77" s="30" t="str">
        <f>E21</f>
        <v xml:space="preserve"> </v>
      </c>
      <c r="L77" s="32"/>
    </row>
    <row r="78" spans="2:20" s="1" customFormat="1" ht="15.15" customHeight="1">
      <c r="B78" s="32"/>
      <c r="C78" s="27" t="s">
        <v>28</v>
      </c>
      <c r="F78" s="25" t="str">
        <f>IF(E18="","",E18)</f>
        <v>Vyplň údaj</v>
      </c>
      <c r="I78" s="27" t="s">
        <v>32</v>
      </c>
      <c r="J78" s="30" t="str">
        <f>E24</f>
        <v xml:space="preserve"> </v>
      </c>
      <c r="L78" s="32"/>
    </row>
    <row r="79" spans="2:20" s="1" customFormat="1" ht="10.35" customHeight="1">
      <c r="B79" s="32"/>
      <c r="L79" s="32"/>
    </row>
    <row r="80" spans="2:20" s="10" customFormat="1" ht="29.25" customHeight="1">
      <c r="B80" s="108"/>
      <c r="C80" s="109" t="s">
        <v>151</v>
      </c>
      <c r="D80" s="110" t="s">
        <v>54</v>
      </c>
      <c r="E80" s="110" t="s">
        <v>50</v>
      </c>
      <c r="F80" s="110" t="s">
        <v>51</v>
      </c>
      <c r="G80" s="110" t="s">
        <v>152</v>
      </c>
      <c r="H80" s="110" t="s">
        <v>153</v>
      </c>
      <c r="I80" s="110" t="s">
        <v>154</v>
      </c>
      <c r="J80" s="110" t="s">
        <v>127</v>
      </c>
      <c r="K80" s="111" t="s">
        <v>155</v>
      </c>
      <c r="L80" s="108"/>
      <c r="M80" s="56" t="s">
        <v>3</v>
      </c>
      <c r="N80" s="57" t="s">
        <v>39</v>
      </c>
      <c r="O80" s="57" t="s">
        <v>156</v>
      </c>
      <c r="P80" s="57" t="s">
        <v>157</v>
      </c>
      <c r="Q80" s="57" t="s">
        <v>158</v>
      </c>
      <c r="R80" s="57" t="s">
        <v>159</v>
      </c>
      <c r="S80" s="57" t="s">
        <v>160</v>
      </c>
      <c r="T80" s="58" t="s">
        <v>161</v>
      </c>
    </row>
    <row r="81" spans="2:65" s="1" customFormat="1" ht="22.8" customHeight="1">
      <c r="B81" s="32"/>
      <c r="C81" s="61" t="s">
        <v>162</v>
      </c>
      <c r="J81" s="112">
        <f>BK81</f>
        <v>0</v>
      </c>
      <c r="L81" s="32"/>
      <c r="M81" s="59"/>
      <c r="N81" s="50"/>
      <c r="O81" s="50"/>
      <c r="P81" s="113">
        <f>P82</f>
        <v>0</v>
      </c>
      <c r="Q81" s="50"/>
      <c r="R81" s="113">
        <f>R82</f>
        <v>0</v>
      </c>
      <c r="S81" s="50"/>
      <c r="T81" s="114">
        <f>T82</f>
        <v>0</v>
      </c>
      <c r="AT81" s="17" t="s">
        <v>68</v>
      </c>
      <c r="AU81" s="17" t="s">
        <v>128</v>
      </c>
      <c r="BK81" s="115">
        <f>BK82</f>
        <v>0</v>
      </c>
    </row>
    <row r="82" spans="2:65" s="11" customFormat="1" ht="25.95" customHeight="1">
      <c r="B82" s="116"/>
      <c r="D82" s="117" t="s">
        <v>68</v>
      </c>
      <c r="E82" s="118" t="s">
        <v>428</v>
      </c>
      <c r="F82" s="118" t="s">
        <v>429</v>
      </c>
      <c r="I82" s="119"/>
      <c r="J82" s="120">
        <f>BK82</f>
        <v>0</v>
      </c>
      <c r="L82" s="116"/>
      <c r="M82" s="121"/>
      <c r="P82" s="122">
        <f>P83</f>
        <v>0</v>
      </c>
      <c r="R82" s="122">
        <f>R83</f>
        <v>0</v>
      </c>
      <c r="T82" s="123">
        <f>T83</f>
        <v>0</v>
      </c>
      <c r="AR82" s="117" t="s">
        <v>78</v>
      </c>
      <c r="AT82" s="124" t="s">
        <v>68</v>
      </c>
      <c r="AU82" s="124" t="s">
        <v>69</v>
      </c>
      <c r="AY82" s="117" t="s">
        <v>165</v>
      </c>
      <c r="BK82" s="125">
        <f>BK83</f>
        <v>0</v>
      </c>
    </row>
    <row r="83" spans="2:65" s="11" customFormat="1" ht="22.8" customHeight="1">
      <c r="B83" s="116"/>
      <c r="D83" s="117" t="s">
        <v>68</v>
      </c>
      <c r="E83" s="126" t="s">
        <v>616</v>
      </c>
      <c r="F83" s="126" t="s">
        <v>617</v>
      </c>
      <c r="I83" s="119"/>
      <c r="J83" s="127">
        <f>BK83</f>
        <v>0</v>
      </c>
      <c r="L83" s="116"/>
      <c r="M83" s="121"/>
      <c r="P83" s="122">
        <f>SUM(P84:P102)</f>
        <v>0</v>
      </c>
      <c r="R83" s="122">
        <f>SUM(R84:R102)</f>
        <v>0</v>
      </c>
      <c r="T83" s="123">
        <f>SUM(T84:T102)</f>
        <v>0</v>
      </c>
      <c r="AR83" s="117" t="s">
        <v>78</v>
      </c>
      <c r="AT83" s="124" t="s">
        <v>68</v>
      </c>
      <c r="AU83" s="124" t="s">
        <v>74</v>
      </c>
      <c r="AY83" s="117" t="s">
        <v>165</v>
      </c>
      <c r="BK83" s="125">
        <f>SUM(BK84:BK102)</f>
        <v>0</v>
      </c>
    </row>
    <row r="84" spans="2:65" s="1" customFormat="1" ht="16.5" customHeight="1">
      <c r="B84" s="128"/>
      <c r="C84" s="129" t="s">
        <v>74</v>
      </c>
      <c r="D84" s="129" t="s">
        <v>168</v>
      </c>
      <c r="E84" s="130" t="s">
        <v>618</v>
      </c>
      <c r="F84" s="131" t="s">
        <v>619</v>
      </c>
      <c r="G84" s="132" t="s">
        <v>620</v>
      </c>
      <c r="H84" s="133">
        <v>210</v>
      </c>
      <c r="I84" s="134"/>
      <c r="J84" s="135">
        <f t="shared" ref="J84:J102" si="0">ROUND(I84*H84,2)</f>
        <v>0</v>
      </c>
      <c r="K84" s="131" t="s">
        <v>222</v>
      </c>
      <c r="L84" s="32"/>
      <c r="M84" s="136" t="s">
        <v>3</v>
      </c>
      <c r="N84" s="137" t="s">
        <v>40</v>
      </c>
      <c r="P84" s="138">
        <f t="shared" ref="P84:P102" si="1">O84*H84</f>
        <v>0</v>
      </c>
      <c r="Q84" s="138">
        <v>0</v>
      </c>
      <c r="R84" s="138">
        <f t="shared" ref="R84:R102" si="2">Q84*H84</f>
        <v>0</v>
      </c>
      <c r="S84" s="138">
        <v>0</v>
      </c>
      <c r="T84" s="139">
        <f t="shared" ref="T84:T102" si="3">S84*H84</f>
        <v>0</v>
      </c>
      <c r="AR84" s="140" t="s">
        <v>203</v>
      </c>
      <c r="AT84" s="140" t="s">
        <v>168</v>
      </c>
      <c r="AU84" s="140" t="s">
        <v>78</v>
      </c>
      <c r="AY84" s="17" t="s">
        <v>165</v>
      </c>
      <c r="BE84" s="141">
        <f t="shared" ref="BE84:BE102" si="4">IF(N84="základní",J84,0)</f>
        <v>0</v>
      </c>
      <c r="BF84" s="141">
        <f t="shared" ref="BF84:BF102" si="5">IF(N84="snížená",J84,0)</f>
        <v>0</v>
      </c>
      <c r="BG84" s="141">
        <f t="shared" ref="BG84:BG102" si="6">IF(N84="zákl. přenesená",J84,0)</f>
        <v>0</v>
      </c>
      <c r="BH84" s="141">
        <f t="shared" ref="BH84:BH102" si="7">IF(N84="sníž. přenesená",J84,0)</f>
        <v>0</v>
      </c>
      <c r="BI84" s="141">
        <f t="shared" ref="BI84:BI102" si="8">IF(N84="nulová",J84,0)</f>
        <v>0</v>
      </c>
      <c r="BJ84" s="17" t="s">
        <v>74</v>
      </c>
      <c r="BK84" s="141">
        <f t="shared" ref="BK84:BK102" si="9">ROUND(I84*H84,2)</f>
        <v>0</v>
      </c>
      <c r="BL84" s="17" t="s">
        <v>203</v>
      </c>
      <c r="BM84" s="140" t="s">
        <v>621</v>
      </c>
    </row>
    <row r="85" spans="2:65" s="1" customFormat="1" ht="16.5" customHeight="1">
      <c r="B85" s="128"/>
      <c r="C85" s="129" t="s">
        <v>78</v>
      </c>
      <c r="D85" s="129" t="s">
        <v>168</v>
      </c>
      <c r="E85" s="130" t="s">
        <v>622</v>
      </c>
      <c r="F85" s="131" t="s">
        <v>623</v>
      </c>
      <c r="G85" s="132" t="s">
        <v>294</v>
      </c>
      <c r="H85" s="133">
        <v>3</v>
      </c>
      <c r="I85" s="134"/>
      <c r="J85" s="135">
        <f t="shared" si="0"/>
        <v>0</v>
      </c>
      <c r="K85" s="131" t="s">
        <v>222</v>
      </c>
      <c r="L85" s="32"/>
      <c r="M85" s="136" t="s">
        <v>3</v>
      </c>
      <c r="N85" s="137" t="s">
        <v>40</v>
      </c>
      <c r="P85" s="138">
        <f t="shared" si="1"/>
        <v>0</v>
      </c>
      <c r="Q85" s="138">
        <v>0</v>
      </c>
      <c r="R85" s="138">
        <f t="shared" si="2"/>
        <v>0</v>
      </c>
      <c r="S85" s="138">
        <v>0</v>
      </c>
      <c r="T85" s="139">
        <f t="shared" si="3"/>
        <v>0</v>
      </c>
      <c r="AR85" s="140" t="s">
        <v>203</v>
      </c>
      <c r="AT85" s="140" t="s">
        <v>168</v>
      </c>
      <c r="AU85" s="140" t="s">
        <v>78</v>
      </c>
      <c r="AY85" s="17" t="s">
        <v>165</v>
      </c>
      <c r="BE85" s="141">
        <f t="shared" si="4"/>
        <v>0</v>
      </c>
      <c r="BF85" s="141">
        <f t="shared" si="5"/>
        <v>0</v>
      </c>
      <c r="BG85" s="141">
        <f t="shared" si="6"/>
        <v>0</v>
      </c>
      <c r="BH85" s="141">
        <f t="shared" si="7"/>
        <v>0</v>
      </c>
      <c r="BI85" s="141">
        <f t="shared" si="8"/>
        <v>0</v>
      </c>
      <c r="BJ85" s="17" t="s">
        <v>74</v>
      </c>
      <c r="BK85" s="141">
        <f t="shared" si="9"/>
        <v>0</v>
      </c>
      <c r="BL85" s="17" t="s">
        <v>203</v>
      </c>
      <c r="BM85" s="140" t="s">
        <v>624</v>
      </c>
    </row>
    <row r="86" spans="2:65" s="1" customFormat="1" ht="16.5" customHeight="1">
      <c r="B86" s="128"/>
      <c r="C86" s="129" t="s">
        <v>81</v>
      </c>
      <c r="D86" s="129" t="s">
        <v>168</v>
      </c>
      <c r="E86" s="130" t="s">
        <v>625</v>
      </c>
      <c r="F86" s="131" t="s">
        <v>626</v>
      </c>
      <c r="G86" s="132" t="s">
        <v>294</v>
      </c>
      <c r="H86" s="133">
        <v>5</v>
      </c>
      <c r="I86" s="134"/>
      <c r="J86" s="135">
        <f t="shared" si="0"/>
        <v>0</v>
      </c>
      <c r="K86" s="131" t="s">
        <v>222</v>
      </c>
      <c r="L86" s="32"/>
      <c r="M86" s="136" t="s">
        <v>3</v>
      </c>
      <c r="N86" s="137" t="s">
        <v>40</v>
      </c>
      <c r="P86" s="138">
        <f t="shared" si="1"/>
        <v>0</v>
      </c>
      <c r="Q86" s="138">
        <v>0</v>
      </c>
      <c r="R86" s="138">
        <f t="shared" si="2"/>
        <v>0</v>
      </c>
      <c r="S86" s="138">
        <v>0</v>
      </c>
      <c r="T86" s="139">
        <f t="shared" si="3"/>
        <v>0</v>
      </c>
      <c r="AR86" s="140" t="s">
        <v>203</v>
      </c>
      <c r="AT86" s="140" t="s">
        <v>168</v>
      </c>
      <c r="AU86" s="140" t="s">
        <v>78</v>
      </c>
      <c r="AY86" s="17" t="s">
        <v>165</v>
      </c>
      <c r="BE86" s="141">
        <f t="shared" si="4"/>
        <v>0</v>
      </c>
      <c r="BF86" s="141">
        <f t="shared" si="5"/>
        <v>0</v>
      </c>
      <c r="BG86" s="141">
        <f t="shared" si="6"/>
        <v>0</v>
      </c>
      <c r="BH86" s="141">
        <f t="shared" si="7"/>
        <v>0</v>
      </c>
      <c r="BI86" s="141">
        <f t="shared" si="8"/>
        <v>0</v>
      </c>
      <c r="BJ86" s="17" t="s">
        <v>74</v>
      </c>
      <c r="BK86" s="141">
        <f t="shared" si="9"/>
        <v>0</v>
      </c>
      <c r="BL86" s="17" t="s">
        <v>203</v>
      </c>
      <c r="BM86" s="140" t="s">
        <v>627</v>
      </c>
    </row>
    <row r="87" spans="2:65" s="1" customFormat="1" ht="24.15" customHeight="1">
      <c r="B87" s="128"/>
      <c r="C87" s="129" t="s">
        <v>84</v>
      </c>
      <c r="D87" s="129" t="s">
        <v>168</v>
      </c>
      <c r="E87" s="130" t="s">
        <v>628</v>
      </c>
      <c r="F87" s="131" t="s">
        <v>629</v>
      </c>
      <c r="G87" s="132" t="s">
        <v>294</v>
      </c>
      <c r="H87" s="133">
        <v>6</v>
      </c>
      <c r="I87" s="134"/>
      <c r="J87" s="135">
        <f t="shared" si="0"/>
        <v>0</v>
      </c>
      <c r="K87" s="131" t="s">
        <v>222</v>
      </c>
      <c r="L87" s="32"/>
      <c r="M87" s="136" t="s">
        <v>3</v>
      </c>
      <c r="N87" s="137" t="s">
        <v>40</v>
      </c>
      <c r="P87" s="138">
        <f t="shared" si="1"/>
        <v>0</v>
      </c>
      <c r="Q87" s="138">
        <v>0</v>
      </c>
      <c r="R87" s="138">
        <f t="shared" si="2"/>
        <v>0</v>
      </c>
      <c r="S87" s="138">
        <v>0</v>
      </c>
      <c r="T87" s="139">
        <f t="shared" si="3"/>
        <v>0</v>
      </c>
      <c r="AR87" s="140" t="s">
        <v>203</v>
      </c>
      <c r="AT87" s="140" t="s">
        <v>168</v>
      </c>
      <c r="AU87" s="140" t="s">
        <v>78</v>
      </c>
      <c r="AY87" s="17" t="s">
        <v>165</v>
      </c>
      <c r="BE87" s="141">
        <f t="shared" si="4"/>
        <v>0</v>
      </c>
      <c r="BF87" s="141">
        <f t="shared" si="5"/>
        <v>0</v>
      </c>
      <c r="BG87" s="141">
        <f t="shared" si="6"/>
        <v>0</v>
      </c>
      <c r="BH87" s="141">
        <f t="shared" si="7"/>
        <v>0</v>
      </c>
      <c r="BI87" s="141">
        <f t="shared" si="8"/>
        <v>0</v>
      </c>
      <c r="BJ87" s="17" t="s">
        <v>74</v>
      </c>
      <c r="BK87" s="141">
        <f t="shared" si="9"/>
        <v>0</v>
      </c>
      <c r="BL87" s="17" t="s">
        <v>203</v>
      </c>
      <c r="BM87" s="140" t="s">
        <v>630</v>
      </c>
    </row>
    <row r="88" spans="2:65" s="1" customFormat="1" ht="16.5" customHeight="1">
      <c r="B88" s="128"/>
      <c r="C88" s="129" t="s">
        <v>87</v>
      </c>
      <c r="D88" s="129" t="s">
        <v>168</v>
      </c>
      <c r="E88" s="130" t="s">
        <v>631</v>
      </c>
      <c r="F88" s="131" t="s">
        <v>632</v>
      </c>
      <c r="G88" s="132" t="s">
        <v>294</v>
      </c>
      <c r="H88" s="133">
        <v>1</v>
      </c>
      <c r="I88" s="134"/>
      <c r="J88" s="135">
        <f t="shared" si="0"/>
        <v>0</v>
      </c>
      <c r="K88" s="131" t="s">
        <v>222</v>
      </c>
      <c r="L88" s="32"/>
      <c r="M88" s="136" t="s">
        <v>3</v>
      </c>
      <c r="N88" s="137" t="s">
        <v>40</v>
      </c>
      <c r="P88" s="138">
        <f t="shared" si="1"/>
        <v>0</v>
      </c>
      <c r="Q88" s="138">
        <v>0</v>
      </c>
      <c r="R88" s="138">
        <f t="shared" si="2"/>
        <v>0</v>
      </c>
      <c r="S88" s="138">
        <v>0</v>
      </c>
      <c r="T88" s="139">
        <f t="shared" si="3"/>
        <v>0</v>
      </c>
      <c r="AR88" s="140" t="s">
        <v>203</v>
      </c>
      <c r="AT88" s="140" t="s">
        <v>168</v>
      </c>
      <c r="AU88" s="140" t="s">
        <v>78</v>
      </c>
      <c r="AY88" s="17" t="s">
        <v>165</v>
      </c>
      <c r="BE88" s="141">
        <f t="shared" si="4"/>
        <v>0</v>
      </c>
      <c r="BF88" s="141">
        <f t="shared" si="5"/>
        <v>0</v>
      </c>
      <c r="BG88" s="141">
        <f t="shared" si="6"/>
        <v>0</v>
      </c>
      <c r="BH88" s="141">
        <f t="shared" si="7"/>
        <v>0</v>
      </c>
      <c r="BI88" s="141">
        <f t="shared" si="8"/>
        <v>0</v>
      </c>
      <c r="BJ88" s="17" t="s">
        <v>74</v>
      </c>
      <c r="BK88" s="141">
        <f t="shared" si="9"/>
        <v>0</v>
      </c>
      <c r="BL88" s="17" t="s">
        <v>203</v>
      </c>
      <c r="BM88" s="140" t="s">
        <v>633</v>
      </c>
    </row>
    <row r="89" spans="2:65" s="1" customFormat="1" ht="16.5" customHeight="1">
      <c r="B89" s="128"/>
      <c r="C89" s="129" t="s">
        <v>207</v>
      </c>
      <c r="D89" s="129" t="s">
        <v>168</v>
      </c>
      <c r="E89" s="130" t="s">
        <v>634</v>
      </c>
      <c r="F89" s="131" t="s">
        <v>635</v>
      </c>
      <c r="G89" s="132" t="s">
        <v>620</v>
      </c>
      <c r="H89" s="133">
        <v>0</v>
      </c>
      <c r="I89" s="134"/>
      <c r="J89" s="135">
        <f t="shared" si="0"/>
        <v>0</v>
      </c>
      <c r="K89" s="131" t="s">
        <v>222</v>
      </c>
      <c r="L89" s="32"/>
      <c r="M89" s="136" t="s">
        <v>3</v>
      </c>
      <c r="N89" s="137" t="s">
        <v>40</v>
      </c>
      <c r="P89" s="138">
        <f t="shared" si="1"/>
        <v>0</v>
      </c>
      <c r="Q89" s="138">
        <v>0</v>
      </c>
      <c r="R89" s="138">
        <f t="shared" si="2"/>
        <v>0</v>
      </c>
      <c r="S89" s="138">
        <v>0</v>
      </c>
      <c r="T89" s="139">
        <f t="shared" si="3"/>
        <v>0</v>
      </c>
      <c r="AR89" s="140" t="s">
        <v>203</v>
      </c>
      <c r="AT89" s="140" t="s">
        <v>168</v>
      </c>
      <c r="AU89" s="140" t="s">
        <v>78</v>
      </c>
      <c r="AY89" s="17" t="s">
        <v>165</v>
      </c>
      <c r="BE89" s="141">
        <f t="shared" si="4"/>
        <v>0</v>
      </c>
      <c r="BF89" s="141">
        <f t="shared" si="5"/>
        <v>0</v>
      </c>
      <c r="BG89" s="141">
        <f t="shared" si="6"/>
        <v>0</v>
      </c>
      <c r="BH89" s="141">
        <f t="shared" si="7"/>
        <v>0</v>
      </c>
      <c r="BI89" s="141">
        <f t="shared" si="8"/>
        <v>0</v>
      </c>
      <c r="BJ89" s="17" t="s">
        <v>74</v>
      </c>
      <c r="BK89" s="141">
        <f t="shared" si="9"/>
        <v>0</v>
      </c>
      <c r="BL89" s="17" t="s">
        <v>203</v>
      </c>
      <c r="BM89" s="140" t="s">
        <v>636</v>
      </c>
    </row>
    <row r="90" spans="2:65" s="1" customFormat="1" ht="16.5" customHeight="1">
      <c r="B90" s="128"/>
      <c r="C90" s="129" t="s">
        <v>213</v>
      </c>
      <c r="D90" s="129" t="s">
        <v>168</v>
      </c>
      <c r="E90" s="130" t="s">
        <v>637</v>
      </c>
      <c r="F90" s="131" t="s">
        <v>638</v>
      </c>
      <c r="G90" s="132" t="s">
        <v>620</v>
      </c>
      <c r="H90" s="133">
        <v>2</v>
      </c>
      <c r="I90" s="134"/>
      <c r="J90" s="135">
        <f t="shared" si="0"/>
        <v>0</v>
      </c>
      <c r="K90" s="131" t="s">
        <v>222</v>
      </c>
      <c r="L90" s="32"/>
      <c r="M90" s="136" t="s">
        <v>3</v>
      </c>
      <c r="N90" s="137" t="s">
        <v>40</v>
      </c>
      <c r="P90" s="138">
        <f t="shared" si="1"/>
        <v>0</v>
      </c>
      <c r="Q90" s="138">
        <v>0</v>
      </c>
      <c r="R90" s="138">
        <f t="shared" si="2"/>
        <v>0</v>
      </c>
      <c r="S90" s="138">
        <v>0</v>
      </c>
      <c r="T90" s="139">
        <f t="shared" si="3"/>
        <v>0</v>
      </c>
      <c r="AR90" s="140" t="s">
        <v>203</v>
      </c>
      <c r="AT90" s="140" t="s">
        <v>168</v>
      </c>
      <c r="AU90" s="140" t="s">
        <v>78</v>
      </c>
      <c r="AY90" s="17" t="s">
        <v>165</v>
      </c>
      <c r="BE90" s="141">
        <f t="shared" si="4"/>
        <v>0</v>
      </c>
      <c r="BF90" s="141">
        <f t="shared" si="5"/>
        <v>0</v>
      </c>
      <c r="BG90" s="141">
        <f t="shared" si="6"/>
        <v>0</v>
      </c>
      <c r="BH90" s="141">
        <f t="shared" si="7"/>
        <v>0</v>
      </c>
      <c r="BI90" s="141">
        <f t="shared" si="8"/>
        <v>0</v>
      </c>
      <c r="BJ90" s="17" t="s">
        <v>74</v>
      </c>
      <c r="BK90" s="141">
        <f t="shared" si="9"/>
        <v>0</v>
      </c>
      <c r="BL90" s="17" t="s">
        <v>203</v>
      </c>
      <c r="BM90" s="140" t="s">
        <v>639</v>
      </c>
    </row>
    <row r="91" spans="2:65" s="1" customFormat="1" ht="16.5" customHeight="1">
      <c r="B91" s="128"/>
      <c r="C91" s="129" t="s">
        <v>219</v>
      </c>
      <c r="D91" s="129" t="s">
        <v>168</v>
      </c>
      <c r="E91" s="130" t="s">
        <v>640</v>
      </c>
      <c r="F91" s="131" t="s">
        <v>641</v>
      </c>
      <c r="G91" s="132" t="s">
        <v>620</v>
      </c>
      <c r="H91" s="133">
        <v>34</v>
      </c>
      <c r="I91" s="134"/>
      <c r="J91" s="135">
        <f t="shared" si="0"/>
        <v>0</v>
      </c>
      <c r="K91" s="131" t="s">
        <v>222</v>
      </c>
      <c r="L91" s="32"/>
      <c r="M91" s="136" t="s">
        <v>3</v>
      </c>
      <c r="N91" s="137" t="s">
        <v>40</v>
      </c>
      <c r="P91" s="138">
        <f t="shared" si="1"/>
        <v>0</v>
      </c>
      <c r="Q91" s="138">
        <v>0</v>
      </c>
      <c r="R91" s="138">
        <f t="shared" si="2"/>
        <v>0</v>
      </c>
      <c r="S91" s="138">
        <v>0</v>
      </c>
      <c r="T91" s="139">
        <f t="shared" si="3"/>
        <v>0</v>
      </c>
      <c r="AR91" s="140" t="s">
        <v>203</v>
      </c>
      <c r="AT91" s="140" t="s">
        <v>168</v>
      </c>
      <c r="AU91" s="140" t="s">
        <v>78</v>
      </c>
      <c r="AY91" s="17" t="s">
        <v>165</v>
      </c>
      <c r="BE91" s="141">
        <f t="shared" si="4"/>
        <v>0</v>
      </c>
      <c r="BF91" s="141">
        <f t="shared" si="5"/>
        <v>0</v>
      </c>
      <c r="BG91" s="141">
        <f t="shared" si="6"/>
        <v>0</v>
      </c>
      <c r="BH91" s="141">
        <f t="shared" si="7"/>
        <v>0</v>
      </c>
      <c r="BI91" s="141">
        <f t="shared" si="8"/>
        <v>0</v>
      </c>
      <c r="BJ91" s="17" t="s">
        <v>74</v>
      </c>
      <c r="BK91" s="141">
        <f t="shared" si="9"/>
        <v>0</v>
      </c>
      <c r="BL91" s="17" t="s">
        <v>203</v>
      </c>
      <c r="BM91" s="140" t="s">
        <v>642</v>
      </c>
    </row>
    <row r="92" spans="2:65" s="1" customFormat="1" ht="16.5" customHeight="1">
      <c r="B92" s="128"/>
      <c r="C92" s="129" t="s">
        <v>90</v>
      </c>
      <c r="D92" s="129" t="s">
        <v>168</v>
      </c>
      <c r="E92" s="130" t="s">
        <v>643</v>
      </c>
      <c r="F92" s="131" t="s">
        <v>644</v>
      </c>
      <c r="G92" s="132" t="s">
        <v>620</v>
      </c>
      <c r="H92" s="133">
        <v>0</v>
      </c>
      <c r="I92" s="134"/>
      <c r="J92" s="135">
        <f t="shared" si="0"/>
        <v>0</v>
      </c>
      <c r="K92" s="131" t="s">
        <v>222</v>
      </c>
      <c r="L92" s="32"/>
      <c r="M92" s="136" t="s">
        <v>3</v>
      </c>
      <c r="N92" s="137" t="s">
        <v>40</v>
      </c>
      <c r="P92" s="138">
        <f t="shared" si="1"/>
        <v>0</v>
      </c>
      <c r="Q92" s="138">
        <v>0</v>
      </c>
      <c r="R92" s="138">
        <f t="shared" si="2"/>
        <v>0</v>
      </c>
      <c r="S92" s="138">
        <v>0</v>
      </c>
      <c r="T92" s="139">
        <f t="shared" si="3"/>
        <v>0</v>
      </c>
      <c r="AR92" s="140" t="s">
        <v>203</v>
      </c>
      <c r="AT92" s="140" t="s">
        <v>168</v>
      </c>
      <c r="AU92" s="140" t="s">
        <v>78</v>
      </c>
      <c r="AY92" s="17" t="s">
        <v>165</v>
      </c>
      <c r="BE92" s="141">
        <f t="shared" si="4"/>
        <v>0</v>
      </c>
      <c r="BF92" s="141">
        <f t="shared" si="5"/>
        <v>0</v>
      </c>
      <c r="BG92" s="141">
        <f t="shared" si="6"/>
        <v>0</v>
      </c>
      <c r="BH92" s="141">
        <f t="shared" si="7"/>
        <v>0</v>
      </c>
      <c r="BI92" s="141">
        <f t="shared" si="8"/>
        <v>0</v>
      </c>
      <c r="BJ92" s="17" t="s">
        <v>74</v>
      </c>
      <c r="BK92" s="141">
        <f t="shared" si="9"/>
        <v>0</v>
      </c>
      <c r="BL92" s="17" t="s">
        <v>203</v>
      </c>
      <c r="BM92" s="140" t="s">
        <v>645</v>
      </c>
    </row>
    <row r="93" spans="2:65" s="1" customFormat="1" ht="16.5" customHeight="1">
      <c r="B93" s="128"/>
      <c r="C93" s="129" t="s">
        <v>230</v>
      </c>
      <c r="D93" s="129" t="s">
        <v>168</v>
      </c>
      <c r="E93" s="130" t="s">
        <v>646</v>
      </c>
      <c r="F93" s="131" t="s">
        <v>647</v>
      </c>
      <c r="G93" s="132" t="s">
        <v>620</v>
      </c>
      <c r="H93" s="133">
        <v>0</v>
      </c>
      <c r="I93" s="134"/>
      <c r="J93" s="135">
        <f t="shared" si="0"/>
        <v>0</v>
      </c>
      <c r="K93" s="131" t="s">
        <v>222</v>
      </c>
      <c r="L93" s="32"/>
      <c r="M93" s="136" t="s">
        <v>3</v>
      </c>
      <c r="N93" s="137" t="s">
        <v>40</v>
      </c>
      <c r="P93" s="138">
        <f t="shared" si="1"/>
        <v>0</v>
      </c>
      <c r="Q93" s="138">
        <v>0</v>
      </c>
      <c r="R93" s="138">
        <f t="shared" si="2"/>
        <v>0</v>
      </c>
      <c r="S93" s="138">
        <v>0</v>
      </c>
      <c r="T93" s="139">
        <f t="shared" si="3"/>
        <v>0</v>
      </c>
      <c r="AR93" s="140" t="s">
        <v>203</v>
      </c>
      <c r="AT93" s="140" t="s">
        <v>168</v>
      </c>
      <c r="AU93" s="140" t="s">
        <v>78</v>
      </c>
      <c r="AY93" s="17" t="s">
        <v>165</v>
      </c>
      <c r="BE93" s="141">
        <f t="shared" si="4"/>
        <v>0</v>
      </c>
      <c r="BF93" s="141">
        <f t="shared" si="5"/>
        <v>0</v>
      </c>
      <c r="BG93" s="141">
        <f t="shared" si="6"/>
        <v>0</v>
      </c>
      <c r="BH93" s="141">
        <f t="shared" si="7"/>
        <v>0</v>
      </c>
      <c r="BI93" s="141">
        <f t="shared" si="8"/>
        <v>0</v>
      </c>
      <c r="BJ93" s="17" t="s">
        <v>74</v>
      </c>
      <c r="BK93" s="141">
        <f t="shared" si="9"/>
        <v>0</v>
      </c>
      <c r="BL93" s="17" t="s">
        <v>203</v>
      </c>
      <c r="BM93" s="140" t="s">
        <v>648</v>
      </c>
    </row>
    <row r="94" spans="2:65" s="1" customFormat="1" ht="16.5" customHeight="1">
      <c r="B94" s="128"/>
      <c r="C94" s="129" t="s">
        <v>237</v>
      </c>
      <c r="D94" s="129" t="s">
        <v>168</v>
      </c>
      <c r="E94" s="130" t="s">
        <v>649</v>
      </c>
      <c r="F94" s="131" t="s">
        <v>650</v>
      </c>
      <c r="G94" s="132" t="s">
        <v>294</v>
      </c>
      <c r="H94" s="133">
        <v>0</v>
      </c>
      <c r="I94" s="134"/>
      <c r="J94" s="135">
        <f t="shared" si="0"/>
        <v>0</v>
      </c>
      <c r="K94" s="131" t="s">
        <v>222</v>
      </c>
      <c r="L94" s="32"/>
      <c r="M94" s="136" t="s">
        <v>3</v>
      </c>
      <c r="N94" s="137" t="s">
        <v>40</v>
      </c>
      <c r="P94" s="138">
        <f t="shared" si="1"/>
        <v>0</v>
      </c>
      <c r="Q94" s="138">
        <v>0</v>
      </c>
      <c r="R94" s="138">
        <f t="shared" si="2"/>
        <v>0</v>
      </c>
      <c r="S94" s="138">
        <v>0</v>
      </c>
      <c r="T94" s="139">
        <f t="shared" si="3"/>
        <v>0</v>
      </c>
      <c r="AR94" s="140" t="s">
        <v>203</v>
      </c>
      <c r="AT94" s="140" t="s">
        <v>168</v>
      </c>
      <c r="AU94" s="140" t="s">
        <v>78</v>
      </c>
      <c r="AY94" s="17" t="s">
        <v>165</v>
      </c>
      <c r="BE94" s="141">
        <f t="shared" si="4"/>
        <v>0</v>
      </c>
      <c r="BF94" s="141">
        <f t="shared" si="5"/>
        <v>0</v>
      </c>
      <c r="BG94" s="141">
        <f t="shared" si="6"/>
        <v>0</v>
      </c>
      <c r="BH94" s="141">
        <f t="shared" si="7"/>
        <v>0</v>
      </c>
      <c r="BI94" s="141">
        <f t="shared" si="8"/>
        <v>0</v>
      </c>
      <c r="BJ94" s="17" t="s">
        <v>74</v>
      </c>
      <c r="BK94" s="141">
        <f t="shared" si="9"/>
        <v>0</v>
      </c>
      <c r="BL94" s="17" t="s">
        <v>203</v>
      </c>
      <c r="BM94" s="140" t="s">
        <v>651</v>
      </c>
    </row>
    <row r="95" spans="2:65" s="1" customFormat="1" ht="21.75" customHeight="1">
      <c r="B95" s="128"/>
      <c r="C95" s="129" t="s">
        <v>9</v>
      </c>
      <c r="D95" s="129" t="s">
        <v>168</v>
      </c>
      <c r="E95" s="130" t="s">
        <v>652</v>
      </c>
      <c r="F95" s="131" t="s">
        <v>653</v>
      </c>
      <c r="G95" s="132" t="s">
        <v>294</v>
      </c>
      <c r="H95" s="133">
        <v>16</v>
      </c>
      <c r="I95" s="134"/>
      <c r="J95" s="135">
        <f t="shared" si="0"/>
        <v>0</v>
      </c>
      <c r="K95" s="131" t="s">
        <v>222</v>
      </c>
      <c r="L95" s="32"/>
      <c r="M95" s="136" t="s">
        <v>3</v>
      </c>
      <c r="N95" s="137" t="s">
        <v>40</v>
      </c>
      <c r="P95" s="138">
        <f t="shared" si="1"/>
        <v>0</v>
      </c>
      <c r="Q95" s="138">
        <v>0</v>
      </c>
      <c r="R95" s="138">
        <f t="shared" si="2"/>
        <v>0</v>
      </c>
      <c r="S95" s="138">
        <v>0</v>
      </c>
      <c r="T95" s="139">
        <f t="shared" si="3"/>
        <v>0</v>
      </c>
      <c r="AR95" s="140" t="s">
        <v>203</v>
      </c>
      <c r="AT95" s="140" t="s">
        <v>168</v>
      </c>
      <c r="AU95" s="140" t="s">
        <v>78</v>
      </c>
      <c r="AY95" s="17" t="s">
        <v>165</v>
      </c>
      <c r="BE95" s="141">
        <f t="shared" si="4"/>
        <v>0</v>
      </c>
      <c r="BF95" s="141">
        <f t="shared" si="5"/>
        <v>0</v>
      </c>
      <c r="BG95" s="141">
        <f t="shared" si="6"/>
        <v>0</v>
      </c>
      <c r="BH95" s="141">
        <f t="shared" si="7"/>
        <v>0</v>
      </c>
      <c r="BI95" s="141">
        <f t="shared" si="8"/>
        <v>0</v>
      </c>
      <c r="BJ95" s="17" t="s">
        <v>74</v>
      </c>
      <c r="BK95" s="141">
        <f t="shared" si="9"/>
        <v>0</v>
      </c>
      <c r="BL95" s="17" t="s">
        <v>203</v>
      </c>
      <c r="BM95" s="140" t="s">
        <v>654</v>
      </c>
    </row>
    <row r="96" spans="2:65" s="1" customFormat="1" ht="16.5" customHeight="1">
      <c r="B96" s="128"/>
      <c r="C96" s="129" t="s">
        <v>248</v>
      </c>
      <c r="D96" s="129" t="s">
        <v>168</v>
      </c>
      <c r="E96" s="130" t="s">
        <v>655</v>
      </c>
      <c r="F96" s="131" t="s">
        <v>656</v>
      </c>
      <c r="G96" s="132" t="s">
        <v>112</v>
      </c>
      <c r="H96" s="133">
        <v>0</v>
      </c>
      <c r="I96" s="134"/>
      <c r="J96" s="135">
        <f t="shared" si="0"/>
        <v>0</v>
      </c>
      <c r="K96" s="131" t="s">
        <v>222</v>
      </c>
      <c r="L96" s="32"/>
      <c r="M96" s="136" t="s">
        <v>3</v>
      </c>
      <c r="N96" s="137" t="s">
        <v>40</v>
      </c>
      <c r="P96" s="138">
        <f t="shared" si="1"/>
        <v>0</v>
      </c>
      <c r="Q96" s="138">
        <v>0</v>
      </c>
      <c r="R96" s="138">
        <f t="shared" si="2"/>
        <v>0</v>
      </c>
      <c r="S96" s="138">
        <v>0</v>
      </c>
      <c r="T96" s="139">
        <f t="shared" si="3"/>
        <v>0</v>
      </c>
      <c r="AR96" s="140" t="s">
        <v>203</v>
      </c>
      <c r="AT96" s="140" t="s">
        <v>168</v>
      </c>
      <c r="AU96" s="140" t="s">
        <v>78</v>
      </c>
      <c r="AY96" s="17" t="s">
        <v>165</v>
      </c>
      <c r="BE96" s="141">
        <f t="shared" si="4"/>
        <v>0</v>
      </c>
      <c r="BF96" s="141">
        <f t="shared" si="5"/>
        <v>0</v>
      </c>
      <c r="BG96" s="141">
        <f t="shared" si="6"/>
        <v>0</v>
      </c>
      <c r="BH96" s="141">
        <f t="shared" si="7"/>
        <v>0</v>
      </c>
      <c r="BI96" s="141">
        <f t="shared" si="8"/>
        <v>0</v>
      </c>
      <c r="BJ96" s="17" t="s">
        <v>74</v>
      </c>
      <c r="BK96" s="141">
        <f t="shared" si="9"/>
        <v>0</v>
      </c>
      <c r="BL96" s="17" t="s">
        <v>203</v>
      </c>
      <c r="BM96" s="140" t="s">
        <v>657</v>
      </c>
    </row>
    <row r="97" spans="2:65" s="1" customFormat="1" ht="16.5" customHeight="1">
      <c r="B97" s="128"/>
      <c r="C97" s="129" t="s">
        <v>253</v>
      </c>
      <c r="D97" s="129" t="s">
        <v>168</v>
      </c>
      <c r="E97" s="130" t="s">
        <v>658</v>
      </c>
      <c r="F97" s="131" t="s">
        <v>659</v>
      </c>
      <c r="G97" s="132" t="s">
        <v>112</v>
      </c>
      <c r="H97" s="133">
        <v>0</v>
      </c>
      <c r="I97" s="134"/>
      <c r="J97" s="135">
        <f t="shared" si="0"/>
        <v>0</v>
      </c>
      <c r="K97" s="131" t="s">
        <v>222</v>
      </c>
      <c r="L97" s="32"/>
      <c r="M97" s="136" t="s">
        <v>3</v>
      </c>
      <c r="N97" s="137" t="s">
        <v>40</v>
      </c>
      <c r="P97" s="138">
        <f t="shared" si="1"/>
        <v>0</v>
      </c>
      <c r="Q97" s="138">
        <v>0</v>
      </c>
      <c r="R97" s="138">
        <f t="shared" si="2"/>
        <v>0</v>
      </c>
      <c r="S97" s="138">
        <v>0</v>
      </c>
      <c r="T97" s="139">
        <f t="shared" si="3"/>
        <v>0</v>
      </c>
      <c r="AR97" s="140" t="s">
        <v>203</v>
      </c>
      <c r="AT97" s="140" t="s">
        <v>168</v>
      </c>
      <c r="AU97" s="140" t="s">
        <v>78</v>
      </c>
      <c r="AY97" s="17" t="s">
        <v>165</v>
      </c>
      <c r="BE97" s="141">
        <f t="shared" si="4"/>
        <v>0</v>
      </c>
      <c r="BF97" s="141">
        <f t="shared" si="5"/>
        <v>0</v>
      </c>
      <c r="BG97" s="141">
        <f t="shared" si="6"/>
        <v>0</v>
      </c>
      <c r="BH97" s="141">
        <f t="shared" si="7"/>
        <v>0</v>
      </c>
      <c r="BI97" s="141">
        <f t="shared" si="8"/>
        <v>0</v>
      </c>
      <c r="BJ97" s="17" t="s">
        <v>74</v>
      </c>
      <c r="BK97" s="141">
        <f t="shared" si="9"/>
        <v>0</v>
      </c>
      <c r="BL97" s="17" t="s">
        <v>203</v>
      </c>
      <c r="BM97" s="140" t="s">
        <v>660</v>
      </c>
    </row>
    <row r="98" spans="2:65" s="1" customFormat="1" ht="16.5" customHeight="1">
      <c r="B98" s="128"/>
      <c r="C98" s="129" t="s">
        <v>268</v>
      </c>
      <c r="D98" s="129" t="s">
        <v>168</v>
      </c>
      <c r="E98" s="130" t="s">
        <v>661</v>
      </c>
      <c r="F98" s="131" t="s">
        <v>662</v>
      </c>
      <c r="G98" s="132" t="s">
        <v>112</v>
      </c>
      <c r="H98" s="133">
        <v>24</v>
      </c>
      <c r="I98" s="134"/>
      <c r="J98" s="135">
        <f t="shared" si="0"/>
        <v>0</v>
      </c>
      <c r="K98" s="131" t="s">
        <v>222</v>
      </c>
      <c r="L98" s="32"/>
      <c r="M98" s="136" t="s">
        <v>3</v>
      </c>
      <c r="N98" s="137" t="s">
        <v>40</v>
      </c>
      <c r="P98" s="138">
        <f t="shared" si="1"/>
        <v>0</v>
      </c>
      <c r="Q98" s="138">
        <v>0</v>
      </c>
      <c r="R98" s="138">
        <f t="shared" si="2"/>
        <v>0</v>
      </c>
      <c r="S98" s="138">
        <v>0</v>
      </c>
      <c r="T98" s="139">
        <f t="shared" si="3"/>
        <v>0</v>
      </c>
      <c r="AR98" s="140" t="s">
        <v>203</v>
      </c>
      <c r="AT98" s="140" t="s">
        <v>168</v>
      </c>
      <c r="AU98" s="140" t="s">
        <v>78</v>
      </c>
      <c r="AY98" s="17" t="s">
        <v>165</v>
      </c>
      <c r="BE98" s="141">
        <f t="shared" si="4"/>
        <v>0</v>
      </c>
      <c r="BF98" s="141">
        <f t="shared" si="5"/>
        <v>0</v>
      </c>
      <c r="BG98" s="141">
        <f t="shared" si="6"/>
        <v>0</v>
      </c>
      <c r="BH98" s="141">
        <f t="shared" si="7"/>
        <v>0</v>
      </c>
      <c r="BI98" s="141">
        <f t="shared" si="8"/>
        <v>0</v>
      </c>
      <c r="BJ98" s="17" t="s">
        <v>74</v>
      </c>
      <c r="BK98" s="141">
        <f t="shared" si="9"/>
        <v>0</v>
      </c>
      <c r="BL98" s="17" t="s">
        <v>203</v>
      </c>
      <c r="BM98" s="140" t="s">
        <v>663</v>
      </c>
    </row>
    <row r="99" spans="2:65" s="1" customFormat="1" ht="21.75" customHeight="1">
      <c r="B99" s="128"/>
      <c r="C99" s="129" t="s">
        <v>203</v>
      </c>
      <c r="D99" s="129" t="s">
        <v>168</v>
      </c>
      <c r="E99" s="130" t="s">
        <v>664</v>
      </c>
      <c r="F99" s="131" t="s">
        <v>665</v>
      </c>
      <c r="G99" s="132" t="s">
        <v>294</v>
      </c>
      <c r="H99" s="133">
        <v>4</v>
      </c>
      <c r="I99" s="134"/>
      <c r="J99" s="135">
        <f t="shared" si="0"/>
        <v>0</v>
      </c>
      <c r="K99" s="131" t="s">
        <v>222</v>
      </c>
      <c r="L99" s="32"/>
      <c r="M99" s="136" t="s">
        <v>3</v>
      </c>
      <c r="N99" s="137" t="s">
        <v>40</v>
      </c>
      <c r="P99" s="138">
        <f t="shared" si="1"/>
        <v>0</v>
      </c>
      <c r="Q99" s="138">
        <v>0</v>
      </c>
      <c r="R99" s="138">
        <f t="shared" si="2"/>
        <v>0</v>
      </c>
      <c r="S99" s="138">
        <v>0</v>
      </c>
      <c r="T99" s="139">
        <f t="shared" si="3"/>
        <v>0</v>
      </c>
      <c r="AR99" s="140" t="s">
        <v>203</v>
      </c>
      <c r="AT99" s="140" t="s">
        <v>168</v>
      </c>
      <c r="AU99" s="140" t="s">
        <v>78</v>
      </c>
      <c r="AY99" s="17" t="s">
        <v>165</v>
      </c>
      <c r="BE99" s="141">
        <f t="shared" si="4"/>
        <v>0</v>
      </c>
      <c r="BF99" s="141">
        <f t="shared" si="5"/>
        <v>0</v>
      </c>
      <c r="BG99" s="141">
        <f t="shared" si="6"/>
        <v>0</v>
      </c>
      <c r="BH99" s="141">
        <f t="shared" si="7"/>
        <v>0</v>
      </c>
      <c r="BI99" s="141">
        <f t="shared" si="8"/>
        <v>0</v>
      </c>
      <c r="BJ99" s="17" t="s">
        <v>74</v>
      </c>
      <c r="BK99" s="141">
        <f t="shared" si="9"/>
        <v>0</v>
      </c>
      <c r="BL99" s="17" t="s">
        <v>203</v>
      </c>
      <c r="BM99" s="140" t="s">
        <v>666</v>
      </c>
    </row>
    <row r="100" spans="2:65" s="1" customFormat="1" ht="21.75" customHeight="1">
      <c r="B100" s="128"/>
      <c r="C100" s="129" t="s">
        <v>279</v>
      </c>
      <c r="D100" s="129" t="s">
        <v>168</v>
      </c>
      <c r="E100" s="130" t="s">
        <v>667</v>
      </c>
      <c r="F100" s="131" t="s">
        <v>668</v>
      </c>
      <c r="G100" s="132" t="s">
        <v>669</v>
      </c>
      <c r="H100" s="133">
        <v>32</v>
      </c>
      <c r="I100" s="134"/>
      <c r="J100" s="135">
        <f t="shared" si="0"/>
        <v>0</v>
      </c>
      <c r="K100" s="131" t="s">
        <v>222</v>
      </c>
      <c r="L100" s="32"/>
      <c r="M100" s="136" t="s">
        <v>3</v>
      </c>
      <c r="N100" s="137" t="s">
        <v>40</v>
      </c>
      <c r="P100" s="138">
        <f t="shared" si="1"/>
        <v>0</v>
      </c>
      <c r="Q100" s="138">
        <v>0</v>
      </c>
      <c r="R100" s="138">
        <f t="shared" si="2"/>
        <v>0</v>
      </c>
      <c r="S100" s="138">
        <v>0</v>
      </c>
      <c r="T100" s="139">
        <f t="shared" si="3"/>
        <v>0</v>
      </c>
      <c r="AR100" s="140" t="s">
        <v>203</v>
      </c>
      <c r="AT100" s="140" t="s">
        <v>168</v>
      </c>
      <c r="AU100" s="140" t="s">
        <v>78</v>
      </c>
      <c r="AY100" s="17" t="s">
        <v>165</v>
      </c>
      <c r="BE100" s="141">
        <f t="shared" si="4"/>
        <v>0</v>
      </c>
      <c r="BF100" s="141">
        <f t="shared" si="5"/>
        <v>0</v>
      </c>
      <c r="BG100" s="141">
        <f t="shared" si="6"/>
        <v>0</v>
      </c>
      <c r="BH100" s="141">
        <f t="shared" si="7"/>
        <v>0</v>
      </c>
      <c r="BI100" s="141">
        <f t="shared" si="8"/>
        <v>0</v>
      </c>
      <c r="BJ100" s="17" t="s">
        <v>74</v>
      </c>
      <c r="BK100" s="141">
        <f t="shared" si="9"/>
        <v>0</v>
      </c>
      <c r="BL100" s="17" t="s">
        <v>203</v>
      </c>
      <c r="BM100" s="140" t="s">
        <v>670</v>
      </c>
    </row>
    <row r="101" spans="2:65" s="1" customFormat="1" ht="16.5" customHeight="1">
      <c r="B101" s="128"/>
      <c r="C101" s="129" t="s">
        <v>287</v>
      </c>
      <c r="D101" s="129" t="s">
        <v>168</v>
      </c>
      <c r="E101" s="130" t="s">
        <v>671</v>
      </c>
      <c r="F101" s="131" t="s">
        <v>672</v>
      </c>
      <c r="G101" s="132" t="s">
        <v>673</v>
      </c>
      <c r="H101" s="133">
        <v>5</v>
      </c>
      <c r="I101" s="134"/>
      <c r="J101" s="135">
        <f t="shared" si="0"/>
        <v>0</v>
      </c>
      <c r="K101" s="131" t="s">
        <v>222</v>
      </c>
      <c r="L101" s="32"/>
      <c r="M101" s="136" t="s">
        <v>3</v>
      </c>
      <c r="N101" s="137" t="s">
        <v>40</v>
      </c>
      <c r="P101" s="138">
        <f t="shared" si="1"/>
        <v>0</v>
      </c>
      <c r="Q101" s="138">
        <v>0</v>
      </c>
      <c r="R101" s="138">
        <f t="shared" si="2"/>
        <v>0</v>
      </c>
      <c r="S101" s="138">
        <v>0</v>
      </c>
      <c r="T101" s="139">
        <f t="shared" si="3"/>
        <v>0</v>
      </c>
      <c r="AR101" s="140" t="s">
        <v>203</v>
      </c>
      <c r="AT101" s="140" t="s">
        <v>168</v>
      </c>
      <c r="AU101" s="140" t="s">
        <v>78</v>
      </c>
      <c r="AY101" s="17" t="s">
        <v>165</v>
      </c>
      <c r="BE101" s="141">
        <f t="shared" si="4"/>
        <v>0</v>
      </c>
      <c r="BF101" s="141">
        <f t="shared" si="5"/>
        <v>0</v>
      </c>
      <c r="BG101" s="141">
        <f t="shared" si="6"/>
        <v>0</v>
      </c>
      <c r="BH101" s="141">
        <f t="shared" si="7"/>
        <v>0</v>
      </c>
      <c r="BI101" s="141">
        <f t="shared" si="8"/>
        <v>0</v>
      </c>
      <c r="BJ101" s="17" t="s">
        <v>74</v>
      </c>
      <c r="BK101" s="141">
        <f t="shared" si="9"/>
        <v>0</v>
      </c>
      <c r="BL101" s="17" t="s">
        <v>203</v>
      </c>
      <c r="BM101" s="140" t="s">
        <v>674</v>
      </c>
    </row>
    <row r="102" spans="2:65" s="1" customFormat="1" ht="24.15" customHeight="1">
      <c r="B102" s="128"/>
      <c r="C102" s="129" t="s">
        <v>291</v>
      </c>
      <c r="D102" s="129" t="s">
        <v>168</v>
      </c>
      <c r="E102" s="130" t="s">
        <v>675</v>
      </c>
      <c r="F102" s="131" t="s">
        <v>676</v>
      </c>
      <c r="G102" s="132" t="s">
        <v>294</v>
      </c>
      <c r="H102" s="133">
        <v>1</v>
      </c>
      <c r="I102" s="134"/>
      <c r="J102" s="135">
        <f t="shared" si="0"/>
        <v>0</v>
      </c>
      <c r="K102" s="131" t="s">
        <v>222</v>
      </c>
      <c r="L102" s="32"/>
      <c r="M102" s="177" t="s">
        <v>3</v>
      </c>
      <c r="N102" s="178" t="s">
        <v>40</v>
      </c>
      <c r="O102" s="179"/>
      <c r="P102" s="180">
        <f t="shared" si="1"/>
        <v>0</v>
      </c>
      <c r="Q102" s="180">
        <v>0</v>
      </c>
      <c r="R102" s="180">
        <f t="shared" si="2"/>
        <v>0</v>
      </c>
      <c r="S102" s="180">
        <v>0</v>
      </c>
      <c r="T102" s="181">
        <f t="shared" si="3"/>
        <v>0</v>
      </c>
      <c r="AR102" s="140" t="s">
        <v>203</v>
      </c>
      <c r="AT102" s="140" t="s">
        <v>168</v>
      </c>
      <c r="AU102" s="140" t="s">
        <v>78</v>
      </c>
      <c r="AY102" s="17" t="s">
        <v>165</v>
      </c>
      <c r="BE102" s="141">
        <f t="shared" si="4"/>
        <v>0</v>
      </c>
      <c r="BF102" s="141">
        <f t="shared" si="5"/>
        <v>0</v>
      </c>
      <c r="BG102" s="141">
        <f t="shared" si="6"/>
        <v>0</v>
      </c>
      <c r="BH102" s="141">
        <f t="shared" si="7"/>
        <v>0</v>
      </c>
      <c r="BI102" s="141">
        <f t="shared" si="8"/>
        <v>0</v>
      </c>
      <c r="BJ102" s="17" t="s">
        <v>74</v>
      </c>
      <c r="BK102" s="141">
        <f t="shared" si="9"/>
        <v>0</v>
      </c>
      <c r="BL102" s="17" t="s">
        <v>203</v>
      </c>
      <c r="BM102" s="140" t="s">
        <v>677</v>
      </c>
    </row>
    <row r="103" spans="2:65" s="1" customFormat="1" ht="6.9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2"/>
    </row>
  </sheetData>
  <autoFilter ref="C80:K102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15" t="s">
        <v>6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7" t="s">
        <v>83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100</v>
      </c>
      <c r="L4" s="20"/>
      <c r="M4" s="86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16" t="str">
        <f>'Rekapitulace stavby'!K6</f>
        <v>Přesun přijmové laboratoře ODHB, dětská nemocnice, budova A</v>
      </c>
      <c r="F7" s="317"/>
      <c r="G7" s="317"/>
      <c r="H7" s="317"/>
      <c r="L7" s="20"/>
    </row>
    <row r="8" spans="2:46" s="1" customFormat="1" ht="12" customHeight="1">
      <c r="B8" s="32"/>
      <c r="D8" s="27" t="s">
        <v>114</v>
      </c>
      <c r="L8" s="32"/>
    </row>
    <row r="9" spans="2:46" s="1" customFormat="1" ht="16.5" customHeight="1">
      <c r="B9" s="32"/>
      <c r="E9" s="278" t="s">
        <v>678</v>
      </c>
      <c r="F9" s="318"/>
      <c r="G9" s="318"/>
      <c r="H9" s="318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24. 11. 2025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9" t="str">
        <f>'Rekapitulace stavby'!E14</f>
        <v>Vyplň údaj</v>
      </c>
      <c r="F18" s="299"/>
      <c r="G18" s="299"/>
      <c r="H18" s="299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7"/>
      <c r="E27" s="304" t="s">
        <v>3</v>
      </c>
      <c r="F27" s="304"/>
      <c r="G27" s="304"/>
      <c r="H27" s="304"/>
      <c r="L27" s="8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35</v>
      </c>
      <c r="J30" s="63">
        <f>ROUND(J98,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9">
        <f>ROUND((SUM(BE98:BE167)),  2)</f>
        <v>0</v>
      </c>
      <c r="I33" s="90">
        <v>0.21</v>
      </c>
      <c r="J33" s="89">
        <f>ROUND(((SUM(BE98:BE167))*I33),  2)</f>
        <v>0</v>
      </c>
      <c r="L33" s="32"/>
    </row>
    <row r="34" spans="2:12" s="1" customFormat="1" ht="14.4" customHeight="1">
      <c r="B34" s="32"/>
      <c r="E34" s="27" t="s">
        <v>41</v>
      </c>
      <c r="F34" s="89">
        <f>ROUND((SUM(BF98:BF167)),  2)</f>
        <v>0</v>
      </c>
      <c r="I34" s="90">
        <v>0.12</v>
      </c>
      <c r="J34" s="89">
        <f>ROUND(((SUM(BF98:BF167))*I34),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9">
        <f>ROUND((SUM(BG98:BG167)),  2)</f>
        <v>0</v>
      </c>
      <c r="I35" s="90">
        <v>0.21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9">
        <f>ROUND((SUM(BH98:BH167)),  2)</f>
        <v>0</v>
      </c>
      <c r="I36" s="90">
        <v>0.12</v>
      </c>
      <c r="J36" s="89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9">
        <f>ROUND((SUM(BI98:BI167)),  2)</f>
        <v>0</v>
      </c>
      <c r="I37" s="90">
        <v>0</v>
      </c>
      <c r="J37" s="8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1"/>
      <c r="D39" s="92" t="s">
        <v>45</v>
      </c>
      <c r="E39" s="54"/>
      <c r="F39" s="54"/>
      <c r="G39" s="93" t="s">
        <v>46</v>
      </c>
      <c r="H39" s="94" t="s">
        <v>47</v>
      </c>
      <c r="I39" s="54"/>
      <c r="J39" s="95">
        <f>SUM(J30:J37)</f>
        <v>0</v>
      </c>
      <c r="K39" s="96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125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316" t="str">
        <f>E7</f>
        <v>Přesun přijmové laboratoře ODHB, dětská nemocnice, budova A</v>
      </c>
      <c r="F48" s="317"/>
      <c r="G48" s="317"/>
      <c r="H48" s="317"/>
      <c r="L48" s="32"/>
    </row>
    <row r="49" spans="2:47" s="1" customFormat="1" ht="12" customHeight="1">
      <c r="B49" s="32"/>
      <c r="C49" s="27" t="s">
        <v>114</v>
      </c>
      <c r="L49" s="32"/>
    </row>
    <row r="50" spans="2:47" s="1" customFormat="1" ht="16.5" customHeight="1">
      <c r="B50" s="32"/>
      <c r="E50" s="278" t="str">
        <f>E9</f>
        <v>3 - Silnoproud</v>
      </c>
      <c r="F50" s="318"/>
      <c r="G50" s="318"/>
      <c r="H50" s="318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24. 11. 2025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126</v>
      </c>
      <c r="D57" s="91"/>
      <c r="E57" s="91"/>
      <c r="F57" s="91"/>
      <c r="G57" s="91"/>
      <c r="H57" s="91"/>
      <c r="I57" s="91"/>
      <c r="J57" s="98" t="s">
        <v>127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9" t="s">
        <v>67</v>
      </c>
      <c r="J59" s="63">
        <f>J98</f>
        <v>0</v>
      </c>
      <c r="L59" s="32"/>
      <c r="AU59" s="17" t="s">
        <v>128</v>
      </c>
    </row>
    <row r="60" spans="2:47" s="8" customFormat="1" ht="24.9" customHeight="1">
      <c r="B60" s="100"/>
      <c r="D60" s="101" t="s">
        <v>143</v>
      </c>
      <c r="E60" s="102"/>
      <c r="F60" s="102"/>
      <c r="G60" s="102"/>
      <c r="H60" s="102"/>
      <c r="I60" s="102"/>
      <c r="J60" s="103">
        <f>J99</f>
        <v>0</v>
      </c>
      <c r="L60" s="100"/>
    </row>
    <row r="61" spans="2:47" s="9" customFormat="1" ht="19.95" customHeight="1">
      <c r="B61" s="104"/>
      <c r="D61" s="105" t="s">
        <v>679</v>
      </c>
      <c r="E61" s="106"/>
      <c r="F61" s="106"/>
      <c r="G61" s="106"/>
      <c r="H61" s="106"/>
      <c r="I61" s="106"/>
      <c r="J61" s="107">
        <f>J100</f>
        <v>0</v>
      </c>
      <c r="L61" s="104"/>
    </row>
    <row r="62" spans="2:47" s="9" customFormat="1" ht="19.95" customHeight="1">
      <c r="B62" s="104"/>
      <c r="D62" s="105" t="s">
        <v>680</v>
      </c>
      <c r="E62" s="106"/>
      <c r="F62" s="106"/>
      <c r="G62" s="106"/>
      <c r="H62" s="106"/>
      <c r="I62" s="106"/>
      <c r="J62" s="107">
        <f>J102</f>
        <v>0</v>
      </c>
      <c r="L62" s="104"/>
    </row>
    <row r="63" spans="2:47" s="9" customFormat="1" ht="19.95" customHeight="1">
      <c r="B63" s="104"/>
      <c r="D63" s="105" t="s">
        <v>681</v>
      </c>
      <c r="E63" s="106"/>
      <c r="F63" s="106"/>
      <c r="G63" s="106"/>
      <c r="H63" s="106"/>
      <c r="I63" s="106"/>
      <c r="J63" s="107">
        <f>J106</f>
        <v>0</v>
      </c>
      <c r="L63" s="104"/>
    </row>
    <row r="64" spans="2:47" s="9" customFormat="1" ht="19.95" customHeight="1">
      <c r="B64" s="104"/>
      <c r="D64" s="105" t="s">
        <v>682</v>
      </c>
      <c r="E64" s="106"/>
      <c r="F64" s="106"/>
      <c r="G64" s="106"/>
      <c r="H64" s="106"/>
      <c r="I64" s="106"/>
      <c r="J64" s="107">
        <f>J108</f>
        <v>0</v>
      </c>
      <c r="L64" s="104"/>
    </row>
    <row r="65" spans="2:12" s="9" customFormat="1" ht="19.95" customHeight="1">
      <c r="B65" s="104"/>
      <c r="D65" s="105" t="s">
        <v>683</v>
      </c>
      <c r="E65" s="106"/>
      <c r="F65" s="106"/>
      <c r="G65" s="106"/>
      <c r="H65" s="106"/>
      <c r="I65" s="106"/>
      <c r="J65" s="107">
        <f>J110</f>
        <v>0</v>
      </c>
      <c r="L65" s="104"/>
    </row>
    <row r="66" spans="2:12" s="9" customFormat="1" ht="19.95" customHeight="1">
      <c r="B66" s="104"/>
      <c r="D66" s="105" t="s">
        <v>684</v>
      </c>
      <c r="E66" s="106"/>
      <c r="F66" s="106"/>
      <c r="G66" s="106"/>
      <c r="H66" s="106"/>
      <c r="I66" s="106"/>
      <c r="J66" s="107">
        <f>J115</f>
        <v>0</v>
      </c>
      <c r="L66" s="104"/>
    </row>
    <row r="67" spans="2:12" s="9" customFormat="1" ht="19.95" customHeight="1">
      <c r="B67" s="104"/>
      <c r="D67" s="105" t="s">
        <v>685</v>
      </c>
      <c r="E67" s="106"/>
      <c r="F67" s="106"/>
      <c r="G67" s="106"/>
      <c r="H67" s="106"/>
      <c r="I67" s="106"/>
      <c r="J67" s="107">
        <f>J119</f>
        <v>0</v>
      </c>
      <c r="L67" s="104"/>
    </row>
    <row r="68" spans="2:12" s="9" customFormat="1" ht="19.95" customHeight="1">
      <c r="B68" s="104"/>
      <c r="D68" s="105" t="s">
        <v>686</v>
      </c>
      <c r="E68" s="106"/>
      <c r="F68" s="106"/>
      <c r="G68" s="106"/>
      <c r="H68" s="106"/>
      <c r="I68" s="106"/>
      <c r="J68" s="107">
        <f>J124</f>
        <v>0</v>
      </c>
      <c r="L68" s="104"/>
    </row>
    <row r="69" spans="2:12" s="9" customFormat="1" ht="19.95" customHeight="1">
      <c r="B69" s="104"/>
      <c r="D69" s="105" t="s">
        <v>687</v>
      </c>
      <c r="E69" s="106"/>
      <c r="F69" s="106"/>
      <c r="G69" s="106"/>
      <c r="H69" s="106"/>
      <c r="I69" s="106"/>
      <c r="J69" s="107">
        <f>J127</f>
        <v>0</v>
      </c>
      <c r="L69" s="104"/>
    </row>
    <row r="70" spans="2:12" s="9" customFormat="1" ht="19.95" customHeight="1">
      <c r="B70" s="104"/>
      <c r="D70" s="105" t="s">
        <v>688</v>
      </c>
      <c r="E70" s="106"/>
      <c r="F70" s="106"/>
      <c r="G70" s="106"/>
      <c r="H70" s="106"/>
      <c r="I70" s="106"/>
      <c r="J70" s="107">
        <f>J130</f>
        <v>0</v>
      </c>
      <c r="L70" s="104"/>
    </row>
    <row r="71" spans="2:12" s="9" customFormat="1" ht="19.95" customHeight="1">
      <c r="B71" s="104"/>
      <c r="D71" s="105" t="s">
        <v>689</v>
      </c>
      <c r="E71" s="106"/>
      <c r="F71" s="106"/>
      <c r="G71" s="106"/>
      <c r="H71" s="106"/>
      <c r="I71" s="106"/>
      <c r="J71" s="107">
        <f>J134</f>
        <v>0</v>
      </c>
      <c r="L71" s="104"/>
    </row>
    <row r="72" spans="2:12" s="9" customFormat="1" ht="19.95" customHeight="1">
      <c r="B72" s="104"/>
      <c r="D72" s="105" t="s">
        <v>690</v>
      </c>
      <c r="E72" s="106"/>
      <c r="F72" s="106"/>
      <c r="G72" s="106"/>
      <c r="H72" s="106"/>
      <c r="I72" s="106"/>
      <c r="J72" s="107">
        <f>J138</f>
        <v>0</v>
      </c>
      <c r="L72" s="104"/>
    </row>
    <row r="73" spans="2:12" s="9" customFormat="1" ht="19.95" customHeight="1">
      <c r="B73" s="104"/>
      <c r="D73" s="105" t="s">
        <v>691</v>
      </c>
      <c r="E73" s="106"/>
      <c r="F73" s="106"/>
      <c r="G73" s="106"/>
      <c r="H73" s="106"/>
      <c r="I73" s="106"/>
      <c r="J73" s="107">
        <f>J141</f>
        <v>0</v>
      </c>
      <c r="L73" s="104"/>
    </row>
    <row r="74" spans="2:12" s="9" customFormat="1" ht="19.95" customHeight="1">
      <c r="B74" s="104"/>
      <c r="D74" s="105" t="s">
        <v>692</v>
      </c>
      <c r="E74" s="106"/>
      <c r="F74" s="106"/>
      <c r="G74" s="106"/>
      <c r="H74" s="106"/>
      <c r="I74" s="106"/>
      <c r="J74" s="107">
        <f>J143</f>
        <v>0</v>
      </c>
      <c r="L74" s="104"/>
    </row>
    <row r="75" spans="2:12" s="9" customFormat="1" ht="19.95" customHeight="1">
      <c r="B75" s="104"/>
      <c r="D75" s="105" t="s">
        <v>693</v>
      </c>
      <c r="E75" s="106"/>
      <c r="F75" s="106"/>
      <c r="G75" s="106"/>
      <c r="H75" s="106"/>
      <c r="I75" s="106"/>
      <c r="J75" s="107">
        <f>J148</f>
        <v>0</v>
      </c>
      <c r="L75" s="104"/>
    </row>
    <row r="76" spans="2:12" s="9" customFormat="1" ht="19.95" customHeight="1">
      <c r="B76" s="104"/>
      <c r="D76" s="105" t="s">
        <v>694</v>
      </c>
      <c r="E76" s="106"/>
      <c r="F76" s="106"/>
      <c r="G76" s="106"/>
      <c r="H76" s="106"/>
      <c r="I76" s="106"/>
      <c r="J76" s="107">
        <f>J151</f>
        <v>0</v>
      </c>
      <c r="L76" s="104"/>
    </row>
    <row r="77" spans="2:12" s="9" customFormat="1" ht="19.95" customHeight="1">
      <c r="B77" s="104"/>
      <c r="D77" s="105" t="s">
        <v>695</v>
      </c>
      <c r="E77" s="106"/>
      <c r="F77" s="106"/>
      <c r="G77" s="106"/>
      <c r="H77" s="106"/>
      <c r="I77" s="106"/>
      <c r="J77" s="107">
        <f>J156</f>
        <v>0</v>
      </c>
      <c r="L77" s="104"/>
    </row>
    <row r="78" spans="2:12" s="9" customFormat="1" ht="19.95" customHeight="1">
      <c r="B78" s="104"/>
      <c r="D78" s="105" t="s">
        <v>696</v>
      </c>
      <c r="E78" s="106"/>
      <c r="F78" s="106"/>
      <c r="G78" s="106"/>
      <c r="H78" s="106"/>
      <c r="I78" s="106"/>
      <c r="J78" s="107">
        <f>J165</f>
        <v>0</v>
      </c>
      <c r="L78" s="104"/>
    </row>
    <row r="79" spans="2:12" s="1" customFormat="1" ht="21.75" customHeight="1">
      <c r="B79" s="32"/>
      <c r="L79" s="32"/>
    </row>
    <row r="80" spans="2:12" s="1" customFormat="1" ht="6.9" customHeight="1"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32"/>
    </row>
    <row r="84" spans="2:12" s="1" customFormat="1" ht="6.9" customHeight="1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32"/>
    </row>
    <row r="85" spans="2:12" s="1" customFormat="1" ht="24.9" customHeight="1">
      <c r="B85" s="32"/>
      <c r="C85" s="21" t="s">
        <v>150</v>
      </c>
      <c r="L85" s="32"/>
    </row>
    <row r="86" spans="2:12" s="1" customFormat="1" ht="6.9" customHeight="1">
      <c r="B86" s="32"/>
      <c r="L86" s="32"/>
    </row>
    <row r="87" spans="2:12" s="1" customFormat="1" ht="12" customHeight="1">
      <c r="B87" s="32"/>
      <c r="C87" s="27" t="s">
        <v>17</v>
      </c>
      <c r="L87" s="32"/>
    </row>
    <row r="88" spans="2:12" s="1" customFormat="1" ht="16.5" customHeight="1">
      <c r="B88" s="32"/>
      <c r="E88" s="316" t="str">
        <f>E7</f>
        <v>Přesun přijmové laboratoře ODHB, dětská nemocnice, budova A</v>
      </c>
      <c r="F88" s="317"/>
      <c r="G88" s="317"/>
      <c r="H88" s="317"/>
      <c r="L88" s="32"/>
    </row>
    <row r="89" spans="2:12" s="1" customFormat="1" ht="12" customHeight="1">
      <c r="B89" s="32"/>
      <c r="C89" s="27" t="s">
        <v>114</v>
      </c>
      <c r="L89" s="32"/>
    </row>
    <row r="90" spans="2:12" s="1" customFormat="1" ht="16.5" customHeight="1">
      <c r="B90" s="32"/>
      <c r="E90" s="278" t="str">
        <f>E9</f>
        <v>3 - Silnoproud</v>
      </c>
      <c r="F90" s="318"/>
      <c r="G90" s="318"/>
      <c r="H90" s="318"/>
      <c r="L90" s="32"/>
    </row>
    <row r="91" spans="2:12" s="1" customFormat="1" ht="6.9" customHeight="1">
      <c r="B91" s="32"/>
      <c r="L91" s="32"/>
    </row>
    <row r="92" spans="2:12" s="1" customFormat="1" ht="12" customHeight="1">
      <c r="B92" s="32"/>
      <c r="C92" s="27" t="s">
        <v>21</v>
      </c>
      <c r="F92" s="25" t="str">
        <f>F12</f>
        <v xml:space="preserve"> </v>
      </c>
      <c r="I92" s="27" t="s">
        <v>23</v>
      </c>
      <c r="J92" s="49" t="str">
        <f>IF(J12="","",J12)</f>
        <v>24. 11. 2025</v>
      </c>
      <c r="L92" s="32"/>
    </row>
    <row r="93" spans="2:12" s="1" customFormat="1" ht="6.9" customHeight="1">
      <c r="B93" s="32"/>
      <c r="L93" s="32"/>
    </row>
    <row r="94" spans="2:12" s="1" customFormat="1" ht="15.15" customHeight="1">
      <c r="B94" s="32"/>
      <c r="C94" s="27" t="s">
        <v>25</v>
      </c>
      <c r="F94" s="25" t="str">
        <f>E15</f>
        <v xml:space="preserve"> </v>
      </c>
      <c r="I94" s="27" t="s">
        <v>30</v>
      </c>
      <c r="J94" s="30" t="str">
        <f>E21</f>
        <v xml:space="preserve"> </v>
      </c>
      <c r="L94" s="32"/>
    </row>
    <row r="95" spans="2:12" s="1" customFormat="1" ht="15.15" customHeight="1">
      <c r="B95" s="32"/>
      <c r="C95" s="27" t="s">
        <v>28</v>
      </c>
      <c r="F95" s="25" t="str">
        <f>IF(E18="","",E18)</f>
        <v>Vyplň údaj</v>
      </c>
      <c r="I95" s="27" t="s">
        <v>32</v>
      </c>
      <c r="J95" s="30" t="str">
        <f>E24</f>
        <v xml:space="preserve"> </v>
      </c>
      <c r="L95" s="32"/>
    </row>
    <row r="96" spans="2:12" s="1" customFormat="1" ht="10.35" customHeight="1">
      <c r="B96" s="32"/>
      <c r="L96" s="32"/>
    </row>
    <row r="97" spans="2:65" s="10" customFormat="1" ht="29.25" customHeight="1">
      <c r="B97" s="108"/>
      <c r="C97" s="109" t="s">
        <v>151</v>
      </c>
      <c r="D97" s="110" t="s">
        <v>54</v>
      </c>
      <c r="E97" s="110" t="s">
        <v>50</v>
      </c>
      <c r="F97" s="110" t="s">
        <v>51</v>
      </c>
      <c r="G97" s="110" t="s">
        <v>152</v>
      </c>
      <c r="H97" s="110" t="s">
        <v>153</v>
      </c>
      <c r="I97" s="110" t="s">
        <v>154</v>
      </c>
      <c r="J97" s="110" t="s">
        <v>127</v>
      </c>
      <c r="K97" s="111" t="s">
        <v>155</v>
      </c>
      <c r="L97" s="108"/>
      <c r="M97" s="56" t="s">
        <v>3</v>
      </c>
      <c r="N97" s="57" t="s">
        <v>39</v>
      </c>
      <c r="O97" s="57" t="s">
        <v>156</v>
      </c>
      <c r="P97" s="57" t="s">
        <v>157</v>
      </c>
      <c r="Q97" s="57" t="s">
        <v>158</v>
      </c>
      <c r="R97" s="57" t="s">
        <v>159</v>
      </c>
      <c r="S97" s="57" t="s">
        <v>160</v>
      </c>
      <c r="T97" s="58" t="s">
        <v>161</v>
      </c>
    </row>
    <row r="98" spans="2:65" s="1" customFormat="1" ht="22.8" customHeight="1">
      <c r="B98" s="32"/>
      <c r="C98" s="61" t="s">
        <v>162</v>
      </c>
      <c r="J98" s="112">
        <f>BK98</f>
        <v>0</v>
      </c>
      <c r="L98" s="32"/>
      <c r="M98" s="59"/>
      <c r="N98" s="50"/>
      <c r="O98" s="50"/>
      <c r="P98" s="113">
        <f>P99</f>
        <v>0</v>
      </c>
      <c r="Q98" s="50"/>
      <c r="R98" s="113">
        <f>R99</f>
        <v>0</v>
      </c>
      <c r="S98" s="50"/>
      <c r="T98" s="114">
        <f>T99</f>
        <v>0</v>
      </c>
      <c r="AT98" s="17" t="s">
        <v>68</v>
      </c>
      <c r="AU98" s="17" t="s">
        <v>128</v>
      </c>
      <c r="BK98" s="115">
        <f>BK99</f>
        <v>0</v>
      </c>
    </row>
    <row r="99" spans="2:65" s="11" customFormat="1" ht="25.95" customHeight="1">
      <c r="B99" s="116"/>
      <c r="D99" s="117" t="s">
        <v>68</v>
      </c>
      <c r="E99" s="118" t="s">
        <v>428</v>
      </c>
      <c r="F99" s="118" t="s">
        <v>429</v>
      </c>
      <c r="I99" s="119"/>
      <c r="J99" s="120">
        <f>BK99</f>
        <v>0</v>
      </c>
      <c r="L99" s="116"/>
      <c r="M99" s="121"/>
      <c r="P99" s="122">
        <f>P100+P102+P106+P108+P110+P115+P119+P124+P127+P130+P134+P138+P141+P143+P148+P151+P156+P165</f>
        <v>0</v>
      </c>
      <c r="R99" s="122">
        <f>R100+R102+R106+R108+R110+R115+R119+R124+R127+R130+R134+R138+R141+R143+R148+R151+R156+R165</f>
        <v>0</v>
      </c>
      <c r="T99" s="123">
        <f>T100+T102+T106+T108+T110+T115+T119+T124+T127+T130+T134+T138+T141+T143+T148+T151+T156+T165</f>
        <v>0</v>
      </c>
      <c r="AR99" s="117" t="s">
        <v>78</v>
      </c>
      <c r="AT99" s="124" t="s">
        <v>68</v>
      </c>
      <c r="AU99" s="124" t="s">
        <v>69</v>
      </c>
      <c r="AY99" s="117" t="s">
        <v>165</v>
      </c>
      <c r="BK99" s="125">
        <f>BK100+BK102+BK106+BK108+BK110+BK115+BK119+BK124+BK127+BK130+BK134+BK138+BK141+BK143+BK148+BK151+BK156+BK165</f>
        <v>0</v>
      </c>
    </row>
    <row r="100" spans="2:65" s="11" customFormat="1" ht="22.8" customHeight="1">
      <c r="B100" s="116"/>
      <c r="D100" s="117" t="s">
        <v>68</v>
      </c>
      <c r="E100" s="126" t="s">
        <v>69</v>
      </c>
      <c r="F100" s="126" t="s">
        <v>697</v>
      </c>
      <c r="I100" s="119"/>
      <c r="J100" s="127">
        <f>BK100</f>
        <v>0</v>
      </c>
      <c r="L100" s="116"/>
      <c r="M100" s="121"/>
      <c r="P100" s="122">
        <f>P101</f>
        <v>0</v>
      </c>
      <c r="R100" s="122">
        <f>R101</f>
        <v>0</v>
      </c>
      <c r="T100" s="123">
        <f>T101</f>
        <v>0</v>
      </c>
      <c r="AR100" s="117" t="s">
        <v>78</v>
      </c>
      <c r="AT100" s="124" t="s">
        <v>68</v>
      </c>
      <c r="AU100" s="124" t="s">
        <v>74</v>
      </c>
      <c r="AY100" s="117" t="s">
        <v>165</v>
      </c>
      <c r="BK100" s="125">
        <f>BK101</f>
        <v>0</v>
      </c>
    </row>
    <row r="101" spans="2:65" s="1" customFormat="1" ht="24.15" customHeight="1">
      <c r="B101" s="128"/>
      <c r="C101" s="129" t="s">
        <v>74</v>
      </c>
      <c r="D101" s="129" t="s">
        <v>168</v>
      </c>
      <c r="E101" s="130" t="s">
        <v>698</v>
      </c>
      <c r="F101" s="131" t="s">
        <v>699</v>
      </c>
      <c r="G101" s="132" t="s">
        <v>294</v>
      </c>
      <c r="H101" s="133">
        <v>1</v>
      </c>
      <c r="I101" s="134"/>
      <c r="J101" s="135">
        <f>ROUND(I101*H101,2)</f>
        <v>0</v>
      </c>
      <c r="K101" s="131" t="s">
        <v>700</v>
      </c>
      <c r="L101" s="32"/>
      <c r="M101" s="136" t="s">
        <v>3</v>
      </c>
      <c r="N101" s="137" t="s">
        <v>40</v>
      </c>
      <c r="P101" s="138">
        <f>O101*H101</f>
        <v>0</v>
      </c>
      <c r="Q101" s="138">
        <v>0</v>
      </c>
      <c r="R101" s="138">
        <f>Q101*H101</f>
        <v>0</v>
      </c>
      <c r="S101" s="138">
        <v>0</v>
      </c>
      <c r="T101" s="139">
        <f>S101*H101</f>
        <v>0</v>
      </c>
      <c r="AR101" s="140" t="s">
        <v>203</v>
      </c>
      <c r="AT101" s="140" t="s">
        <v>168</v>
      </c>
      <c r="AU101" s="140" t="s">
        <v>78</v>
      </c>
      <c r="AY101" s="17" t="s">
        <v>165</v>
      </c>
      <c r="BE101" s="141">
        <f>IF(N101="základní",J101,0)</f>
        <v>0</v>
      </c>
      <c r="BF101" s="141">
        <f>IF(N101="snížená",J101,0)</f>
        <v>0</v>
      </c>
      <c r="BG101" s="141">
        <f>IF(N101="zákl. přenesená",J101,0)</f>
        <v>0</v>
      </c>
      <c r="BH101" s="141">
        <f>IF(N101="sníž. přenesená",J101,0)</f>
        <v>0</v>
      </c>
      <c r="BI101" s="141">
        <f>IF(N101="nulová",J101,0)</f>
        <v>0</v>
      </c>
      <c r="BJ101" s="17" t="s">
        <v>74</v>
      </c>
      <c r="BK101" s="141">
        <f>ROUND(I101*H101,2)</f>
        <v>0</v>
      </c>
      <c r="BL101" s="17" t="s">
        <v>203</v>
      </c>
      <c r="BM101" s="140" t="s">
        <v>701</v>
      </c>
    </row>
    <row r="102" spans="2:65" s="11" customFormat="1" ht="22.8" customHeight="1">
      <c r="B102" s="116"/>
      <c r="D102" s="117" t="s">
        <v>68</v>
      </c>
      <c r="E102" s="126" t="s">
        <v>702</v>
      </c>
      <c r="F102" s="126" t="s">
        <v>703</v>
      </c>
      <c r="I102" s="119"/>
      <c r="J102" s="127">
        <f>BK102</f>
        <v>0</v>
      </c>
      <c r="L102" s="116"/>
      <c r="M102" s="121"/>
      <c r="P102" s="122">
        <f>SUM(P103:P105)</f>
        <v>0</v>
      </c>
      <c r="R102" s="122">
        <f>SUM(R103:R105)</f>
        <v>0</v>
      </c>
      <c r="T102" s="123">
        <f>SUM(T103:T105)</f>
        <v>0</v>
      </c>
      <c r="AR102" s="117" t="s">
        <v>78</v>
      </c>
      <c r="AT102" s="124" t="s">
        <v>68</v>
      </c>
      <c r="AU102" s="124" t="s">
        <v>74</v>
      </c>
      <c r="AY102" s="117" t="s">
        <v>165</v>
      </c>
      <c r="BK102" s="125">
        <f>SUM(BK103:BK105)</f>
        <v>0</v>
      </c>
    </row>
    <row r="103" spans="2:65" s="1" customFormat="1" ht="21.75" customHeight="1">
      <c r="B103" s="128"/>
      <c r="C103" s="129" t="s">
        <v>78</v>
      </c>
      <c r="D103" s="129" t="s">
        <v>168</v>
      </c>
      <c r="E103" s="130" t="s">
        <v>704</v>
      </c>
      <c r="F103" s="131" t="s">
        <v>705</v>
      </c>
      <c r="G103" s="132" t="s">
        <v>294</v>
      </c>
      <c r="H103" s="133">
        <v>54</v>
      </c>
      <c r="I103" s="134"/>
      <c r="J103" s="135">
        <f>ROUND(I103*H103,2)</f>
        <v>0</v>
      </c>
      <c r="K103" s="131" t="s">
        <v>706</v>
      </c>
      <c r="L103" s="32"/>
      <c r="M103" s="136" t="s">
        <v>3</v>
      </c>
      <c r="N103" s="137" t="s">
        <v>40</v>
      </c>
      <c r="P103" s="138">
        <f>O103*H103</f>
        <v>0</v>
      </c>
      <c r="Q103" s="138">
        <v>0</v>
      </c>
      <c r="R103" s="138">
        <f>Q103*H103</f>
        <v>0</v>
      </c>
      <c r="S103" s="138">
        <v>0</v>
      </c>
      <c r="T103" s="139">
        <f>S103*H103</f>
        <v>0</v>
      </c>
      <c r="AR103" s="140" t="s">
        <v>203</v>
      </c>
      <c r="AT103" s="140" t="s">
        <v>168</v>
      </c>
      <c r="AU103" s="140" t="s">
        <v>78</v>
      </c>
      <c r="AY103" s="17" t="s">
        <v>165</v>
      </c>
      <c r="BE103" s="141">
        <f>IF(N103="základní",J103,0)</f>
        <v>0</v>
      </c>
      <c r="BF103" s="141">
        <f>IF(N103="snížená",J103,0)</f>
        <v>0</v>
      </c>
      <c r="BG103" s="141">
        <f>IF(N103="zákl. přenesená",J103,0)</f>
        <v>0</v>
      </c>
      <c r="BH103" s="141">
        <f>IF(N103="sníž. přenesená",J103,0)</f>
        <v>0</v>
      </c>
      <c r="BI103" s="141">
        <f>IF(N103="nulová",J103,0)</f>
        <v>0</v>
      </c>
      <c r="BJ103" s="17" t="s">
        <v>74</v>
      </c>
      <c r="BK103" s="141">
        <f>ROUND(I103*H103,2)</f>
        <v>0</v>
      </c>
      <c r="BL103" s="17" t="s">
        <v>203</v>
      </c>
      <c r="BM103" s="140" t="s">
        <v>707</v>
      </c>
    </row>
    <row r="104" spans="2:65" s="1" customFormat="1" ht="16.5" customHeight="1">
      <c r="B104" s="128"/>
      <c r="C104" s="129" t="s">
        <v>81</v>
      </c>
      <c r="D104" s="129" t="s">
        <v>168</v>
      </c>
      <c r="E104" s="130" t="s">
        <v>708</v>
      </c>
      <c r="F104" s="131" t="s">
        <v>709</v>
      </c>
      <c r="G104" s="132" t="s">
        <v>294</v>
      </c>
      <c r="H104" s="133">
        <v>34</v>
      </c>
      <c r="I104" s="134"/>
      <c r="J104" s="135">
        <f>ROUND(I104*H104,2)</f>
        <v>0</v>
      </c>
      <c r="K104" s="131" t="s">
        <v>706</v>
      </c>
      <c r="L104" s="32"/>
      <c r="M104" s="136" t="s">
        <v>3</v>
      </c>
      <c r="N104" s="137" t="s">
        <v>40</v>
      </c>
      <c r="P104" s="138">
        <f>O104*H104</f>
        <v>0</v>
      </c>
      <c r="Q104" s="138">
        <v>0</v>
      </c>
      <c r="R104" s="138">
        <f>Q104*H104</f>
        <v>0</v>
      </c>
      <c r="S104" s="138">
        <v>0</v>
      </c>
      <c r="T104" s="139">
        <f>S104*H104</f>
        <v>0</v>
      </c>
      <c r="AR104" s="140" t="s">
        <v>203</v>
      </c>
      <c r="AT104" s="140" t="s">
        <v>168</v>
      </c>
      <c r="AU104" s="140" t="s">
        <v>78</v>
      </c>
      <c r="AY104" s="17" t="s">
        <v>165</v>
      </c>
      <c r="BE104" s="141">
        <f>IF(N104="základní",J104,0)</f>
        <v>0</v>
      </c>
      <c r="BF104" s="141">
        <f>IF(N104="snížená",J104,0)</f>
        <v>0</v>
      </c>
      <c r="BG104" s="141">
        <f>IF(N104="zákl. přenesená",J104,0)</f>
        <v>0</v>
      </c>
      <c r="BH104" s="141">
        <f>IF(N104="sníž. přenesená",J104,0)</f>
        <v>0</v>
      </c>
      <c r="BI104" s="141">
        <f>IF(N104="nulová",J104,0)</f>
        <v>0</v>
      </c>
      <c r="BJ104" s="17" t="s">
        <v>74</v>
      </c>
      <c r="BK104" s="141">
        <f>ROUND(I104*H104,2)</f>
        <v>0</v>
      </c>
      <c r="BL104" s="17" t="s">
        <v>203</v>
      </c>
      <c r="BM104" s="140" t="s">
        <v>710</v>
      </c>
    </row>
    <row r="105" spans="2:65" s="1" customFormat="1" ht="16.5" customHeight="1">
      <c r="B105" s="128"/>
      <c r="C105" s="129" t="s">
        <v>84</v>
      </c>
      <c r="D105" s="129" t="s">
        <v>168</v>
      </c>
      <c r="E105" s="130" t="s">
        <v>711</v>
      </c>
      <c r="F105" s="131" t="s">
        <v>712</v>
      </c>
      <c r="G105" s="132" t="s">
        <v>294</v>
      </c>
      <c r="H105" s="133">
        <v>40</v>
      </c>
      <c r="I105" s="134"/>
      <c r="J105" s="135">
        <f>ROUND(I105*H105,2)</f>
        <v>0</v>
      </c>
      <c r="K105" s="131" t="s">
        <v>706</v>
      </c>
      <c r="L105" s="32"/>
      <c r="M105" s="136" t="s">
        <v>3</v>
      </c>
      <c r="N105" s="137" t="s">
        <v>40</v>
      </c>
      <c r="P105" s="138">
        <f>O105*H105</f>
        <v>0</v>
      </c>
      <c r="Q105" s="138">
        <v>0</v>
      </c>
      <c r="R105" s="138">
        <f>Q105*H105</f>
        <v>0</v>
      </c>
      <c r="S105" s="138">
        <v>0</v>
      </c>
      <c r="T105" s="139">
        <f>S105*H105</f>
        <v>0</v>
      </c>
      <c r="AR105" s="140" t="s">
        <v>203</v>
      </c>
      <c r="AT105" s="140" t="s">
        <v>168</v>
      </c>
      <c r="AU105" s="140" t="s">
        <v>78</v>
      </c>
      <c r="AY105" s="17" t="s">
        <v>165</v>
      </c>
      <c r="BE105" s="141">
        <f>IF(N105="základní",J105,0)</f>
        <v>0</v>
      </c>
      <c r="BF105" s="141">
        <f>IF(N105="snížená",J105,0)</f>
        <v>0</v>
      </c>
      <c r="BG105" s="141">
        <f>IF(N105="zákl. přenesená",J105,0)</f>
        <v>0</v>
      </c>
      <c r="BH105" s="141">
        <f>IF(N105="sníž. přenesená",J105,0)</f>
        <v>0</v>
      </c>
      <c r="BI105" s="141">
        <f>IF(N105="nulová",J105,0)</f>
        <v>0</v>
      </c>
      <c r="BJ105" s="17" t="s">
        <v>74</v>
      </c>
      <c r="BK105" s="141">
        <f>ROUND(I105*H105,2)</f>
        <v>0</v>
      </c>
      <c r="BL105" s="17" t="s">
        <v>203</v>
      </c>
      <c r="BM105" s="140" t="s">
        <v>713</v>
      </c>
    </row>
    <row r="106" spans="2:65" s="11" customFormat="1" ht="22.8" customHeight="1">
      <c r="B106" s="116"/>
      <c r="D106" s="117" t="s">
        <v>68</v>
      </c>
      <c r="E106" s="126" t="s">
        <v>74</v>
      </c>
      <c r="F106" s="126" t="s">
        <v>714</v>
      </c>
      <c r="I106" s="119"/>
      <c r="J106" s="127">
        <f>BK106</f>
        <v>0</v>
      </c>
      <c r="L106" s="116"/>
      <c r="M106" s="121"/>
      <c r="P106" s="122">
        <f>P107</f>
        <v>0</v>
      </c>
      <c r="R106" s="122">
        <f>R107</f>
        <v>0</v>
      </c>
      <c r="T106" s="123">
        <f>T107</f>
        <v>0</v>
      </c>
      <c r="AR106" s="117" t="s">
        <v>78</v>
      </c>
      <c r="AT106" s="124" t="s">
        <v>68</v>
      </c>
      <c r="AU106" s="124" t="s">
        <v>74</v>
      </c>
      <c r="AY106" s="117" t="s">
        <v>165</v>
      </c>
      <c r="BK106" s="125">
        <f>BK107</f>
        <v>0</v>
      </c>
    </row>
    <row r="107" spans="2:65" s="1" customFormat="1" ht="16.5" customHeight="1">
      <c r="B107" s="128"/>
      <c r="C107" s="129" t="s">
        <v>87</v>
      </c>
      <c r="D107" s="129" t="s">
        <v>168</v>
      </c>
      <c r="E107" s="130" t="s">
        <v>715</v>
      </c>
      <c r="F107" s="131" t="s">
        <v>716</v>
      </c>
      <c r="G107" s="132" t="s">
        <v>95</v>
      </c>
      <c r="H107" s="133">
        <v>0.2</v>
      </c>
      <c r="I107" s="134"/>
      <c r="J107" s="135">
        <f>ROUND(I107*H107,2)</f>
        <v>0</v>
      </c>
      <c r="K107" s="131" t="s">
        <v>706</v>
      </c>
      <c r="L107" s="32"/>
      <c r="M107" s="136" t="s">
        <v>3</v>
      </c>
      <c r="N107" s="137" t="s">
        <v>40</v>
      </c>
      <c r="P107" s="138">
        <f>O107*H107</f>
        <v>0</v>
      </c>
      <c r="Q107" s="138">
        <v>0</v>
      </c>
      <c r="R107" s="138">
        <f>Q107*H107</f>
        <v>0</v>
      </c>
      <c r="S107" s="138">
        <v>0</v>
      </c>
      <c r="T107" s="139">
        <f>S107*H107</f>
        <v>0</v>
      </c>
      <c r="AR107" s="140" t="s">
        <v>203</v>
      </c>
      <c r="AT107" s="140" t="s">
        <v>168</v>
      </c>
      <c r="AU107" s="140" t="s">
        <v>78</v>
      </c>
      <c r="AY107" s="17" t="s">
        <v>165</v>
      </c>
      <c r="BE107" s="141">
        <f>IF(N107="základní",J107,0)</f>
        <v>0</v>
      </c>
      <c r="BF107" s="141">
        <f>IF(N107="snížená",J107,0)</f>
        <v>0</v>
      </c>
      <c r="BG107" s="141">
        <f>IF(N107="zákl. přenesená",J107,0)</f>
        <v>0</v>
      </c>
      <c r="BH107" s="141">
        <f>IF(N107="sníž. přenesená",J107,0)</f>
        <v>0</v>
      </c>
      <c r="BI107" s="141">
        <f>IF(N107="nulová",J107,0)</f>
        <v>0</v>
      </c>
      <c r="BJ107" s="17" t="s">
        <v>74</v>
      </c>
      <c r="BK107" s="141">
        <f>ROUND(I107*H107,2)</f>
        <v>0</v>
      </c>
      <c r="BL107" s="17" t="s">
        <v>203</v>
      </c>
      <c r="BM107" s="140" t="s">
        <v>717</v>
      </c>
    </row>
    <row r="108" spans="2:65" s="11" customFormat="1" ht="22.8" customHeight="1">
      <c r="B108" s="116"/>
      <c r="D108" s="117" t="s">
        <v>68</v>
      </c>
      <c r="E108" s="126" t="s">
        <v>9</v>
      </c>
      <c r="F108" s="126" t="s">
        <v>718</v>
      </c>
      <c r="I108" s="119"/>
      <c r="J108" s="127">
        <f>BK108</f>
        <v>0</v>
      </c>
      <c r="L108" s="116"/>
      <c r="M108" s="121"/>
      <c r="P108" s="122">
        <f>P109</f>
        <v>0</v>
      </c>
      <c r="R108" s="122">
        <f>R109</f>
        <v>0</v>
      </c>
      <c r="T108" s="123">
        <f>T109</f>
        <v>0</v>
      </c>
      <c r="AR108" s="117" t="s">
        <v>78</v>
      </c>
      <c r="AT108" s="124" t="s">
        <v>68</v>
      </c>
      <c r="AU108" s="124" t="s">
        <v>74</v>
      </c>
      <c r="AY108" s="117" t="s">
        <v>165</v>
      </c>
      <c r="BK108" s="125">
        <f>BK109</f>
        <v>0</v>
      </c>
    </row>
    <row r="109" spans="2:65" s="1" customFormat="1" ht="16.5" customHeight="1">
      <c r="B109" s="128"/>
      <c r="C109" s="129" t="s">
        <v>207</v>
      </c>
      <c r="D109" s="129" t="s">
        <v>168</v>
      </c>
      <c r="E109" s="130" t="s">
        <v>719</v>
      </c>
      <c r="F109" s="131" t="s">
        <v>720</v>
      </c>
      <c r="G109" s="132" t="s">
        <v>404</v>
      </c>
      <c r="H109" s="133">
        <v>35</v>
      </c>
      <c r="I109" s="134"/>
      <c r="J109" s="135">
        <f>ROUND(I109*H109,2)</f>
        <v>0</v>
      </c>
      <c r="K109" s="131" t="s">
        <v>706</v>
      </c>
      <c r="L109" s="32"/>
      <c r="M109" s="136" t="s">
        <v>3</v>
      </c>
      <c r="N109" s="137" t="s">
        <v>40</v>
      </c>
      <c r="P109" s="138">
        <f>O109*H109</f>
        <v>0</v>
      </c>
      <c r="Q109" s="138">
        <v>0</v>
      </c>
      <c r="R109" s="138">
        <f>Q109*H109</f>
        <v>0</v>
      </c>
      <c r="S109" s="138">
        <v>0</v>
      </c>
      <c r="T109" s="139">
        <f>S109*H109</f>
        <v>0</v>
      </c>
      <c r="AR109" s="140" t="s">
        <v>203</v>
      </c>
      <c r="AT109" s="140" t="s">
        <v>168</v>
      </c>
      <c r="AU109" s="140" t="s">
        <v>78</v>
      </c>
      <c r="AY109" s="17" t="s">
        <v>165</v>
      </c>
      <c r="BE109" s="141">
        <f>IF(N109="základní",J109,0)</f>
        <v>0</v>
      </c>
      <c r="BF109" s="141">
        <f>IF(N109="snížená",J109,0)</f>
        <v>0</v>
      </c>
      <c r="BG109" s="141">
        <f>IF(N109="zákl. přenesená",J109,0)</f>
        <v>0</v>
      </c>
      <c r="BH109" s="141">
        <f>IF(N109="sníž. přenesená",J109,0)</f>
        <v>0</v>
      </c>
      <c r="BI109" s="141">
        <f>IF(N109="nulová",J109,0)</f>
        <v>0</v>
      </c>
      <c r="BJ109" s="17" t="s">
        <v>74</v>
      </c>
      <c r="BK109" s="141">
        <f>ROUND(I109*H109,2)</f>
        <v>0</v>
      </c>
      <c r="BL109" s="17" t="s">
        <v>203</v>
      </c>
      <c r="BM109" s="140" t="s">
        <v>721</v>
      </c>
    </row>
    <row r="110" spans="2:65" s="11" customFormat="1" ht="22.8" customHeight="1">
      <c r="B110" s="116"/>
      <c r="D110" s="117" t="s">
        <v>68</v>
      </c>
      <c r="E110" s="126" t="s">
        <v>248</v>
      </c>
      <c r="F110" s="126" t="s">
        <v>722</v>
      </c>
      <c r="I110" s="119"/>
      <c r="J110" s="127">
        <f>BK110</f>
        <v>0</v>
      </c>
      <c r="L110" s="116"/>
      <c r="M110" s="121"/>
      <c r="P110" s="122">
        <f>SUM(P111:P114)</f>
        <v>0</v>
      </c>
      <c r="R110" s="122">
        <f>SUM(R111:R114)</f>
        <v>0</v>
      </c>
      <c r="T110" s="123">
        <f>SUM(T111:T114)</f>
        <v>0</v>
      </c>
      <c r="AR110" s="117" t="s">
        <v>78</v>
      </c>
      <c r="AT110" s="124" t="s">
        <v>68</v>
      </c>
      <c r="AU110" s="124" t="s">
        <v>74</v>
      </c>
      <c r="AY110" s="117" t="s">
        <v>165</v>
      </c>
      <c r="BK110" s="125">
        <f>SUM(BK111:BK114)</f>
        <v>0</v>
      </c>
    </row>
    <row r="111" spans="2:65" s="1" customFormat="1" ht="16.5" customHeight="1">
      <c r="B111" s="128"/>
      <c r="C111" s="129" t="s">
        <v>213</v>
      </c>
      <c r="D111" s="129" t="s">
        <v>168</v>
      </c>
      <c r="E111" s="130" t="s">
        <v>723</v>
      </c>
      <c r="F111" s="131" t="s">
        <v>724</v>
      </c>
      <c r="G111" s="132" t="s">
        <v>404</v>
      </c>
      <c r="H111" s="133">
        <v>60</v>
      </c>
      <c r="I111" s="134"/>
      <c r="J111" s="135">
        <f>ROUND(I111*H111,2)</f>
        <v>0</v>
      </c>
      <c r="K111" s="131" t="s">
        <v>706</v>
      </c>
      <c r="L111" s="32"/>
      <c r="M111" s="136" t="s">
        <v>3</v>
      </c>
      <c r="N111" s="137" t="s">
        <v>40</v>
      </c>
      <c r="P111" s="138">
        <f>O111*H111</f>
        <v>0</v>
      </c>
      <c r="Q111" s="138">
        <v>0</v>
      </c>
      <c r="R111" s="138">
        <f>Q111*H111</f>
        <v>0</v>
      </c>
      <c r="S111" s="138">
        <v>0</v>
      </c>
      <c r="T111" s="139">
        <f>S111*H111</f>
        <v>0</v>
      </c>
      <c r="AR111" s="140" t="s">
        <v>203</v>
      </c>
      <c r="AT111" s="140" t="s">
        <v>168</v>
      </c>
      <c r="AU111" s="140" t="s">
        <v>78</v>
      </c>
      <c r="AY111" s="17" t="s">
        <v>165</v>
      </c>
      <c r="BE111" s="141">
        <f>IF(N111="základní",J111,0)</f>
        <v>0</v>
      </c>
      <c r="BF111" s="141">
        <f>IF(N111="snížená",J111,0)</f>
        <v>0</v>
      </c>
      <c r="BG111" s="141">
        <f>IF(N111="zákl. přenesená",J111,0)</f>
        <v>0</v>
      </c>
      <c r="BH111" s="141">
        <f>IF(N111="sníž. přenesená",J111,0)</f>
        <v>0</v>
      </c>
      <c r="BI111" s="141">
        <f>IF(N111="nulová",J111,0)</f>
        <v>0</v>
      </c>
      <c r="BJ111" s="17" t="s">
        <v>74</v>
      </c>
      <c r="BK111" s="141">
        <f>ROUND(I111*H111,2)</f>
        <v>0</v>
      </c>
      <c r="BL111" s="17" t="s">
        <v>203</v>
      </c>
      <c r="BM111" s="140" t="s">
        <v>725</v>
      </c>
    </row>
    <row r="112" spans="2:65" s="1" customFormat="1" ht="16.5" customHeight="1">
      <c r="B112" s="128"/>
      <c r="C112" s="129" t="s">
        <v>219</v>
      </c>
      <c r="D112" s="129" t="s">
        <v>168</v>
      </c>
      <c r="E112" s="130" t="s">
        <v>726</v>
      </c>
      <c r="F112" s="131" t="s">
        <v>727</v>
      </c>
      <c r="G112" s="132" t="s">
        <v>404</v>
      </c>
      <c r="H112" s="133">
        <v>205</v>
      </c>
      <c r="I112" s="134"/>
      <c r="J112" s="135">
        <f>ROUND(I112*H112,2)</f>
        <v>0</v>
      </c>
      <c r="K112" s="131" t="s">
        <v>706</v>
      </c>
      <c r="L112" s="32"/>
      <c r="M112" s="136" t="s">
        <v>3</v>
      </c>
      <c r="N112" s="137" t="s">
        <v>40</v>
      </c>
      <c r="P112" s="138">
        <f>O112*H112</f>
        <v>0</v>
      </c>
      <c r="Q112" s="138">
        <v>0</v>
      </c>
      <c r="R112" s="138">
        <f>Q112*H112</f>
        <v>0</v>
      </c>
      <c r="S112" s="138">
        <v>0</v>
      </c>
      <c r="T112" s="139">
        <f>S112*H112</f>
        <v>0</v>
      </c>
      <c r="AR112" s="140" t="s">
        <v>203</v>
      </c>
      <c r="AT112" s="140" t="s">
        <v>168</v>
      </c>
      <c r="AU112" s="140" t="s">
        <v>78</v>
      </c>
      <c r="AY112" s="17" t="s">
        <v>165</v>
      </c>
      <c r="BE112" s="141">
        <f>IF(N112="základní",J112,0)</f>
        <v>0</v>
      </c>
      <c r="BF112" s="141">
        <f>IF(N112="snížená",J112,0)</f>
        <v>0</v>
      </c>
      <c r="BG112" s="141">
        <f>IF(N112="zákl. přenesená",J112,0)</f>
        <v>0</v>
      </c>
      <c r="BH112" s="141">
        <f>IF(N112="sníž. přenesená",J112,0)</f>
        <v>0</v>
      </c>
      <c r="BI112" s="141">
        <f>IF(N112="nulová",J112,0)</f>
        <v>0</v>
      </c>
      <c r="BJ112" s="17" t="s">
        <v>74</v>
      </c>
      <c r="BK112" s="141">
        <f>ROUND(I112*H112,2)</f>
        <v>0</v>
      </c>
      <c r="BL112" s="17" t="s">
        <v>203</v>
      </c>
      <c r="BM112" s="140" t="s">
        <v>728</v>
      </c>
    </row>
    <row r="113" spans="2:65" s="1" customFormat="1" ht="16.5" customHeight="1">
      <c r="B113" s="128"/>
      <c r="C113" s="129" t="s">
        <v>90</v>
      </c>
      <c r="D113" s="129" t="s">
        <v>168</v>
      </c>
      <c r="E113" s="130" t="s">
        <v>729</v>
      </c>
      <c r="F113" s="131" t="s">
        <v>730</v>
      </c>
      <c r="G113" s="132" t="s">
        <v>404</v>
      </c>
      <c r="H113" s="133">
        <v>5</v>
      </c>
      <c r="I113" s="134"/>
      <c r="J113" s="135">
        <f>ROUND(I113*H113,2)</f>
        <v>0</v>
      </c>
      <c r="K113" s="131" t="s">
        <v>706</v>
      </c>
      <c r="L113" s="32"/>
      <c r="M113" s="136" t="s">
        <v>3</v>
      </c>
      <c r="N113" s="137" t="s">
        <v>40</v>
      </c>
      <c r="P113" s="138">
        <f>O113*H113</f>
        <v>0</v>
      </c>
      <c r="Q113" s="138">
        <v>0</v>
      </c>
      <c r="R113" s="138">
        <f>Q113*H113</f>
        <v>0</v>
      </c>
      <c r="S113" s="138">
        <v>0</v>
      </c>
      <c r="T113" s="139">
        <f>S113*H113</f>
        <v>0</v>
      </c>
      <c r="AR113" s="140" t="s">
        <v>203</v>
      </c>
      <c r="AT113" s="140" t="s">
        <v>168</v>
      </c>
      <c r="AU113" s="140" t="s">
        <v>78</v>
      </c>
      <c r="AY113" s="17" t="s">
        <v>165</v>
      </c>
      <c r="BE113" s="141">
        <f>IF(N113="základní",J113,0)</f>
        <v>0</v>
      </c>
      <c r="BF113" s="141">
        <f>IF(N113="snížená",J113,0)</f>
        <v>0</v>
      </c>
      <c r="BG113" s="141">
        <f>IF(N113="zákl. přenesená",J113,0)</f>
        <v>0</v>
      </c>
      <c r="BH113" s="141">
        <f>IF(N113="sníž. přenesená",J113,0)</f>
        <v>0</v>
      </c>
      <c r="BI113" s="141">
        <f>IF(N113="nulová",J113,0)</f>
        <v>0</v>
      </c>
      <c r="BJ113" s="17" t="s">
        <v>74</v>
      </c>
      <c r="BK113" s="141">
        <f>ROUND(I113*H113,2)</f>
        <v>0</v>
      </c>
      <c r="BL113" s="17" t="s">
        <v>203</v>
      </c>
      <c r="BM113" s="140" t="s">
        <v>731</v>
      </c>
    </row>
    <row r="114" spans="2:65" s="1" customFormat="1" ht="16.5" customHeight="1">
      <c r="B114" s="128"/>
      <c r="C114" s="129" t="s">
        <v>230</v>
      </c>
      <c r="D114" s="129" t="s">
        <v>168</v>
      </c>
      <c r="E114" s="130" t="s">
        <v>732</v>
      </c>
      <c r="F114" s="131" t="s">
        <v>733</v>
      </c>
      <c r="G114" s="132" t="s">
        <v>404</v>
      </c>
      <c r="H114" s="133">
        <v>465</v>
      </c>
      <c r="I114" s="134"/>
      <c r="J114" s="135">
        <f>ROUND(I114*H114,2)</f>
        <v>0</v>
      </c>
      <c r="K114" s="131" t="s">
        <v>706</v>
      </c>
      <c r="L114" s="32"/>
      <c r="M114" s="136" t="s">
        <v>3</v>
      </c>
      <c r="N114" s="137" t="s">
        <v>40</v>
      </c>
      <c r="P114" s="138">
        <f>O114*H114</f>
        <v>0</v>
      </c>
      <c r="Q114" s="138">
        <v>0</v>
      </c>
      <c r="R114" s="138">
        <f>Q114*H114</f>
        <v>0</v>
      </c>
      <c r="S114" s="138">
        <v>0</v>
      </c>
      <c r="T114" s="139">
        <f>S114*H114</f>
        <v>0</v>
      </c>
      <c r="AR114" s="140" t="s">
        <v>203</v>
      </c>
      <c r="AT114" s="140" t="s">
        <v>168</v>
      </c>
      <c r="AU114" s="140" t="s">
        <v>78</v>
      </c>
      <c r="AY114" s="17" t="s">
        <v>165</v>
      </c>
      <c r="BE114" s="141">
        <f>IF(N114="základní",J114,0)</f>
        <v>0</v>
      </c>
      <c r="BF114" s="141">
        <f>IF(N114="snížená",J114,0)</f>
        <v>0</v>
      </c>
      <c r="BG114" s="141">
        <f>IF(N114="zákl. přenesená",J114,0)</f>
        <v>0</v>
      </c>
      <c r="BH114" s="141">
        <f>IF(N114="sníž. přenesená",J114,0)</f>
        <v>0</v>
      </c>
      <c r="BI114" s="141">
        <f>IF(N114="nulová",J114,0)</f>
        <v>0</v>
      </c>
      <c r="BJ114" s="17" t="s">
        <v>74</v>
      </c>
      <c r="BK114" s="141">
        <f>ROUND(I114*H114,2)</f>
        <v>0</v>
      </c>
      <c r="BL114" s="17" t="s">
        <v>203</v>
      </c>
      <c r="BM114" s="140" t="s">
        <v>734</v>
      </c>
    </row>
    <row r="115" spans="2:65" s="11" customFormat="1" ht="22.8" customHeight="1">
      <c r="B115" s="116"/>
      <c r="D115" s="117" t="s">
        <v>68</v>
      </c>
      <c r="E115" s="126" t="s">
        <v>253</v>
      </c>
      <c r="F115" s="126" t="s">
        <v>735</v>
      </c>
      <c r="I115" s="119"/>
      <c r="J115" s="127">
        <f>BK115</f>
        <v>0</v>
      </c>
      <c r="L115" s="116"/>
      <c r="M115" s="121"/>
      <c r="P115" s="122">
        <f>SUM(P116:P118)</f>
        <v>0</v>
      </c>
      <c r="R115" s="122">
        <f>SUM(R116:R118)</f>
        <v>0</v>
      </c>
      <c r="T115" s="123">
        <f>SUM(T116:T118)</f>
        <v>0</v>
      </c>
      <c r="AR115" s="117" t="s">
        <v>78</v>
      </c>
      <c r="AT115" s="124" t="s">
        <v>68</v>
      </c>
      <c r="AU115" s="124" t="s">
        <v>74</v>
      </c>
      <c r="AY115" s="117" t="s">
        <v>165</v>
      </c>
      <c r="BK115" s="125">
        <f>SUM(BK116:BK118)</f>
        <v>0</v>
      </c>
    </row>
    <row r="116" spans="2:65" s="1" customFormat="1" ht="16.5" customHeight="1">
      <c r="B116" s="128"/>
      <c r="C116" s="129" t="s">
        <v>237</v>
      </c>
      <c r="D116" s="129" t="s">
        <v>168</v>
      </c>
      <c r="E116" s="130" t="s">
        <v>736</v>
      </c>
      <c r="F116" s="131" t="s">
        <v>737</v>
      </c>
      <c r="G116" s="132" t="s">
        <v>294</v>
      </c>
      <c r="H116" s="133">
        <v>22</v>
      </c>
      <c r="I116" s="134"/>
      <c r="J116" s="135">
        <f>ROUND(I116*H116,2)</f>
        <v>0</v>
      </c>
      <c r="K116" s="131" t="s">
        <v>706</v>
      </c>
      <c r="L116" s="32"/>
      <c r="M116" s="136" t="s">
        <v>3</v>
      </c>
      <c r="N116" s="137" t="s">
        <v>40</v>
      </c>
      <c r="P116" s="138">
        <f>O116*H116</f>
        <v>0</v>
      </c>
      <c r="Q116" s="138">
        <v>0</v>
      </c>
      <c r="R116" s="138">
        <f>Q116*H116</f>
        <v>0</v>
      </c>
      <c r="S116" s="138">
        <v>0</v>
      </c>
      <c r="T116" s="139">
        <f>S116*H116</f>
        <v>0</v>
      </c>
      <c r="AR116" s="140" t="s">
        <v>203</v>
      </c>
      <c r="AT116" s="140" t="s">
        <v>168</v>
      </c>
      <c r="AU116" s="140" t="s">
        <v>78</v>
      </c>
      <c r="AY116" s="17" t="s">
        <v>165</v>
      </c>
      <c r="BE116" s="141">
        <f>IF(N116="základní",J116,0)</f>
        <v>0</v>
      </c>
      <c r="BF116" s="141">
        <f>IF(N116="snížená",J116,0)</f>
        <v>0</v>
      </c>
      <c r="BG116" s="141">
        <f>IF(N116="zákl. přenesená",J116,0)</f>
        <v>0</v>
      </c>
      <c r="BH116" s="141">
        <f>IF(N116="sníž. přenesená",J116,0)</f>
        <v>0</v>
      </c>
      <c r="BI116" s="141">
        <f>IF(N116="nulová",J116,0)</f>
        <v>0</v>
      </c>
      <c r="BJ116" s="17" t="s">
        <v>74</v>
      </c>
      <c r="BK116" s="141">
        <f>ROUND(I116*H116,2)</f>
        <v>0</v>
      </c>
      <c r="BL116" s="17" t="s">
        <v>203</v>
      </c>
      <c r="BM116" s="140" t="s">
        <v>738</v>
      </c>
    </row>
    <row r="117" spans="2:65" s="1" customFormat="1" ht="16.5" customHeight="1">
      <c r="B117" s="128"/>
      <c r="C117" s="129" t="s">
        <v>9</v>
      </c>
      <c r="D117" s="129" t="s">
        <v>168</v>
      </c>
      <c r="E117" s="130" t="s">
        <v>739</v>
      </c>
      <c r="F117" s="131" t="s">
        <v>740</v>
      </c>
      <c r="G117" s="132" t="s">
        <v>294</v>
      </c>
      <c r="H117" s="133">
        <v>4</v>
      </c>
      <c r="I117" s="134"/>
      <c r="J117" s="135">
        <f>ROUND(I117*H117,2)</f>
        <v>0</v>
      </c>
      <c r="K117" s="131" t="s">
        <v>706</v>
      </c>
      <c r="L117" s="32"/>
      <c r="M117" s="136" t="s">
        <v>3</v>
      </c>
      <c r="N117" s="137" t="s">
        <v>40</v>
      </c>
      <c r="P117" s="138">
        <f>O117*H117</f>
        <v>0</v>
      </c>
      <c r="Q117" s="138">
        <v>0</v>
      </c>
      <c r="R117" s="138">
        <f>Q117*H117</f>
        <v>0</v>
      </c>
      <c r="S117" s="138">
        <v>0</v>
      </c>
      <c r="T117" s="139">
        <f>S117*H117</f>
        <v>0</v>
      </c>
      <c r="AR117" s="140" t="s">
        <v>203</v>
      </c>
      <c r="AT117" s="140" t="s">
        <v>168</v>
      </c>
      <c r="AU117" s="140" t="s">
        <v>78</v>
      </c>
      <c r="AY117" s="17" t="s">
        <v>165</v>
      </c>
      <c r="BE117" s="141">
        <f>IF(N117="základní",J117,0)</f>
        <v>0</v>
      </c>
      <c r="BF117" s="141">
        <f>IF(N117="snížená",J117,0)</f>
        <v>0</v>
      </c>
      <c r="BG117" s="141">
        <f>IF(N117="zákl. přenesená",J117,0)</f>
        <v>0</v>
      </c>
      <c r="BH117" s="141">
        <f>IF(N117="sníž. přenesená",J117,0)</f>
        <v>0</v>
      </c>
      <c r="BI117" s="141">
        <f>IF(N117="nulová",J117,0)</f>
        <v>0</v>
      </c>
      <c r="BJ117" s="17" t="s">
        <v>74</v>
      </c>
      <c r="BK117" s="141">
        <f>ROUND(I117*H117,2)</f>
        <v>0</v>
      </c>
      <c r="BL117" s="17" t="s">
        <v>203</v>
      </c>
      <c r="BM117" s="140" t="s">
        <v>741</v>
      </c>
    </row>
    <row r="118" spans="2:65" s="1" customFormat="1" ht="16.5" customHeight="1">
      <c r="B118" s="128"/>
      <c r="C118" s="129" t="s">
        <v>248</v>
      </c>
      <c r="D118" s="129" t="s">
        <v>168</v>
      </c>
      <c r="E118" s="130" t="s">
        <v>742</v>
      </c>
      <c r="F118" s="131" t="s">
        <v>743</v>
      </c>
      <c r="G118" s="132" t="s">
        <v>294</v>
      </c>
      <c r="H118" s="133">
        <v>4</v>
      </c>
      <c r="I118" s="134"/>
      <c r="J118" s="135">
        <f>ROUND(I118*H118,2)</f>
        <v>0</v>
      </c>
      <c r="K118" s="131" t="s">
        <v>706</v>
      </c>
      <c r="L118" s="32"/>
      <c r="M118" s="136" t="s">
        <v>3</v>
      </c>
      <c r="N118" s="137" t="s">
        <v>40</v>
      </c>
      <c r="P118" s="138">
        <f>O118*H118</f>
        <v>0</v>
      </c>
      <c r="Q118" s="138">
        <v>0</v>
      </c>
      <c r="R118" s="138">
        <f>Q118*H118</f>
        <v>0</v>
      </c>
      <c r="S118" s="138">
        <v>0</v>
      </c>
      <c r="T118" s="139">
        <f>S118*H118</f>
        <v>0</v>
      </c>
      <c r="AR118" s="140" t="s">
        <v>203</v>
      </c>
      <c r="AT118" s="140" t="s">
        <v>168</v>
      </c>
      <c r="AU118" s="140" t="s">
        <v>78</v>
      </c>
      <c r="AY118" s="17" t="s">
        <v>165</v>
      </c>
      <c r="BE118" s="141">
        <f>IF(N118="základní",J118,0)</f>
        <v>0</v>
      </c>
      <c r="BF118" s="141">
        <f>IF(N118="snížená",J118,0)</f>
        <v>0</v>
      </c>
      <c r="BG118" s="141">
        <f>IF(N118="zákl. přenesená",J118,0)</f>
        <v>0</v>
      </c>
      <c r="BH118" s="141">
        <f>IF(N118="sníž. přenesená",J118,0)</f>
        <v>0</v>
      </c>
      <c r="BI118" s="141">
        <f>IF(N118="nulová",J118,0)</f>
        <v>0</v>
      </c>
      <c r="BJ118" s="17" t="s">
        <v>74</v>
      </c>
      <c r="BK118" s="141">
        <f>ROUND(I118*H118,2)</f>
        <v>0</v>
      </c>
      <c r="BL118" s="17" t="s">
        <v>203</v>
      </c>
      <c r="BM118" s="140" t="s">
        <v>744</v>
      </c>
    </row>
    <row r="119" spans="2:65" s="11" customFormat="1" ht="22.8" customHeight="1">
      <c r="B119" s="116"/>
      <c r="D119" s="117" t="s">
        <v>68</v>
      </c>
      <c r="E119" s="126" t="s">
        <v>268</v>
      </c>
      <c r="F119" s="126" t="s">
        <v>745</v>
      </c>
      <c r="I119" s="119"/>
      <c r="J119" s="127">
        <f>BK119</f>
        <v>0</v>
      </c>
      <c r="L119" s="116"/>
      <c r="M119" s="121"/>
      <c r="P119" s="122">
        <f>SUM(P120:P123)</f>
        <v>0</v>
      </c>
      <c r="R119" s="122">
        <f>SUM(R120:R123)</f>
        <v>0</v>
      </c>
      <c r="T119" s="123">
        <f>SUM(T120:T123)</f>
        <v>0</v>
      </c>
      <c r="AR119" s="117" t="s">
        <v>78</v>
      </c>
      <c r="AT119" s="124" t="s">
        <v>68</v>
      </c>
      <c r="AU119" s="124" t="s">
        <v>74</v>
      </c>
      <c r="AY119" s="117" t="s">
        <v>165</v>
      </c>
      <c r="BK119" s="125">
        <f>SUM(BK120:BK123)</f>
        <v>0</v>
      </c>
    </row>
    <row r="120" spans="2:65" s="1" customFormat="1" ht="16.5" customHeight="1">
      <c r="B120" s="128"/>
      <c r="C120" s="129" t="s">
        <v>253</v>
      </c>
      <c r="D120" s="129" t="s">
        <v>168</v>
      </c>
      <c r="E120" s="130" t="s">
        <v>746</v>
      </c>
      <c r="F120" s="131" t="s">
        <v>747</v>
      </c>
      <c r="G120" s="132" t="s">
        <v>294</v>
      </c>
      <c r="H120" s="133">
        <v>8</v>
      </c>
      <c r="I120" s="134"/>
      <c r="J120" s="135">
        <f>ROUND(I120*H120,2)</f>
        <v>0</v>
      </c>
      <c r="K120" s="131" t="s">
        <v>706</v>
      </c>
      <c r="L120" s="32"/>
      <c r="M120" s="136" t="s">
        <v>3</v>
      </c>
      <c r="N120" s="137" t="s">
        <v>40</v>
      </c>
      <c r="P120" s="138">
        <f>O120*H120</f>
        <v>0</v>
      </c>
      <c r="Q120" s="138">
        <v>0</v>
      </c>
      <c r="R120" s="138">
        <f>Q120*H120</f>
        <v>0</v>
      </c>
      <c r="S120" s="138">
        <v>0</v>
      </c>
      <c r="T120" s="139">
        <f>S120*H120</f>
        <v>0</v>
      </c>
      <c r="AR120" s="140" t="s">
        <v>203</v>
      </c>
      <c r="AT120" s="140" t="s">
        <v>168</v>
      </c>
      <c r="AU120" s="140" t="s">
        <v>78</v>
      </c>
      <c r="AY120" s="17" t="s">
        <v>165</v>
      </c>
      <c r="BE120" s="141">
        <f>IF(N120="základní",J120,0)</f>
        <v>0</v>
      </c>
      <c r="BF120" s="141">
        <f>IF(N120="snížená",J120,0)</f>
        <v>0</v>
      </c>
      <c r="BG120" s="141">
        <f>IF(N120="zákl. přenesená",J120,0)</f>
        <v>0</v>
      </c>
      <c r="BH120" s="141">
        <f>IF(N120="sníž. přenesená",J120,0)</f>
        <v>0</v>
      </c>
      <c r="BI120" s="141">
        <f>IF(N120="nulová",J120,0)</f>
        <v>0</v>
      </c>
      <c r="BJ120" s="17" t="s">
        <v>74</v>
      </c>
      <c r="BK120" s="141">
        <f>ROUND(I120*H120,2)</f>
        <v>0</v>
      </c>
      <c r="BL120" s="17" t="s">
        <v>203</v>
      </c>
      <c r="BM120" s="140" t="s">
        <v>748</v>
      </c>
    </row>
    <row r="121" spans="2:65" s="1" customFormat="1" ht="16.5" customHeight="1">
      <c r="B121" s="128"/>
      <c r="C121" s="129" t="s">
        <v>268</v>
      </c>
      <c r="D121" s="129" t="s">
        <v>168</v>
      </c>
      <c r="E121" s="130" t="s">
        <v>749</v>
      </c>
      <c r="F121" s="131" t="s">
        <v>750</v>
      </c>
      <c r="G121" s="132" t="s">
        <v>294</v>
      </c>
      <c r="H121" s="133">
        <v>2</v>
      </c>
      <c r="I121" s="134"/>
      <c r="J121" s="135">
        <f>ROUND(I121*H121,2)</f>
        <v>0</v>
      </c>
      <c r="K121" s="131" t="s">
        <v>706</v>
      </c>
      <c r="L121" s="32"/>
      <c r="M121" s="136" t="s">
        <v>3</v>
      </c>
      <c r="N121" s="137" t="s">
        <v>40</v>
      </c>
      <c r="P121" s="138">
        <f>O121*H121</f>
        <v>0</v>
      </c>
      <c r="Q121" s="138">
        <v>0</v>
      </c>
      <c r="R121" s="138">
        <f>Q121*H121</f>
        <v>0</v>
      </c>
      <c r="S121" s="138">
        <v>0</v>
      </c>
      <c r="T121" s="139">
        <f>S121*H121</f>
        <v>0</v>
      </c>
      <c r="AR121" s="140" t="s">
        <v>203</v>
      </c>
      <c r="AT121" s="140" t="s">
        <v>168</v>
      </c>
      <c r="AU121" s="140" t="s">
        <v>78</v>
      </c>
      <c r="AY121" s="17" t="s">
        <v>165</v>
      </c>
      <c r="BE121" s="141">
        <f>IF(N121="základní",J121,0)</f>
        <v>0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7" t="s">
        <v>74</v>
      </c>
      <c r="BK121" s="141">
        <f>ROUND(I121*H121,2)</f>
        <v>0</v>
      </c>
      <c r="BL121" s="17" t="s">
        <v>203</v>
      </c>
      <c r="BM121" s="140" t="s">
        <v>751</v>
      </c>
    </row>
    <row r="122" spans="2:65" s="1" customFormat="1" ht="16.5" customHeight="1">
      <c r="B122" s="128"/>
      <c r="C122" s="129" t="s">
        <v>203</v>
      </c>
      <c r="D122" s="129" t="s">
        <v>168</v>
      </c>
      <c r="E122" s="130" t="s">
        <v>752</v>
      </c>
      <c r="F122" s="131" t="s">
        <v>753</v>
      </c>
      <c r="G122" s="132" t="s">
        <v>294</v>
      </c>
      <c r="H122" s="133">
        <v>4</v>
      </c>
      <c r="I122" s="134"/>
      <c r="J122" s="135">
        <f>ROUND(I122*H122,2)</f>
        <v>0</v>
      </c>
      <c r="K122" s="131" t="s">
        <v>706</v>
      </c>
      <c r="L122" s="32"/>
      <c r="M122" s="136" t="s">
        <v>3</v>
      </c>
      <c r="N122" s="137" t="s">
        <v>40</v>
      </c>
      <c r="P122" s="138">
        <f>O122*H122</f>
        <v>0</v>
      </c>
      <c r="Q122" s="138">
        <v>0</v>
      </c>
      <c r="R122" s="138">
        <f>Q122*H122</f>
        <v>0</v>
      </c>
      <c r="S122" s="138">
        <v>0</v>
      </c>
      <c r="T122" s="139">
        <f>S122*H122</f>
        <v>0</v>
      </c>
      <c r="AR122" s="140" t="s">
        <v>203</v>
      </c>
      <c r="AT122" s="140" t="s">
        <v>168</v>
      </c>
      <c r="AU122" s="140" t="s">
        <v>78</v>
      </c>
      <c r="AY122" s="17" t="s">
        <v>165</v>
      </c>
      <c r="BE122" s="141">
        <f>IF(N122="základní",J122,0)</f>
        <v>0</v>
      </c>
      <c r="BF122" s="141">
        <f>IF(N122="snížená",J122,0)</f>
        <v>0</v>
      </c>
      <c r="BG122" s="141">
        <f>IF(N122="zákl. přenesená",J122,0)</f>
        <v>0</v>
      </c>
      <c r="BH122" s="141">
        <f>IF(N122="sníž. přenesená",J122,0)</f>
        <v>0</v>
      </c>
      <c r="BI122" s="141">
        <f>IF(N122="nulová",J122,0)</f>
        <v>0</v>
      </c>
      <c r="BJ122" s="17" t="s">
        <v>74</v>
      </c>
      <c r="BK122" s="141">
        <f>ROUND(I122*H122,2)</f>
        <v>0</v>
      </c>
      <c r="BL122" s="17" t="s">
        <v>203</v>
      </c>
      <c r="BM122" s="140" t="s">
        <v>754</v>
      </c>
    </row>
    <row r="123" spans="2:65" s="1" customFormat="1" ht="16.5" customHeight="1">
      <c r="B123" s="128"/>
      <c r="C123" s="129" t="s">
        <v>279</v>
      </c>
      <c r="D123" s="129" t="s">
        <v>168</v>
      </c>
      <c r="E123" s="130" t="s">
        <v>755</v>
      </c>
      <c r="F123" s="131" t="s">
        <v>756</v>
      </c>
      <c r="G123" s="132" t="s">
        <v>294</v>
      </c>
      <c r="H123" s="133">
        <v>4</v>
      </c>
      <c r="I123" s="134"/>
      <c r="J123" s="135">
        <f>ROUND(I123*H123,2)</f>
        <v>0</v>
      </c>
      <c r="K123" s="131" t="s">
        <v>700</v>
      </c>
      <c r="L123" s="32"/>
      <c r="M123" s="136" t="s">
        <v>3</v>
      </c>
      <c r="N123" s="137" t="s">
        <v>40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203</v>
      </c>
      <c r="AT123" s="140" t="s">
        <v>168</v>
      </c>
      <c r="AU123" s="140" t="s">
        <v>78</v>
      </c>
      <c r="AY123" s="17" t="s">
        <v>165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7" t="s">
        <v>74</v>
      </c>
      <c r="BK123" s="141">
        <f>ROUND(I123*H123,2)</f>
        <v>0</v>
      </c>
      <c r="BL123" s="17" t="s">
        <v>203</v>
      </c>
      <c r="BM123" s="140" t="s">
        <v>757</v>
      </c>
    </row>
    <row r="124" spans="2:65" s="11" customFormat="1" ht="22.8" customHeight="1">
      <c r="B124" s="116"/>
      <c r="D124" s="117" t="s">
        <v>68</v>
      </c>
      <c r="E124" s="126" t="s">
        <v>203</v>
      </c>
      <c r="F124" s="126" t="s">
        <v>758</v>
      </c>
      <c r="I124" s="119"/>
      <c r="J124" s="127">
        <f>BK124</f>
        <v>0</v>
      </c>
      <c r="L124" s="116"/>
      <c r="M124" s="121"/>
      <c r="P124" s="122">
        <f>SUM(P125:P126)</f>
        <v>0</v>
      </c>
      <c r="R124" s="122">
        <f>SUM(R125:R126)</f>
        <v>0</v>
      </c>
      <c r="T124" s="123">
        <f>SUM(T125:T126)</f>
        <v>0</v>
      </c>
      <c r="AR124" s="117" t="s">
        <v>78</v>
      </c>
      <c r="AT124" s="124" t="s">
        <v>68</v>
      </c>
      <c r="AU124" s="124" t="s">
        <v>74</v>
      </c>
      <c r="AY124" s="117" t="s">
        <v>165</v>
      </c>
      <c r="BK124" s="125">
        <f>SUM(BK125:BK126)</f>
        <v>0</v>
      </c>
    </row>
    <row r="125" spans="2:65" s="1" customFormat="1" ht="16.5" customHeight="1">
      <c r="B125" s="128"/>
      <c r="C125" s="129" t="s">
        <v>287</v>
      </c>
      <c r="D125" s="129" t="s">
        <v>168</v>
      </c>
      <c r="E125" s="130" t="s">
        <v>759</v>
      </c>
      <c r="F125" s="131" t="s">
        <v>760</v>
      </c>
      <c r="G125" s="132" t="s">
        <v>294</v>
      </c>
      <c r="H125" s="133">
        <v>10</v>
      </c>
      <c r="I125" s="134"/>
      <c r="J125" s="135">
        <f>ROUND(I125*H125,2)</f>
        <v>0</v>
      </c>
      <c r="K125" s="131" t="s">
        <v>700</v>
      </c>
      <c r="L125" s="32"/>
      <c r="M125" s="136" t="s">
        <v>3</v>
      </c>
      <c r="N125" s="137" t="s">
        <v>40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203</v>
      </c>
      <c r="AT125" s="140" t="s">
        <v>168</v>
      </c>
      <c r="AU125" s="140" t="s">
        <v>78</v>
      </c>
      <c r="AY125" s="17" t="s">
        <v>165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7" t="s">
        <v>74</v>
      </c>
      <c r="BK125" s="141">
        <f>ROUND(I125*H125,2)</f>
        <v>0</v>
      </c>
      <c r="BL125" s="17" t="s">
        <v>203</v>
      </c>
      <c r="BM125" s="140" t="s">
        <v>761</v>
      </c>
    </row>
    <row r="126" spans="2:65" s="1" customFormat="1" ht="16.5" customHeight="1">
      <c r="B126" s="128"/>
      <c r="C126" s="129" t="s">
        <v>291</v>
      </c>
      <c r="D126" s="129" t="s">
        <v>168</v>
      </c>
      <c r="E126" s="130" t="s">
        <v>762</v>
      </c>
      <c r="F126" s="131" t="s">
        <v>763</v>
      </c>
      <c r="G126" s="132" t="s">
        <v>294</v>
      </c>
      <c r="H126" s="133">
        <v>4</v>
      </c>
      <c r="I126" s="134"/>
      <c r="J126" s="135">
        <f>ROUND(I126*H126,2)</f>
        <v>0</v>
      </c>
      <c r="K126" s="131" t="s">
        <v>700</v>
      </c>
      <c r="L126" s="32"/>
      <c r="M126" s="136" t="s">
        <v>3</v>
      </c>
      <c r="N126" s="137" t="s">
        <v>40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203</v>
      </c>
      <c r="AT126" s="140" t="s">
        <v>168</v>
      </c>
      <c r="AU126" s="140" t="s">
        <v>78</v>
      </c>
      <c r="AY126" s="17" t="s">
        <v>165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7" t="s">
        <v>74</v>
      </c>
      <c r="BK126" s="141">
        <f>ROUND(I126*H126,2)</f>
        <v>0</v>
      </c>
      <c r="BL126" s="17" t="s">
        <v>203</v>
      </c>
      <c r="BM126" s="140" t="s">
        <v>764</v>
      </c>
    </row>
    <row r="127" spans="2:65" s="11" customFormat="1" ht="22.8" customHeight="1">
      <c r="B127" s="116"/>
      <c r="D127" s="117" t="s">
        <v>68</v>
      </c>
      <c r="E127" s="126" t="s">
        <v>279</v>
      </c>
      <c r="F127" s="126" t="s">
        <v>765</v>
      </c>
      <c r="I127" s="119"/>
      <c r="J127" s="127">
        <f>BK127</f>
        <v>0</v>
      </c>
      <c r="L127" s="116"/>
      <c r="M127" s="121"/>
      <c r="P127" s="122">
        <f>SUM(P128:P129)</f>
        <v>0</v>
      </c>
      <c r="R127" s="122">
        <f>SUM(R128:R129)</f>
        <v>0</v>
      </c>
      <c r="T127" s="123">
        <f>SUM(T128:T129)</f>
        <v>0</v>
      </c>
      <c r="AR127" s="117" t="s">
        <v>78</v>
      </c>
      <c r="AT127" s="124" t="s">
        <v>68</v>
      </c>
      <c r="AU127" s="124" t="s">
        <v>74</v>
      </c>
      <c r="AY127" s="117" t="s">
        <v>165</v>
      </c>
      <c r="BK127" s="125">
        <f>SUM(BK128:BK129)</f>
        <v>0</v>
      </c>
    </row>
    <row r="128" spans="2:65" s="1" customFormat="1" ht="16.5" customHeight="1">
      <c r="B128" s="128"/>
      <c r="C128" s="129" t="s">
        <v>296</v>
      </c>
      <c r="D128" s="129" t="s">
        <v>168</v>
      </c>
      <c r="E128" s="130" t="s">
        <v>766</v>
      </c>
      <c r="F128" s="131" t="s">
        <v>767</v>
      </c>
      <c r="G128" s="132" t="s">
        <v>294</v>
      </c>
      <c r="H128" s="133">
        <v>10</v>
      </c>
      <c r="I128" s="134"/>
      <c r="J128" s="135">
        <f>ROUND(I128*H128,2)</f>
        <v>0</v>
      </c>
      <c r="K128" s="131" t="s">
        <v>700</v>
      </c>
      <c r="L128" s="32"/>
      <c r="M128" s="136" t="s">
        <v>3</v>
      </c>
      <c r="N128" s="137" t="s">
        <v>40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203</v>
      </c>
      <c r="AT128" s="140" t="s">
        <v>168</v>
      </c>
      <c r="AU128" s="140" t="s">
        <v>78</v>
      </c>
      <c r="AY128" s="17" t="s">
        <v>165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7" t="s">
        <v>74</v>
      </c>
      <c r="BK128" s="141">
        <f>ROUND(I128*H128,2)</f>
        <v>0</v>
      </c>
      <c r="BL128" s="17" t="s">
        <v>203</v>
      </c>
      <c r="BM128" s="140" t="s">
        <v>768</v>
      </c>
    </row>
    <row r="129" spans="2:65" s="1" customFormat="1" ht="16.5" customHeight="1">
      <c r="B129" s="128"/>
      <c r="C129" s="129" t="s">
        <v>8</v>
      </c>
      <c r="D129" s="129" t="s">
        <v>168</v>
      </c>
      <c r="E129" s="130" t="s">
        <v>769</v>
      </c>
      <c r="F129" s="131" t="s">
        <v>770</v>
      </c>
      <c r="G129" s="132" t="s">
        <v>294</v>
      </c>
      <c r="H129" s="133">
        <v>2</v>
      </c>
      <c r="I129" s="134"/>
      <c r="J129" s="135">
        <f>ROUND(I129*H129,2)</f>
        <v>0</v>
      </c>
      <c r="K129" s="131" t="s">
        <v>700</v>
      </c>
      <c r="L129" s="32"/>
      <c r="M129" s="136" t="s">
        <v>3</v>
      </c>
      <c r="N129" s="137" t="s">
        <v>40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203</v>
      </c>
      <c r="AT129" s="140" t="s">
        <v>168</v>
      </c>
      <c r="AU129" s="140" t="s">
        <v>78</v>
      </c>
      <c r="AY129" s="17" t="s">
        <v>165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7" t="s">
        <v>74</v>
      </c>
      <c r="BK129" s="141">
        <f>ROUND(I129*H129,2)</f>
        <v>0</v>
      </c>
      <c r="BL129" s="17" t="s">
        <v>203</v>
      </c>
      <c r="BM129" s="140" t="s">
        <v>771</v>
      </c>
    </row>
    <row r="130" spans="2:65" s="11" customFormat="1" ht="22.8" customHeight="1">
      <c r="B130" s="116"/>
      <c r="D130" s="117" t="s">
        <v>68</v>
      </c>
      <c r="E130" s="126" t="s">
        <v>287</v>
      </c>
      <c r="F130" s="126" t="s">
        <v>772</v>
      </c>
      <c r="I130" s="119"/>
      <c r="J130" s="127">
        <f>BK130</f>
        <v>0</v>
      </c>
      <c r="L130" s="116"/>
      <c r="M130" s="121"/>
      <c r="P130" s="122">
        <f>SUM(P131:P133)</f>
        <v>0</v>
      </c>
      <c r="R130" s="122">
        <f>SUM(R131:R133)</f>
        <v>0</v>
      </c>
      <c r="T130" s="123">
        <f>SUM(T131:T133)</f>
        <v>0</v>
      </c>
      <c r="AR130" s="117" t="s">
        <v>78</v>
      </c>
      <c r="AT130" s="124" t="s">
        <v>68</v>
      </c>
      <c r="AU130" s="124" t="s">
        <v>74</v>
      </c>
      <c r="AY130" s="117" t="s">
        <v>165</v>
      </c>
      <c r="BK130" s="125">
        <f>SUM(BK131:BK133)</f>
        <v>0</v>
      </c>
    </row>
    <row r="131" spans="2:65" s="1" customFormat="1" ht="16.5" customHeight="1">
      <c r="B131" s="128"/>
      <c r="C131" s="129" t="s">
        <v>308</v>
      </c>
      <c r="D131" s="129" t="s">
        <v>168</v>
      </c>
      <c r="E131" s="130" t="s">
        <v>773</v>
      </c>
      <c r="F131" s="131" t="s">
        <v>774</v>
      </c>
      <c r="G131" s="132" t="s">
        <v>294</v>
      </c>
      <c r="H131" s="133">
        <v>15</v>
      </c>
      <c r="I131" s="134"/>
      <c r="J131" s="135">
        <f>ROUND(I131*H131,2)</f>
        <v>0</v>
      </c>
      <c r="K131" s="131" t="s">
        <v>706</v>
      </c>
      <c r="L131" s="32"/>
      <c r="M131" s="136" t="s">
        <v>3</v>
      </c>
      <c r="N131" s="137" t="s">
        <v>40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203</v>
      </c>
      <c r="AT131" s="140" t="s">
        <v>168</v>
      </c>
      <c r="AU131" s="140" t="s">
        <v>78</v>
      </c>
      <c r="AY131" s="17" t="s">
        <v>165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7" t="s">
        <v>74</v>
      </c>
      <c r="BK131" s="141">
        <f>ROUND(I131*H131,2)</f>
        <v>0</v>
      </c>
      <c r="BL131" s="17" t="s">
        <v>203</v>
      </c>
      <c r="BM131" s="140" t="s">
        <v>775</v>
      </c>
    </row>
    <row r="132" spans="2:65" s="1" customFormat="1" ht="24.15" customHeight="1">
      <c r="B132" s="128"/>
      <c r="C132" s="129" t="s">
        <v>313</v>
      </c>
      <c r="D132" s="129" t="s">
        <v>168</v>
      </c>
      <c r="E132" s="130" t="s">
        <v>776</v>
      </c>
      <c r="F132" s="131" t="s">
        <v>777</v>
      </c>
      <c r="G132" s="132" t="s">
        <v>294</v>
      </c>
      <c r="H132" s="133">
        <v>23</v>
      </c>
      <c r="I132" s="134"/>
      <c r="J132" s="135">
        <f>ROUND(I132*H132,2)</f>
        <v>0</v>
      </c>
      <c r="K132" s="131" t="s">
        <v>706</v>
      </c>
      <c r="L132" s="32"/>
      <c r="M132" s="136" t="s">
        <v>3</v>
      </c>
      <c r="N132" s="137" t="s">
        <v>40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203</v>
      </c>
      <c r="AT132" s="140" t="s">
        <v>168</v>
      </c>
      <c r="AU132" s="140" t="s">
        <v>78</v>
      </c>
      <c r="AY132" s="17" t="s">
        <v>165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7" t="s">
        <v>74</v>
      </c>
      <c r="BK132" s="141">
        <f>ROUND(I132*H132,2)</f>
        <v>0</v>
      </c>
      <c r="BL132" s="17" t="s">
        <v>203</v>
      </c>
      <c r="BM132" s="140" t="s">
        <v>778</v>
      </c>
    </row>
    <row r="133" spans="2:65" s="1" customFormat="1" ht="16.5" customHeight="1">
      <c r="B133" s="128"/>
      <c r="C133" s="129" t="s">
        <v>319</v>
      </c>
      <c r="D133" s="129" t="s">
        <v>168</v>
      </c>
      <c r="E133" s="130" t="s">
        <v>779</v>
      </c>
      <c r="F133" s="131" t="s">
        <v>780</v>
      </c>
      <c r="G133" s="132" t="s">
        <v>294</v>
      </c>
      <c r="H133" s="133">
        <v>2</v>
      </c>
      <c r="I133" s="134"/>
      <c r="J133" s="135">
        <f>ROUND(I133*H133,2)</f>
        <v>0</v>
      </c>
      <c r="K133" s="131" t="s">
        <v>706</v>
      </c>
      <c r="L133" s="32"/>
      <c r="M133" s="136" t="s">
        <v>3</v>
      </c>
      <c r="N133" s="137" t="s">
        <v>40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203</v>
      </c>
      <c r="AT133" s="140" t="s">
        <v>168</v>
      </c>
      <c r="AU133" s="140" t="s">
        <v>78</v>
      </c>
      <c r="AY133" s="17" t="s">
        <v>165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7" t="s">
        <v>74</v>
      </c>
      <c r="BK133" s="141">
        <f>ROUND(I133*H133,2)</f>
        <v>0</v>
      </c>
      <c r="BL133" s="17" t="s">
        <v>203</v>
      </c>
      <c r="BM133" s="140" t="s">
        <v>781</v>
      </c>
    </row>
    <row r="134" spans="2:65" s="11" customFormat="1" ht="22.8" customHeight="1">
      <c r="B134" s="116"/>
      <c r="D134" s="117" t="s">
        <v>68</v>
      </c>
      <c r="E134" s="126" t="s">
        <v>291</v>
      </c>
      <c r="F134" s="126" t="s">
        <v>782</v>
      </c>
      <c r="I134" s="119"/>
      <c r="J134" s="127">
        <f>BK134</f>
        <v>0</v>
      </c>
      <c r="L134" s="116"/>
      <c r="M134" s="121"/>
      <c r="P134" s="122">
        <f>SUM(P135:P137)</f>
        <v>0</v>
      </c>
      <c r="R134" s="122">
        <f>SUM(R135:R137)</f>
        <v>0</v>
      </c>
      <c r="T134" s="123">
        <f>SUM(T135:T137)</f>
        <v>0</v>
      </c>
      <c r="AR134" s="117" t="s">
        <v>78</v>
      </c>
      <c r="AT134" s="124" t="s">
        <v>68</v>
      </c>
      <c r="AU134" s="124" t="s">
        <v>74</v>
      </c>
      <c r="AY134" s="117" t="s">
        <v>165</v>
      </c>
      <c r="BK134" s="125">
        <f>SUM(BK135:BK137)</f>
        <v>0</v>
      </c>
    </row>
    <row r="135" spans="2:65" s="1" customFormat="1" ht="16.5" customHeight="1">
      <c r="B135" s="128"/>
      <c r="C135" s="129" t="s">
        <v>327</v>
      </c>
      <c r="D135" s="129" t="s">
        <v>168</v>
      </c>
      <c r="E135" s="130" t="s">
        <v>783</v>
      </c>
      <c r="F135" s="131" t="s">
        <v>767</v>
      </c>
      <c r="G135" s="132" t="s">
        <v>294</v>
      </c>
      <c r="H135" s="133">
        <v>10</v>
      </c>
      <c r="I135" s="134"/>
      <c r="J135" s="135">
        <f>ROUND(I135*H135,2)</f>
        <v>0</v>
      </c>
      <c r="K135" s="131" t="s">
        <v>700</v>
      </c>
      <c r="L135" s="32"/>
      <c r="M135" s="136" t="s">
        <v>3</v>
      </c>
      <c r="N135" s="137" t="s">
        <v>40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203</v>
      </c>
      <c r="AT135" s="140" t="s">
        <v>168</v>
      </c>
      <c r="AU135" s="140" t="s">
        <v>78</v>
      </c>
      <c r="AY135" s="17" t="s">
        <v>165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7" t="s">
        <v>74</v>
      </c>
      <c r="BK135" s="141">
        <f>ROUND(I135*H135,2)</f>
        <v>0</v>
      </c>
      <c r="BL135" s="17" t="s">
        <v>203</v>
      </c>
      <c r="BM135" s="140" t="s">
        <v>784</v>
      </c>
    </row>
    <row r="136" spans="2:65" s="1" customFormat="1" ht="16.5" customHeight="1">
      <c r="B136" s="128"/>
      <c r="C136" s="129" t="s">
        <v>333</v>
      </c>
      <c r="D136" s="129" t="s">
        <v>168</v>
      </c>
      <c r="E136" s="130" t="s">
        <v>785</v>
      </c>
      <c r="F136" s="131" t="s">
        <v>770</v>
      </c>
      <c r="G136" s="132" t="s">
        <v>294</v>
      </c>
      <c r="H136" s="133">
        <v>7</v>
      </c>
      <c r="I136" s="134"/>
      <c r="J136" s="135">
        <f>ROUND(I136*H136,2)</f>
        <v>0</v>
      </c>
      <c r="K136" s="131" t="s">
        <v>700</v>
      </c>
      <c r="L136" s="32"/>
      <c r="M136" s="136" t="s">
        <v>3</v>
      </c>
      <c r="N136" s="137" t="s">
        <v>40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203</v>
      </c>
      <c r="AT136" s="140" t="s">
        <v>168</v>
      </c>
      <c r="AU136" s="140" t="s">
        <v>78</v>
      </c>
      <c r="AY136" s="17" t="s">
        <v>165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7" t="s">
        <v>74</v>
      </c>
      <c r="BK136" s="141">
        <f>ROUND(I136*H136,2)</f>
        <v>0</v>
      </c>
      <c r="BL136" s="17" t="s">
        <v>203</v>
      </c>
      <c r="BM136" s="140" t="s">
        <v>786</v>
      </c>
    </row>
    <row r="137" spans="2:65" s="1" customFormat="1" ht="16.5" customHeight="1">
      <c r="B137" s="128"/>
      <c r="C137" s="129" t="s">
        <v>342</v>
      </c>
      <c r="D137" s="129" t="s">
        <v>168</v>
      </c>
      <c r="E137" s="130" t="s">
        <v>787</v>
      </c>
      <c r="F137" s="131" t="s">
        <v>788</v>
      </c>
      <c r="G137" s="132" t="s">
        <v>294</v>
      </c>
      <c r="H137" s="133">
        <v>4</v>
      </c>
      <c r="I137" s="134"/>
      <c r="J137" s="135">
        <f>ROUND(I137*H137,2)</f>
        <v>0</v>
      </c>
      <c r="K137" s="131" t="s">
        <v>700</v>
      </c>
      <c r="L137" s="32"/>
      <c r="M137" s="136" t="s">
        <v>3</v>
      </c>
      <c r="N137" s="137" t="s">
        <v>40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203</v>
      </c>
      <c r="AT137" s="140" t="s">
        <v>168</v>
      </c>
      <c r="AU137" s="140" t="s">
        <v>78</v>
      </c>
      <c r="AY137" s="17" t="s">
        <v>165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7" t="s">
        <v>74</v>
      </c>
      <c r="BK137" s="141">
        <f>ROUND(I137*H137,2)</f>
        <v>0</v>
      </c>
      <c r="BL137" s="17" t="s">
        <v>203</v>
      </c>
      <c r="BM137" s="140" t="s">
        <v>789</v>
      </c>
    </row>
    <row r="138" spans="2:65" s="11" customFormat="1" ht="22.8" customHeight="1">
      <c r="B138" s="116"/>
      <c r="D138" s="117" t="s">
        <v>68</v>
      </c>
      <c r="E138" s="126" t="s">
        <v>296</v>
      </c>
      <c r="F138" s="126" t="s">
        <v>790</v>
      </c>
      <c r="I138" s="119"/>
      <c r="J138" s="127">
        <f>BK138</f>
        <v>0</v>
      </c>
      <c r="L138" s="116"/>
      <c r="M138" s="121"/>
      <c r="P138" s="122">
        <f>SUM(P139:P140)</f>
        <v>0</v>
      </c>
      <c r="R138" s="122">
        <f>SUM(R139:R140)</f>
        <v>0</v>
      </c>
      <c r="T138" s="123">
        <f>SUM(T139:T140)</f>
        <v>0</v>
      </c>
      <c r="AR138" s="117" t="s">
        <v>78</v>
      </c>
      <c r="AT138" s="124" t="s">
        <v>68</v>
      </c>
      <c r="AU138" s="124" t="s">
        <v>74</v>
      </c>
      <c r="AY138" s="117" t="s">
        <v>165</v>
      </c>
      <c r="BK138" s="125">
        <f>SUM(BK139:BK140)</f>
        <v>0</v>
      </c>
    </row>
    <row r="139" spans="2:65" s="1" customFormat="1" ht="16.5" customHeight="1">
      <c r="B139" s="128"/>
      <c r="C139" s="129" t="s">
        <v>347</v>
      </c>
      <c r="D139" s="129" t="s">
        <v>168</v>
      </c>
      <c r="E139" s="130" t="s">
        <v>791</v>
      </c>
      <c r="F139" s="131" t="s">
        <v>792</v>
      </c>
      <c r="G139" s="132" t="s">
        <v>294</v>
      </c>
      <c r="H139" s="133">
        <v>1</v>
      </c>
      <c r="I139" s="134"/>
      <c r="J139" s="135">
        <f>ROUND(I139*H139,2)</f>
        <v>0</v>
      </c>
      <c r="K139" s="131" t="s">
        <v>706</v>
      </c>
      <c r="L139" s="32"/>
      <c r="M139" s="136" t="s">
        <v>3</v>
      </c>
      <c r="N139" s="137" t="s">
        <v>40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203</v>
      </c>
      <c r="AT139" s="140" t="s">
        <v>168</v>
      </c>
      <c r="AU139" s="140" t="s">
        <v>78</v>
      </c>
      <c r="AY139" s="17" t="s">
        <v>165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7" t="s">
        <v>74</v>
      </c>
      <c r="BK139" s="141">
        <f>ROUND(I139*H139,2)</f>
        <v>0</v>
      </c>
      <c r="BL139" s="17" t="s">
        <v>203</v>
      </c>
      <c r="BM139" s="140" t="s">
        <v>793</v>
      </c>
    </row>
    <row r="140" spans="2:65" s="1" customFormat="1" ht="24.15" customHeight="1">
      <c r="B140" s="128"/>
      <c r="C140" s="129" t="s">
        <v>353</v>
      </c>
      <c r="D140" s="129" t="s">
        <v>168</v>
      </c>
      <c r="E140" s="130" t="s">
        <v>794</v>
      </c>
      <c r="F140" s="131" t="s">
        <v>795</v>
      </c>
      <c r="G140" s="132" t="s">
        <v>294</v>
      </c>
      <c r="H140" s="133">
        <v>1</v>
      </c>
      <c r="I140" s="134"/>
      <c r="J140" s="135">
        <f>ROUND(I140*H140,2)</f>
        <v>0</v>
      </c>
      <c r="K140" s="131" t="s">
        <v>706</v>
      </c>
      <c r="L140" s="32"/>
      <c r="M140" s="136" t="s">
        <v>3</v>
      </c>
      <c r="N140" s="137" t="s">
        <v>40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203</v>
      </c>
      <c r="AT140" s="140" t="s">
        <v>168</v>
      </c>
      <c r="AU140" s="140" t="s">
        <v>78</v>
      </c>
      <c r="AY140" s="17" t="s">
        <v>165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7" t="s">
        <v>74</v>
      </c>
      <c r="BK140" s="141">
        <f>ROUND(I140*H140,2)</f>
        <v>0</v>
      </c>
      <c r="BL140" s="17" t="s">
        <v>203</v>
      </c>
      <c r="BM140" s="140" t="s">
        <v>796</v>
      </c>
    </row>
    <row r="141" spans="2:65" s="11" customFormat="1" ht="22.8" customHeight="1">
      <c r="B141" s="116"/>
      <c r="D141" s="117" t="s">
        <v>68</v>
      </c>
      <c r="E141" s="126" t="s">
        <v>8</v>
      </c>
      <c r="F141" s="126" t="s">
        <v>797</v>
      </c>
      <c r="I141" s="119"/>
      <c r="J141" s="127">
        <f>BK141</f>
        <v>0</v>
      </c>
      <c r="L141" s="116"/>
      <c r="M141" s="121"/>
      <c r="P141" s="122">
        <f>P142</f>
        <v>0</v>
      </c>
      <c r="R141" s="122">
        <f>R142</f>
        <v>0</v>
      </c>
      <c r="T141" s="123">
        <f>T142</f>
        <v>0</v>
      </c>
      <c r="AR141" s="117" t="s">
        <v>78</v>
      </c>
      <c r="AT141" s="124" t="s">
        <v>68</v>
      </c>
      <c r="AU141" s="124" t="s">
        <v>74</v>
      </c>
      <c r="AY141" s="117" t="s">
        <v>165</v>
      </c>
      <c r="BK141" s="125">
        <f>BK142</f>
        <v>0</v>
      </c>
    </row>
    <row r="142" spans="2:65" s="1" customFormat="1" ht="16.5" customHeight="1">
      <c r="B142" s="128"/>
      <c r="C142" s="129" t="s">
        <v>359</v>
      </c>
      <c r="D142" s="129" t="s">
        <v>168</v>
      </c>
      <c r="E142" s="130" t="s">
        <v>798</v>
      </c>
      <c r="F142" s="131" t="s">
        <v>799</v>
      </c>
      <c r="G142" s="132" t="s">
        <v>294</v>
      </c>
      <c r="H142" s="133">
        <v>3</v>
      </c>
      <c r="I142" s="134"/>
      <c r="J142" s="135">
        <f>ROUND(I142*H142,2)</f>
        <v>0</v>
      </c>
      <c r="K142" s="131" t="s">
        <v>706</v>
      </c>
      <c r="L142" s="32"/>
      <c r="M142" s="136" t="s">
        <v>3</v>
      </c>
      <c r="N142" s="137" t="s">
        <v>40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203</v>
      </c>
      <c r="AT142" s="140" t="s">
        <v>168</v>
      </c>
      <c r="AU142" s="140" t="s">
        <v>78</v>
      </c>
      <c r="AY142" s="17" t="s">
        <v>165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7" t="s">
        <v>74</v>
      </c>
      <c r="BK142" s="141">
        <f>ROUND(I142*H142,2)</f>
        <v>0</v>
      </c>
      <c r="BL142" s="17" t="s">
        <v>203</v>
      </c>
      <c r="BM142" s="140" t="s">
        <v>800</v>
      </c>
    </row>
    <row r="143" spans="2:65" s="11" customFormat="1" ht="22.8" customHeight="1">
      <c r="B143" s="116"/>
      <c r="D143" s="117" t="s">
        <v>68</v>
      </c>
      <c r="E143" s="126" t="s">
        <v>308</v>
      </c>
      <c r="F143" s="126" t="s">
        <v>801</v>
      </c>
      <c r="I143" s="119"/>
      <c r="J143" s="127">
        <f>BK143</f>
        <v>0</v>
      </c>
      <c r="L143" s="116"/>
      <c r="M143" s="121"/>
      <c r="P143" s="122">
        <f>SUM(P144:P147)</f>
        <v>0</v>
      </c>
      <c r="R143" s="122">
        <f>SUM(R144:R147)</f>
        <v>0</v>
      </c>
      <c r="T143" s="123">
        <f>SUM(T144:T147)</f>
        <v>0</v>
      </c>
      <c r="AR143" s="117" t="s">
        <v>78</v>
      </c>
      <c r="AT143" s="124" t="s">
        <v>68</v>
      </c>
      <c r="AU143" s="124" t="s">
        <v>74</v>
      </c>
      <c r="AY143" s="117" t="s">
        <v>165</v>
      </c>
      <c r="BK143" s="125">
        <f>SUM(BK144:BK147)</f>
        <v>0</v>
      </c>
    </row>
    <row r="144" spans="2:65" s="1" customFormat="1" ht="16.5" customHeight="1">
      <c r="B144" s="128"/>
      <c r="C144" s="129" t="s">
        <v>365</v>
      </c>
      <c r="D144" s="129" t="s">
        <v>168</v>
      </c>
      <c r="E144" s="130" t="s">
        <v>802</v>
      </c>
      <c r="F144" s="131" t="s">
        <v>803</v>
      </c>
      <c r="G144" s="132" t="s">
        <v>294</v>
      </c>
      <c r="H144" s="133">
        <v>8</v>
      </c>
      <c r="I144" s="134"/>
      <c r="J144" s="135">
        <f>ROUND(I144*H144,2)</f>
        <v>0</v>
      </c>
      <c r="K144" s="131" t="s">
        <v>706</v>
      </c>
      <c r="L144" s="32"/>
      <c r="M144" s="136" t="s">
        <v>3</v>
      </c>
      <c r="N144" s="137" t="s">
        <v>40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203</v>
      </c>
      <c r="AT144" s="140" t="s">
        <v>168</v>
      </c>
      <c r="AU144" s="140" t="s">
        <v>78</v>
      </c>
      <c r="AY144" s="17" t="s">
        <v>165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7" t="s">
        <v>74</v>
      </c>
      <c r="BK144" s="141">
        <f>ROUND(I144*H144,2)</f>
        <v>0</v>
      </c>
      <c r="BL144" s="17" t="s">
        <v>203</v>
      </c>
      <c r="BM144" s="140" t="s">
        <v>804</v>
      </c>
    </row>
    <row r="145" spans="2:65" s="1" customFormat="1" ht="24.15" customHeight="1">
      <c r="B145" s="128"/>
      <c r="C145" s="129" t="s">
        <v>370</v>
      </c>
      <c r="D145" s="129" t="s">
        <v>168</v>
      </c>
      <c r="E145" s="130" t="s">
        <v>805</v>
      </c>
      <c r="F145" s="131" t="s">
        <v>806</v>
      </c>
      <c r="G145" s="132" t="s">
        <v>294</v>
      </c>
      <c r="H145" s="133">
        <v>6</v>
      </c>
      <c r="I145" s="134"/>
      <c r="J145" s="135">
        <f>ROUND(I145*H145,2)</f>
        <v>0</v>
      </c>
      <c r="K145" s="131" t="s">
        <v>706</v>
      </c>
      <c r="L145" s="32"/>
      <c r="M145" s="136" t="s">
        <v>3</v>
      </c>
      <c r="N145" s="137" t="s">
        <v>40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203</v>
      </c>
      <c r="AT145" s="140" t="s">
        <v>168</v>
      </c>
      <c r="AU145" s="140" t="s">
        <v>78</v>
      </c>
      <c r="AY145" s="17" t="s">
        <v>165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7" t="s">
        <v>74</v>
      </c>
      <c r="BK145" s="141">
        <f>ROUND(I145*H145,2)</f>
        <v>0</v>
      </c>
      <c r="BL145" s="17" t="s">
        <v>203</v>
      </c>
      <c r="BM145" s="140" t="s">
        <v>807</v>
      </c>
    </row>
    <row r="146" spans="2:65" s="1" customFormat="1" ht="16.5" customHeight="1">
      <c r="B146" s="128"/>
      <c r="C146" s="129" t="s">
        <v>376</v>
      </c>
      <c r="D146" s="129" t="s">
        <v>168</v>
      </c>
      <c r="E146" s="130" t="s">
        <v>808</v>
      </c>
      <c r="F146" s="131" t="s">
        <v>809</v>
      </c>
      <c r="G146" s="132" t="s">
        <v>294</v>
      </c>
      <c r="H146" s="133">
        <v>3</v>
      </c>
      <c r="I146" s="134"/>
      <c r="J146" s="135">
        <f>ROUND(I146*H146,2)</f>
        <v>0</v>
      </c>
      <c r="K146" s="131" t="s">
        <v>706</v>
      </c>
      <c r="L146" s="32"/>
      <c r="M146" s="136" t="s">
        <v>3</v>
      </c>
      <c r="N146" s="137" t="s">
        <v>40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203</v>
      </c>
      <c r="AT146" s="140" t="s">
        <v>168</v>
      </c>
      <c r="AU146" s="140" t="s">
        <v>78</v>
      </c>
      <c r="AY146" s="17" t="s">
        <v>165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7" t="s">
        <v>74</v>
      </c>
      <c r="BK146" s="141">
        <f>ROUND(I146*H146,2)</f>
        <v>0</v>
      </c>
      <c r="BL146" s="17" t="s">
        <v>203</v>
      </c>
      <c r="BM146" s="140" t="s">
        <v>810</v>
      </c>
    </row>
    <row r="147" spans="2:65" s="1" customFormat="1" ht="16.5" customHeight="1">
      <c r="B147" s="128"/>
      <c r="C147" s="129" t="s">
        <v>382</v>
      </c>
      <c r="D147" s="129" t="s">
        <v>168</v>
      </c>
      <c r="E147" s="130" t="s">
        <v>811</v>
      </c>
      <c r="F147" s="131" t="s">
        <v>812</v>
      </c>
      <c r="G147" s="132" t="s">
        <v>294</v>
      </c>
      <c r="H147" s="133">
        <v>17</v>
      </c>
      <c r="I147" s="134"/>
      <c r="J147" s="135">
        <f>ROUND(I147*H147,2)</f>
        <v>0</v>
      </c>
      <c r="K147" s="131" t="s">
        <v>700</v>
      </c>
      <c r="L147" s="32"/>
      <c r="M147" s="136" t="s">
        <v>3</v>
      </c>
      <c r="N147" s="137" t="s">
        <v>40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203</v>
      </c>
      <c r="AT147" s="140" t="s">
        <v>168</v>
      </c>
      <c r="AU147" s="140" t="s">
        <v>78</v>
      </c>
      <c r="AY147" s="17" t="s">
        <v>165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7" t="s">
        <v>74</v>
      </c>
      <c r="BK147" s="141">
        <f>ROUND(I147*H147,2)</f>
        <v>0</v>
      </c>
      <c r="BL147" s="17" t="s">
        <v>203</v>
      </c>
      <c r="BM147" s="140" t="s">
        <v>813</v>
      </c>
    </row>
    <row r="148" spans="2:65" s="11" customFormat="1" ht="22.8" customHeight="1">
      <c r="B148" s="116"/>
      <c r="D148" s="117" t="s">
        <v>68</v>
      </c>
      <c r="E148" s="126" t="s">
        <v>814</v>
      </c>
      <c r="F148" s="126" t="s">
        <v>815</v>
      </c>
      <c r="I148" s="119"/>
      <c r="J148" s="127">
        <f>BK148</f>
        <v>0</v>
      </c>
      <c r="L148" s="116"/>
      <c r="M148" s="121"/>
      <c r="P148" s="122">
        <f>SUM(P149:P150)</f>
        <v>0</v>
      </c>
      <c r="R148" s="122">
        <f>SUM(R149:R150)</f>
        <v>0</v>
      </c>
      <c r="T148" s="123">
        <f>SUM(T149:T150)</f>
        <v>0</v>
      </c>
      <c r="AR148" s="117" t="s">
        <v>78</v>
      </c>
      <c r="AT148" s="124" t="s">
        <v>68</v>
      </c>
      <c r="AU148" s="124" t="s">
        <v>74</v>
      </c>
      <c r="AY148" s="117" t="s">
        <v>165</v>
      </c>
      <c r="BK148" s="125">
        <f>SUM(BK149:BK150)</f>
        <v>0</v>
      </c>
    </row>
    <row r="149" spans="2:65" s="1" customFormat="1" ht="16.5" customHeight="1">
      <c r="B149" s="128"/>
      <c r="C149" s="129" t="s">
        <v>388</v>
      </c>
      <c r="D149" s="129" t="s">
        <v>168</v>
      </c>
      <c r="E149" s="130" t="s">
        <v>816</v>
      </c>
      <c r="F149" s="131" t="s">
        <v>817</v>
      </c>
      <c r="G149" s="132" t="s">
        <v>294</v>
      </c>
      <c r="H149" s="133">
        <v>8</v>
      </c>
      <c r="I149" s="134"/>
      <c r="J149" s="135">
        <f>ROUND(I149*H149,2)</f>
        <v>0</v>
      </c>
      <c r="K149" s="131" t="s">
        <v>706</v>
      </c>
      <c r="L149" s="32"/>
      <c r="M149" s="136" t="s">
        <v>3</v>
      </c>
      <c r="N149" s="137" t="s">
        <v>40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203</v>
      </c>
      <c r="AT149" s="140" t="s">
        <v>168</v>
      </c>
      <c r="AU149" s="140" t="s">
        <v>78</v>
      </c>
      <c r="AY149" s="17" t="s">
        <v>165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7" t="s">
        <v>74</v>
      </c>
      <c r="BK149" s="141">
        <f>ROUND(I149*H149,2)</f>
        <v>0</v>
      </c>
      <c r="BL149" s="17" t="s">
        <v>203</v>
      </c>
      <c r="BM149" s="140" t="s">
        <v>818</v>
      </c>
    </row>
    <row r="150" spans="2:65" s="1" customFormat="1" ht="16.5" customHeight="1">
      <c r="B150" s="128"/>
      <c r="C150" s="129" t="s">
        <v>395</v>
      </c>
      <c r="D150" s="129" t="s">
        <v>168</v>
      </c>
      <c r="E150" s="130" t="s">
        <v>819</v>
      </c>
      <c r="F150" s="131" t="s">
        <v>820</v>
      </c>
      <c r="G150" s="132" t="s">
        <v>294</v>
      </c>
      <c r="H150" s="133">
        <v>2</v>
      </c>
      <c r="I150" s="134"/>
      <c r="J150" s="135">
        <f>ROUND(I150*H150,2)</f>
        <v>0</v>
      </c>
      <c r="K150" s="131" t="s">
        <v>706</v>
      </c>
      <c r="L150" s="32"/>
      <c r="M150" s="136" t="s">
        <v>3</v>
      </c>
      <c r="N150" s="137" t="s">
        <v>40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203</v>
      </c>
      <c r="AT150" s="140" t="s">
        <v>168</v>
      </c>
      <c r="AU150" s="140" t="s">
        <v>78</v>
      </c>
      <c r="AY150" s="17" t="s">
        <v>165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7" t="s">
        <v>74</v>
      </c>
      <c r="BK150" s="141">
        <f>ROUND(I150*H150,2)</f>
        <v>0</v>
      </c>
      <c r="BL150" s="17" t="s">
        <v>203</v>
      </c>
      <c r="BM150" s="140" t="s">
        <v>821</v>
      </c>
    </row>
    <row r="151" spans="2:65" s="11" customFormat="1" ht="22.8" customHeight="1">
      <c r="B151" s="116"/>
      <c r="D151" s="117" t="s">
        <v>68</v>
      </c>
      <c r="E151" s="126" t="s">
        <v>822</v>
      </c>
      <c r="F151" s="126" t="s">
        <v>823</v>
      </c>
      <c r="I151" s="119"/>
      <c r="J151" s="127">
        <f>BK151</f>
        <v>0</v>
      </c>
      <c r="L151" s="116"/>
      <c r="M151" s="121"/>
      <c r="P151" s="122">
        <f>SUM(P152:P155)</f>
        <v>0</v>
      </c>
      <c r="R151" s="122">
        <f>SUM(R152:R155)</f>
        <v>0</v>
      </c>
      <c r="T151" s="123">
        <f>SUM(T152:T155)</f>
        <v>0</v>
      </c>
      <c r="AR151" s="117" t="s">
        <v>78</v>
      </c>
      <c r="AT151" s="124" t="s">
        <v>68</v>
      </c>
      <c r="AU151" s="124" t="s">
        <v>74</v>
      </c>
      <c r="AY151" s="117" t="s">
        <v>165</v>
      </c>
      <c r="BK151" s="125">
        <f>SUM(BK152:BK155)</f>
        <v>0</v>
      </c>
    </row>
    <row r="152" spans="2:65" s="1" customFormat="1" ht="16.5" customHeight="1">
      <c r="B152" s="128"/>
      <c r="C152" s="129" t="s">
        <v>401</v>
      </c>
      <c r="D152" s="129" t="s">
        <v>168</v>
      </c>
      <c r="E152" s="130" t="s">
        <v>824</v>
      </c>
      <c r="F152" s="131" t="s">
        <v>825</v>
      </c>
      <c r="G152" s="132" t="s">
        <v>294</v>
      </c>
      <c r="H152" s="133">
        <v>1</v>
      </c>
      <c r="I152" s="134"/>
      <c r="J152" s="135">
        <f>ROUND(I152*H152,2)</f>
        <v>0</v>
      </c>
      <c r="K152" s="131" t="s">
        <v>706</v>
      </c>
      <c r="L152" s="32"/>
      <c r="M152" s="136" t="s">
        <v>3</v>
      </c>
      <c r="N152" s="137" t="s">
        <v>40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203</v>
      </c>
      <c r="AT152" s="140" t="s">
        <v>168</v>
      </c>
      <c r="AU152" s="140" t="s">
        <v>78</v>
      </c>
      <c r="AY152" s="17" t="s">
        <v>165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7" t="s">
        <v>74</v>
      </c>
      <c r="BK152" s="141">
        <f>ROUND(I152*H152,2)</f>
        <v>0</v>
      </c>
      <c r="BL152" s="17" t="s">
        <v>203</v>
      </c>
      <c r="BM152" s="140" t="s">
        <v>826</v>
      </c>
    </row>
    <row r="153" spans="2:65" s="1" customFormat="1" ht="16.5" customHeight="1">
      <c r="B153" s="128"/>
      <c r="C153" s="129" t="s">
        <v>408</v>
      </c>
      <c r="D153" s="129" t="s">
        <v>168</v>
      </c>
      <c r="E153" s="130" t="s">
        <v>827</v>
      </c>
      <c r="F153" s="131" t="s">
        <v>828</v>
      </c>
      <c r="G153" s="132" t="s">
        <v>404</v>
      </c>
      <c r="H153" s="133">
        <v>60</v>
      </c>
      <c r="I153" s="134"/>
      <c r="J153" s="135">
        <f>ROUND(I153*H153,2)</f>
        <v>0</v>
      </c>
      <c r="K153" s="131" t="s">
        <v>706</v>
      </c>
      <c r="L153" s="32"/>
      <c r="M153" s="136" t="s">
        <v>3</v>
      </c>
      <c r="N153" s="137" t="s">
        <v>40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203</v>
      </c>
      <c r="AT153" s="140" t="s">
        <v>168</v>
      </c>
      <c r="AU153" s="140" t="s">
        <v>78</v>
      </c>
      <c r="AY153" s="17" t="s">
        <v>165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7" t="s">
        <v>74</v>
      </c>
      <c r="BK153" s="141">
        <f>ROUND(I153*H153,2)</f>
        <v>0</v>
      </c>
      <c r="BL153" s="17" t="s">
        <v>203</v>
      </c>
      <c r="BM153" s="140" t="s">
        <v>829</v>
      </c>
    </row>
    <row r="154" spans="2:65" s="1" customFormat="1" ht="16.5" customHeight="1">
      <c r="B154" s="128"/>
      <c r="C154" s="129" t="s">
        <v>416</v>
      </c>
      <c r="D154" s="129" t="s">
        <v>168</v>
      </c>
      <c r="E154" s="130" t="s">
        <v>830</v>
      </c>
      <c r="F154" s="131" t="s">
        <v>831</v>
      </c>
      <c r="G154" s="132" t="s">
        <v>404</v>
      </c>
      <c r="H154" s="133">
        <v>25</v>
      </c>
      <c r="I154" s="134"/>
      <c r="J154" s="135">
        <f>ROUND(I154*H154,2)</f>
        <v>0</v>
      </c>
      <c r="K154" s="131" t="s">
        <v>706</v>
      </c>
      <c r="L154" s="32"/>
      <c r="M154" s="136" t="s">
        <v>3</v>
      </c>
      <c r="N154" s="137" t="s">
        <v>40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203</v>
      </c>
      <c r="AT154" s="140" t="s">
        <v>168</v>
      </c>
      <c r="AU154" s="140" t="s">
        <v>78</v>
      </c>
      <c r="AY154" s="17" t="s">
        <v>165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7" t="s">
        <v>74</v>
      </c>
      <c r="BK154" s="141">
        <f>ROUND(I154*H154,2)</f>
        <v>0</v>
      </c>
      <c r="BL154" s="17" t="s">
        <v>203</v>
      </c>
      <c r="BM154" s="140" t="s">
        <v>832</v>
      </c>
    </row>
    <row r="155" spans="2:65" s="1" customFormat="1" ht="16.5" customHeight="1">
      <c r="B155" s="128"/>
      <c r="C155" s="129" t="s">
        <v>423</v>
      </c>
      <c r="D155" s="129" t="s">
        <v>168</v>
      </c>
      <c r="E155" s="130" t="s">
        <v>833</v>
      </c>
      <c r="F155" s="131" t="s">
        <v>834</v>
      </c>
      <c r="G155" s="132" t="s">
        <v>294</v>
      </c>
      <c r="H155" s="133">
        <v>55</v>
      </c>
      <c r="I155" s="134"/>
      <c r="J155" s="135">
        <f>ROUND(I155*H155,2)</f>
        <v>0</v>
      </c>
      <c r="K155" s="131" t="s">
        <v>706</v>
      </c>
      <c r="L155" s="32"/>
      <c r="M155" s="136" t="s">
        <v>3</v>
      </c>
      <c r="N155" s="137" t="s">
        <v>40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203</v>
      </c>
      <c r="AT155" s="140" t="s">
        <v>168</v>
      </c>
      <c r="AU155" s="140" t="s">
        <v>78</v>
      </c>
      <c r="AY155" s="17" t="s">
        <v>165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7" t="s">
        <v>74</v>
      </c>
      <c r="BK155" s="141">
        <f>ROUND(I155*H155,2)</f>
        <v>0</v>
      </c>
      <c r="BL155" s="17" t="s">
        <v>203</v>
      </c>
      <c r="BM155" s="140" t="s">
        <v>835</v>
      </c>
    </row>
    <row r="156" spans="2:65" s="11" customFormat="1" ht="22.8" customHeight="1">
      <c r="B156" s="116"/>
      <c r="D156" s="117" t="s">
        <v>68</v>
      </c>
      <c r="E156" s="126" t="s">
        <v>313</v>
      </c>
      <c r="F156" s="126" t="s">
        <v>836</v>
      </c>
      <c r="I156" s="119"/>
      <c r="J156" s="127">
        <f>BK156</f>
        <v>0</v>
      </c>
      <c r="L156" s="116"/>
      <c r="M156" s="121"/>
      <c r="P156" s="122">
        <f>SUM(P157:P164)</f>
        <v>0</v>
      </c>
      <c r="R156" s="122">
        <f>SUM(R157:R164)</f>
        <v>0</v>
      </c>
      <c r="T156" s="123">
        <f>SUM(T157:T164)</f>
        <v>0</v>
      </c>
      <c r="AR156" s="117" t="s">
        <v>78</v>
      </c>
      <c r="AT156" s="124" t="s">
        <v>68</v>
      </c>
      <c r="AU156" s="124" t="s">
        <v>74</v>
      </c>
      <c r="AY156" s="117" t="s">
        <v>165</v>
      </c>
      <c r="BK156" s="125">
        <f>SUM(BK157:BK164)</f>
        <v>0</v>
      </c>
    </row>
    <row r="157" spans="2:65" s="1" customFormat="1" ht="16.5" customHeight="1">
      <c r="B157" s="128"/>
      <c r="C157" s="129" t="s">
        <v>432</v>
      </c>
      <c r="D157" s="129" t="s">
        <v>168</v>
      </c>
      <c r="E157" s="130" t="s">
        <v>836</v>
      </c>
      <c r="F157" s="131" t="s">
        <v>837</v>
      </c>
      <c r="G157" s="132" t="s">
        <v>669</v>
      </c>
      <c r="H157" s="133">
        <v>15</v>
      </c>
      <c r="I157" s="134"/>
      <c r="J157" s="135">
        <f t="shared" ref="J157:J164" si="0">ROUND(I157*H157,2)</f>
        <v>0</v>
      </c>
      <c r="K157" s="131" t="s">
        <v>700</v>
      </c>
      <c r="L157" s="32"/>
      <c r="M157" s="136" t="s">
        <v>3</v>
      </c>
      <c r="N157" s="137" t="s">
        <v>40</v>
      </c>
      <c r="P157" s="138">
        <f t="shared" ref="P157:P164" si="1">O157*H157</f>
        <v>0</v>
      </c>
      <c r="Q157" s="138">
        <v>0</v>
      </c>
      <c r="R157" s="138">
        <f t="shared" ref="R157:R164" si="2">Q157*H157</f>
        <v>0</v>
      </c>
      <c r="S157" s="138">
        <v>0</v>
      </c>
      <c r="T157" s="139">
        <f t="shared" ref="T157:T164" si="3">S157*H157</f>
        <v>0</v>
      </c>
      <c r="AR157" s="140" t="s">
        <v>203</v>
      </c>
      <c r="AT157" s="140" t="s">
        <v>168</v>
      </c>
      <c r="AU157" s="140" t="s">
        <v>78</v>
      </c>
      <c r="AY157" s="17" t="s">
        <v>165</v>
      </c>
      <c r="BE157" s="141">
        <f t="shared" ref="BE157:BE164" si="4">IF(N157="základní",J157,0)</f>
        <v>0</v>
      </c>
      <c r="BF157" s="141">
        <f t="shared" ref="BF157:BF164" si="5">IF(N157="snížená",J157,0)</f>
        <v>0</v>
      </c>
      <c r="BG157" s="141">
        <f t="shared" ref="BG157:BG164" si="6">IF(N157="zákl. přenesená",J157,0)</f>
        <v>0</v>
      </c>
      <c r="BH157" s="141">
        <f t="shared" ref="BH157:BH164" si="7">IF(N157="sníž. přenesená",J157,0)</f>
        <v>0</v>
      </c>
      <c r="BI157" s="141">
        <f t="shared" ref="BI157:BI164" si="8">IF(N157="nulová",J157,0)</f>
        <v>0</v>
      </c>
      <c r="BJ157" s="17" t="s">
        <v>74</v>
      </c>
      <c r="BK157" s="141">
        <f t="shared" ref="BK157:BK164" si="9">ROUND(I157*H157,2)</f>
        <v>0</v>
      </c>
      <c r="BL157" s="17" t="s">
        <v>203</v>
      </c>
      <c r="BM157" s="140" t="s">
        <v>838</v>
      </c>
    </row>
    <row r="158" spans="2:65" s="1" customFormat="1" ht="16.5" customHeight="1">
      <c r="B158" s="128"/>
      <c r="C158" s="129" t="s">
        <v>437</v>
      </c>
      <c r="D158" s="129" t="s">
        <v>168</v>
      </c>
      <c r="E158" s="130" t="s">
        <v>839</v>
      </c>
      <c r="F158" s="131" t="s">
        <v>840</v>
      </c>
      <c r="G158" s="132" t="s">
        <v>669</v>
      </c>
      <c r="H158" s="133">
        <v>40</v>
      </c>
      <c r="I158" s="134"/>
      <c r="J158" s="135">
        <f t="shared" si="0"/>
        <v>0</v>
      </c>
      <c r="K158" s="131" t="s">
        <v>700</v>
      </c>
      <c r="L158" s="32"/>
      <c r="M158" s="136" t="s">
        <v>3</v>
      </c>
      <c r="N158" s="137" t="s">
        <v>40</v>
      </c>
      <c r="P158" s="138">
        <f t="shared" si="1"/>
        <v>0</v>
      </c>
      <c r="Q158" s="138">
        <v>0</v>
      </c>
      <c r="R158" s="138">
        <f t="shared" si="2"/>
        <v>0</v>
      </c>
      <c r="S158" s="138">
        <v>0</v>
      </c>
      <c r="T158" s="139">
        <f t="shared" si="3"/>
        <v>0</v>
      </c>
      <c r="AR158" s="140" t="s">
        <v>203</v>
      </c>
      <c r="AT158" s="140" t="s">
        <v>168</v>
      </c>
      <c r="AU158" s="140" t="s">
        <v>78</v>
      </c>
      <c r="AY158" s="17" t="s">
        <v>165</v>
      </c>
      <c r="BE158" s="141">
        <f t="shared" si="4"/>
        <v>0</v>
      </c>
      <c r="BF158" s="141">
        <f t="shared" si="5"/>
        <v>0</v>
      </c>
      <c r="BG158" s="141">
        <f t="shared" si="6"/>
        <v>0</v>
      </c>
      <c r="BH158" s="141">
        <f t="shared" si="7"/>
        <v>0</v>
      </c>
      <c r="BI158" s="141">
        <f t="shared" si="8"/>
        <v>0</v>
      </c>
      <c r="BJ158" s="17" t="s">
        <v>74</v>
      </c>
      <c r="BK158" s="141">
        <f t="shared" si="9"/>
        <v>0</v>
      </c>
      <c r="BL158" s="17" t="s">
        <v>203</v>
      </c>
      <c r="BM158" s="140" t="s">
        <v>841</v>
      </c>
    </row>
    <row r="159" spans="2:65" s="1" customFormat="1" ht="16.5" customHeight="1">
      <c r="B159" s="128"/>
      <c r="C159" s="129" t="s">
        <v>441</v>
      </c>
      <c r="D159" s="129" t="s">
        <v>168</v>
      </c>
      <c r="E159" s="130" t="s">
        <v>842</v>
      </c>
      <c r="F159" s="131" t="s">
        <v>843</v>
      </c>
      <c r="G159" s="132" t="s">
        <v>669</v>
      </c>
      <c r="H159" s="133">
        <v>5</v>
      </c>
      <c r="I159" s="134"/>
      <c r="J159" s="135">
        <f t="shared" si="0"/>
        <v>0</v>
      </c>
      <c r="K159" s="131" t="s">
        <v>700</v>
      </c>
      <c r="L159" s="32"/>
      <c r="M159" s="136" t="s">
        <v>3</v>
      </c>
      <c r="N159" s="137" t="s">
        <v>40</v>
      </c>
      <c r="P159" s="138">
        <f t="shared" si="1"/>
        <v>0</v>
      </c>
      <c r="Q159" s="138">
        <v>0</v>
      </c>
      <c r="R159" s="138">
        <f t="shared" si="2"/>
        <v>0</v>
      </c>
      <c r="S159" s="138">
        <v>0</v>
      </c>
      <c r="T159" s="139">
        <f t="shared" si="3"/>
        <v>0</v>
      </c>
      <c r="AR159" s="140" t="s">
        <v>203</v>
      </c>
      <c r="AT159" s="140" t="s">
        <v>168</v>
      </c>
      <c r="AU159" s="140" t="s">
        <v>78</v>
      </c>
      <c r="AY159" s="17" t="s">
        <v>165</v>
      </c>
      <c r="BE159" s="141">
        <f t="shared" si="4"/>
        <v>0</v>
      </c>
      <c r="BF159" s="141">
        <f t="shared" si="5"/>
        <v>0</v>
      </c>
      <c r="BG159" s="141">
        <f t="shared" si="6"/>
        <v>0</v>
      </c>
      <c r="BH159" s="141">
        <f t="shared" si="7"/>
        <v>0</v>
      </c>
      <c r="BI159" s="141">
        <f t="shared" si="8"/>
        <v>0</v>
      </c>
      <c r="BJ159" s="17" t="s">
        <v>74</v>
      </c>
      <c r="BK159" s="141">
        <f t="shared" si="9"/>
        <v>0</v>
      </c>
      <c r="BL159" s="17" t="s">
        <v>203</v>
      </c>
      <c r="BM159" s="140" t="s">
        <v>844</v>
      </c>
    </row>
    <row r="160" spans="2:65" s="1" customFormat="1" ht="16.5" customHeight="1">
      <c r="B160" s="128"/>
      <c r="C160" s="129" t="s">
        <v>446</v>
      </c>
      <c r="D160" s="129" t="s">
        <v>168</v>
      </c>
      <c r="E160" s="130" t="s">
        <v>845</v>
      </c>
      <c r="F160" s="131" t="s">
        <v>846</v>
      </c>
      <c r="G160" s="132" t="s">
        <v>669</v>
      </c>
      <c r="H160" s="133">
        <v>5</v>
      </c>
      <c r="I160" s="134"/>
      <c r="J160" s="135">
        <f t="shared" si="0"/>
        <v>0</v>
      </c>
      <c r="K160" s="131" t="s">
        <v>700</v>
      </c>
      <c r="L160" s="32"/>
      <c r="M160" s="136" t="s">
        <v>3</v>
      </c>
      <c r="N160" s="137" t="s">
        <v>40</v>
      </c>
      <c r="P160" s="138">
        <f t="shared" si="1"/>
        <v>0</v>
      </c>
      <c r="Q160" s="138">
        <v>0</v>
      </c>
      <c r="R160" s="138">
        <f t="shared" si="2"/>
        <v>0</v>
      </c>
      <c r="S160" s="138">
        <v>0</v>
      </c>
      <c r="T160" s="139">
        <f t="shared" si="3"/>
        <v>0</v>
      </c>
      <c r="AR160" s="140" t="s">
        <v>203</v>
      </c>
      <c r="AT160" s="140" t="s">
        <v>168</v>
      </c>
      <c r="AU160" s="140" t="s">
        <v>78</v>
      </c>
      <c r="AY160" s="17" t="s">
        <v>165</v>
      </c>
      <c r="BE160" s="141">
        <f t="shared" si="4"/>
        <v>0</v>
      </c>
      <c r="BF160" s="141">
        <f t="shared" si="5"/>
        <v>0</v>
      </c>
      <c r="BG160" s="141">
        <f t="shared" si="6"/>
        <v>0</v>
      </c>
      <c r="BH160" s="141">
        <f t="shared" si="7"/>
        <v>0</v>
      </c>
      <c r="BI160" s="141">
        <f t="shared" si="8"/>
        <v>0</v>
      </c>
      <c r="BJ160" s="17" t="s">
        <v>74</v>
      </c>
      <c r="BK160" s="141">
        <f t="shared" si="9"/>
        <v>0</v>
      </c>
      <c r="BL160" s="17" t="s">
        <v>203</v>
      </c>
      <c r="BM160" s="140" t="s">
        <v>847</v>
      </c>
    </row>
    <row r="161" spans="2:65" s="1" customFormat="1" ht="16.5" customHeight="1">
      <c r="B161" s="128"/>
      <c r="C161" s="129" t="s">
        <v>450</v>
      </c>
      <c r="D161" s="129" t="s">
        <v>168</v>
      </c>
      <c r="E161" s="130" t="s">
        <v>848</v>
      </c>
      <c r="F161" s="131" t="s">
        <v>849</v>
      </c>
      <c r="G161" s="132" t="s">
        <v>669</v>
      </c>
      <c r="H161" s="133">
        <v>5</v>
      </c>
      <c r="I161" s="134"/>
      <c r="J161" s="135">
        <f t="shared" si="0"/>
        <v>0</v>
      </c>
      <c r="K161" s="131" t="s">
        <v>700</v>
      </c>
      <c r="L161" s="32"/>
      <c r="M161" s="136" t="s">
        <v>3</v>
      </c>
      <c r="N161" s="137" t="s">
        <v>40</v>
      </c>
      <c r="P161" s="138">
        <f t="shared" si="1"/>
        <v>0</v>
      </c>
      <c r="Q161" s="138">
        <v>0</v>
      </c>
      <c r="R161" s="138">
        <f t="shared" si="2"/>
        <v>0</v>
      </c>
      <c r="S161" s="138">
        <v>0</v>
      </c>
      <c r="T161" s="139">
        <f t="shared" si="3"/>
        <v>0</v>
      </c>
      <c r="AR161" s="140" t="s">
        <v>203</v>
      </c>
      <c r="AT161" s="140" t="s">
        <v>168</v>
      </c>
      <c r="AU161" s="140" t="s">
        <v>78</v>
      </c>
      <c r="AY161" s="17" t="s">
        <v>165</v>
      </c>
      <c r="BE161" s="141">
        <f t="shared" si="4"/>
        <v>0</v>
      </c>
      <c r="BF161" s="141">
        <f t="shared" si="5"/>
        <v>0</v>
      </c>
      <c r="BG161" s="141">
        <f t="shared" si="6"/>
        <v>0</v>
      </c>
      <c r="BH161" s="141">
        <f t="shared" si="7"/>
        <v>0</v>
      </c>
      <c r="BI161" s="141">
        <f t="shared" si="8"/>
        <v>0</v>
      </c>
      <c r="BJ161" s="17" t="s">
        <v>74</v>
      </c>
      <c r="BK161" s="141">
        <f t="shared" si="9"/>
        <v>0</v>
      </c>
      <c r="BL161" s="17" t="s">
        <v>203</v>
      </c>
      <c r="BM161" s="140" t="s">
        <v>850</v>
      </c>
    </row>
    <row r="162" spans="2:65" s="1" customFormat="1" ht="16.5" customHeight="1">
      <c r="B162" s="128"/>
      <c r="C162" s="129" t="s">
        <v>454</v>
      </c>
      <c r="D162" s="129" t="s">
        <v>168</v>
      </c>
      <c r="E162" s="130" t="s">
        <v>851</v>
      </c>
      <c r="F162" s="131" t="s">
        <v>852</v>
      </c>
      <c r="G162" s="132" t="s">
        <v>669</v>
      </c>
      <c r="H162" s="133">
        <v>5</v>
      </c>
      <c r="I162" s="134"/>
      <c r="J162" s="135">
        <f t="shared" si="0"/>
        <v>0</v>
      </c>
      <c r="K162" s="131" t="s">
        <v>700</v>
      </c>
      <c r="L162" s="32"/>
      <c r="M162" s="136" t="s">
        <v>3</v>
      </c>
      <c r="N162" s="137" t="s">
        <v>40</v>
      </c>
      <c r="P162" s="138">
        <f t="shared" si="1"/>
        <v>0</v>
      </c>
      <c r="Q162" s="138">
        <v>0</v>
      </c>
      <c r="R162" s="138">
        <f t="shared" si="2"/>
        <v>0</v>
      </c>
      <c r="S162" s="138">
        <v>0</v>
      </c>
      <c r="T162" s="139">
        <f t="shared" si="3"/>
        <v>0</v>
      </c>
      <c r="AR162" s="140" t="s">
        <v>203</v>
      </c>
      <c r="AT162" s="140" t="s">
        <v>168</v>
      </c>
      <c r="AU162" s="140" t="s">
        <v>78</v>
      </c>
      <c r="AY162" s="17" t="s">
        <v>165</v>
      </c>
      <c r="BE162" s="141">
        <f t="shared" si="4"/>
        <v>0</v>
      </c>
      <c r="BF162" s="141">
        <f t="shared" si="5"/>
        <v>0</v>
      </c>
      <c r="BG162" s="141">
        <f t="shared" si="6"/>
        <v>0</v>
      </c>
      <c r="BH162" s="141">
        <f t="shared" si="7"/>
        <v>0</v>
      </c>
      <c r="BI162" s="141">
        <f t="shared" si="8"/>
        <v>0</v>
      </c>
      <c r="BJ162" s="17" t="s">
        <v>74</v>
      </c>
      <c r="BK162" s="141">
        <f t="shared" si="9"/>
        <v>0</v>
      </c>
      <c r="BL162" s="17" t="s">
        <v>203</v>
      </c>
      <c r="BM162" s="140" t="s">
        <v>853</v>
      </c>
    </row>
    <row r="163" spans="2:65" s="1" customFormat="1" ht="16.5" customHeight="1">
      <c r="B163" s="128"/>
      <c r="C163" s="129" t="s">
        <v>461</v>
      </c>
      <c r="D163" s="129" t="s">
        <v>168</v>
      </c>
      <c r="E163" s="130" t="s">
        <v>854</v>
      </c>
      <c r="F163" s="131" t="s">
        <v>855</v>
      </c>
      <c r="G163" s="132" t="s">
        <v>669</v>
      </c>
      <c r="H163" s="133">
        <v>25</v>
      </c>
      <c r="I163" s="134"/>
      <c r="J163" s="135">
        <f t="shared" si="0"/>
        <v>0</v>
      </c>
      <c r="K163" s="131" t="s">
        <v>700</v>
      </c>
      <c r="L163" s="32"/>
      <c r="M163" s="136" t="s">
        <v>3</v>
      </c>
      <c r="N163" s="137" t="s">
        <v>40</v>
      </c>
      <c r="P163" s="138">
        <f t="shared" si="1"/>
        <v>0</v>
      </c>
      <c r="Q163" s="138">
        <v>0</v>
      </c>
      <c r="R163" s="138">
        <f t="shared" si="2"/>
        <v>0</v>
      </c>
      <c r="S163" s="138">
        <v>0</v>
      </c>
      <c r="T163" s="139">
        <f t="shared" si="3"/>
        <v>0</v>
      </c>
      <c r="AR163" s="140" t="s">
        <v>203</v>
      </c>
      <c r="AT163" s="140" t="s">
        <v>168</v>
      </c>
      <c r="AU163" s="140" t="s">
        <v>78</v>
      </c>
      <c r="AY163" s="17" t="s">
        <v>165</v>
      </c>
      <c r="BE163" s="141">
        <f t="shared" si="4"/>
        <v>0</v>
      </c>
      <c r="BF163" s="141">
        <f t="shared" si="5"/>
        <v>0</v>
      </c>
      <c r="BG163" s="141">
        <f t="shared" si="6"/>
        <v>0</v>
      </c>
      <c r="BH163" s="141">
        <f t="shared" si="7"/>
        <v>0</v>
      </c>
      <c r="BI163" s="141">
        <f t="shared" si="8"/>
        <v>0</v>
      </c>
      <c r="BJ163" s="17" t="s">
        <v>74</v>
      </c>
      <c r="BK163" s="141">
        <f t="shared" si="9"/>
        <v>0</v>
      </c>
      <c r="BL163" s="17" t="s">
        <v>203</v>
      </c>
      <c r="BM163" s="140" t="s">
        <v>856</v>
      </c>
    </row>
    <row r="164" spans="2:65" s="1" customFormat="1" ht="16.5" customHeight="1">
      <c r="B164" s="128"/>
      <c r="C164" s="129" t="s">
        <v>466</v>
      </c>
      <c r="D164" s="129" t="s">
        <v>168</v>
      </c>
      <c r="E164" s="130" t="s">
        <v>857</v>
      </c>
      <c r="F164" s="131" t="s">
        <v>858</v>
      </c>
      <c r="G164" s="132" t="s">
        <v>669</v>
      </c>
      <c r="H164" s="133">
        <v>2</v>
      </c>
      <c r="I164" s="134"/>
      <c r="J164" s="135">
        <f t="shared" si="0"/>
        <v>0</v>
      </c>
      <c r="K164" s="131" t="s">
        <v>700</v>
      </c>
      <c r="L164" s="32"/>
      <c r="M164" s="136" t="s">
        <v>3</v>
      </c>
      <c r="N164" s="137" t="s">
        <v>40</v>
      </c>
      <c r="P164" s="138">
        <f t="shared" si="1"/>
        <v>0</v>
      </c>
      <c r="Q164" s="138">
        <v>0</v>
      </c>
      <c r="R164" s="138">
        <f t="shared" si="2"/>
        <v>0</v>
      </c>
      <c r="S164" s="138">
        <v>0</v>
      </c>
      <c r="T164" s="139">
        <f t="shared" si="3"/>
        <v>0</v>
      </c>
      <c r="AR164" s="140" t="s">
        <v>203</v>
      </c>
      <c r="AT164" s="140" t="s">
        <v>168</v>
      </c>
      <c r="AU164" s="140" t="s">
        <v>78</v>
      </c>
      <c r="AY164" s="17" t="s">
        <v>165</v>
      </c>
      <c r="BE164" s="141">
        <f t="shared" si="4"/>
        <v>0</v>
      </c>
      <c r="BF164" s="141">
        <f t="shared" si="5"/>
        <v>0</v>
      </c>
      <c r="BG164" s="141">
        <f t="shared" si="6"/>
        <v>0</v>
      </c>
      <c r="BH164" s="141">
        <f t="shared" si="7"/>
        <v>0</v>
      </c>
      <c r="BI164" s="141">
        <f t="shared" si="8"/>
        <v>0</v>
      </c>
      <c r="BJ164" s="17" t="s">
        <v>74</v>
      </c>
      <c r="BK164" s="141">
        <f t="shared" si="9"/>
        <v>0</v>
      </c>
      <c r="BL164" s="17" t="s">
        <v>203</v>
      </c>
      <c r="BM164" s="140" t="s">
        <v>859</v>
      </c>
    </row>
    <row r="165" spans="2:65" s="11" customFormat="1" ht="22.8" customHeight="1">
      <c r="B165" s="116"/>
      <c r="D165" s="117" t="s">
        <v>68</v>
      </c>
      <c r="E165" s="126" t="s">
        <v>860</v>
      </c>
      <c r="F165" s="126" t="s">
        <v>861</v>
      </c>
      <c r="I165" s="119"/>
      <c r="J165" s="127">
        <f>BK165</f>
        <v>0</v>
      </c>
      <c r="L165" s="116"/>
      <c r="M165" s="121"/>
      <c r="P165" s="122">
        <f>SUM(P166:P167)</f>
        <v>0</v>
      </c>
      <c r="R165" s="122">
        <f>SUM(R166:R167)</f>
        <v>0</v>
      </c>
      <c r="T165" s="123">
        <f>SUM(T166:T167)</f>
        <v>0</v>
      </c>
      <c r="AR165" s="117" t="s">
        <v>78</v>
      </c>
      <c r="AT165" s="124" t="s">
        <v>68</v>
      </c>
      <c r="AU165" s="124" t="s">
        <v>74</v>
      </c>
      <c r="AY165" s="117" t="s">
        <v>165</v>
      </c>
      <c r="BK165" s="125">
        <f>SUM(BK166:BK167)</f>
        <v>0</v>
      </c>
    </row>
    <row r="166" spans="2:65" s="1" customFormat="1" ht="16.5" customHeight="1">
      <c r="B166" s="128"/>
      <c r="C166" s="129" t="s">
        <v>471</v>
      </c>
      <c r="D166" s="129" t="s">
        <v>168</v>
      </c>
      <c r="E166" s="130" t="s">
        <v>862</v>
      </c>
      <c r="F166" s="131" t="s">
        <v>863</v>
      </c>
      <c r="G166" s="132" t="s">
        <v>294</v>
      </c>
      <c r="H166" s="133">
        <v>1</v>
      </c>
      <c r="I166" s="134"/>
      <c r="J166" s="135">
        <f>ROUND(I166*H166,2)</f>
        <v>0</v>
      </c>
      <c r="K166" s="131" t="s">
        <v>700</v>
      </c>
      <c r="L166" s="32"/>
      <c r="M166" s="136" t="s">
        <v>3</v>
      </c>
      <c r="N166" s="137" t="s">
        <v>40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203</v>
      </c>
      <c r="AT166" s="140" t="s">
        <v>168</v>
      </c>
      <c r="AU166" s="140" t="s">
        <v>78</v>
      </c>
      <c r="AY166" s="17" t="s">
        <v>165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7" t="s">
        <v>74</v>
      </c>
      <c r="BK166" s="141">
        <f>ROUND(I166*H166,2)</f>
        <v>0</v>
      </c>
      <c r="BL166" s="17" t="s">
        <v>203</v>
      </c>
      <c r="BM166" s="140" t="s">
        <v>864</v>
      </c>
    </row>
    <row r="167" spans="2:65" s="1" customFormat="1" ht="16.5" customHeight="1">
      <c r="B167" s="128"/>
      <c r="C167" s="129" t="s">
        <v>476</v>
      </c>
      <c r="D167" s="129" t="s">
        <v>168</v>
      </c>
      <c r="E167" s="130" t="s">
        <v>865</v>
      </c>
      <c r="F167" s="131" t="s">
        <v>866</v>
      </c>
      <c r="G167" s="132" t="s">
        <v>294</v>
      </c>
      <c r="H167" s="133">
        <v>1</v>
      </c>
      <c r="I167" s="134"/>
      <c r="J167" s="135">
        <f>ROUND(I167*H167,2)</f>
        <v>0</v>
      </c>
      <c r="K167" s="131" t="s">
        <v>700</v>
      </c>
      <c r="L167" s="32"/>
      <c r="M167" s="177" t="s">
        <v>3</v>
      </c>
      <c r="N167" s="178" t="s">
        <v>40</v>
      </c>
      <c r="O167" s="179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AR167" s="140" t="s">
        <v>203</v>
      </c>
      <c r="AT167" s="140" t="s">
        <v>168</v>
      </c>
      <c r="AU167" s="140" t="s">
        <v>78</v>
      </c>
      <c r="AY167" s="17" t="s">
        <v>165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7" t="s">
        <v>74</v>
      </c>
      <c r="BK167" s="141">
        <f>ROUND(I167*H167,2)</f>
        <v>0</v>
      </c>
      <c r="BL167" s="17" t="s">
        <v>203</v>
      </c>
      <c r="BM167" s="140" t="s">
        <v>867</v>
      </c>
    </row>
    <row r="168" spans="2:65" s="1" customFormat="1" ht="6.9" customHeight="1"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32"/>
    </row>
  </sheetData>
  <autoFilter ref="C97:K167" xr:uid="{00000000-0009-0000-0000-000003000000}"/>
  <mergeCells count="9">
    <mergeCell ref="E50:H50"/>
    <mergeCell ref="E88:H88"/>
    <mergeCell ref="E90:H9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15" t="s">
        <v>6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7" t="s">
        <v>86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100</v>
      </c>
      <c r="L4" s="20"/>
      <c r="M4" s="86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16" t="str">
        <f>'Rekapitulace stavby'!K6</f>
        <v>Přesun přijmové laboratoře ODHB, dětská nemocnice, budova A</v>
      </c>
      <c r="F7" s="317"/>
      <c r="G7" s="317"/>
      <c r="H7" s="317"/>
      <c r="L7" s="20"/>
    </row>
    <row r="8" spans="2:46" s="1" customFormat="1" ht="12" customHeight="1">
      <c r="B8" s="32"/>
      <c r="D8" s="27" t="s">
        <v>114</v>
      </c>
      <c r="L8" s="32"/>
    </row>
    <row r="9" spans="2:46" s="1" customFormat="1" ht="16.5" customHeight="1">
      <c r="B9" s="32"/>
      <c r="E9" s="278" t="s">
        <v>868</v>
      </c>
      <c r="F9" s="318"/>
      <c r="G9" s="318"/>
      <c r="H9" s="318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24. 11. 2025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9" t="str">
        <f>'Rekapitulace stavby'!E14</f>
        <v>Vyplň údaj</v>
      </c>
      <c r="F18" s="299"/>
      <c r="G18" s="299"/>
      <c r="H18" s="299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70.5" customHeight="1">
      <c r="B27" s="87"/>
      <c r="E27" s="304" t="s">
        <v>869</v>
      </c>
      <c r="F27" s="304"/>
      <c r="G27" s="304"/>
      <c r="H27" s="304"/>
      <c r="L27" s="8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35</v>
      </c>
      <c r="J30" s="63">
        <f>ROUND(J88,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9">
        <f>ROUND((SUM(BE88:BE171)),  2)</f>
        <v>0</v>
      </c>
      <c r="I33" s="90">
        <v>0.21</v>
      </c>
      <c r="J33" s="89">
        <f>ROUND(((SUM(BE88:BE171))*I33),  2)</f>
        <v>0</v>
      </c>
      <c r="L33" s="32"/>
    </row>
    <row r="34" spans="2:12" s="1" customFormat="1" ht="14.4" customHeight="1">
      <c r="B34" s="32"/>
      <c r="E34" s="27" t="s">
        <v>41</v>
      </c>
      <c r="F34" s="89">
        <f>ROUND((SUM(BF88:BF171)),  2)</f>
        <v>0</v>
      </c>
      <c r="I34" s="90">
        <v>0.12</v>
      </c>
      <c r="J34" s="89">
        <f>ROUND(((SUM(BF88:BF171))*I34),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9">
        <f>ROUND((SUM(BG88:BG171)),  2)</f>
        <v>0</v>
      </c>
      <c r="I35" s="90">
        <v>0.21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9">
        <f>ROUND((SUM(BH88:BH171)),  2)</f>
        <v>0</v>
      </c>
      <c r="I36" s="90">
        <v>0.12</v>
      </c>
      <c r="J36" s="89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9">
        <f>ROUND((SUM(BI88:BI171)),  2)</f>
        <v>0</v>
      </c>
      <c r="I37" s="90">
        <v>0</v>
      </c>
      <c r="J37" s="8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1"/>
      <c r="D39" s="92" t="s">
        <v>45</v>
      </c>
      <c r="E39" s="54"/>
      <c r="F39" s="54"/>
      <c r="G39" s="93" t="s">
        <v>46</v>
      </c>
      <c r="H39" s="94" t="s">
        <v>47</v>
      </c>
      <c r="I39" s="54"/>
      <c r="J39" s="95">
        <f>SUM(J30:J37)</f>
        <v>0</v>
      </c>
      <c r="K39" s="96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125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316" t="str">
        <f>E7</f>
        <v>Přesun přijmové laboratoře ODHB, dětská nemocnice, budova A</v>
      </c>
      <c r="F48" s="317"/>
      <c r="G48" s="317"/>
      <c r="H48" s="317"/>
      <c r="L48" s="32"/>
    </row>
    <row r="49" spans="2:47" s="1" customFormat="1" ht="12" customHeight="1">
      <c r="B49" s="32"/>
      <c r="C49" s="27" t="s">
        <v>114</v>
      </c>
      <c r="L49" s="32"/>
    </row>
    <row r="50" spans="2:47" s="1" customFormat="1" ht="16.5" customHeight="1">
      <c r="B50" s="32"/>
      <c r="E50" s="278" t="str">
        <f>E9</f>
        <v>4 - Potrubní pošta</v>
      </c>
      <c r="F50" s="318"/>
      <c r="G50" s="318"/>
      <c r="H50" s="318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24. 11. 2025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126</v>
      </c>
      <c r="D57" s="91"/>
      <c r="E57" s="91"/>
      <c r="F57" s="91"/>
      <c r="G57" s="91"/>
      <c r="H57" s="91"/>
      <c r="I57" s="91"/>
      <c r="J57" s="98" t="s">
        <v>127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9" t="s">
        <v>67</v>
      </c>
      <c r="J59" s="63">
        <f>J88</f>
        <v>0</v>
      </c>
      <c r="L59" s="32"/>
      <c r="AU59" s="17" t="s">
        <v>128</v>
      </c>
    </row>
    <row r="60" spans="2:47" s="8" customFormat="1" ht="24.9" customHeight="1">
      <c r="B60" s="100"/>
      <c r="D60" s="101" t="s">
        <v>870</v>
      </c>
      <c r="E60" s="102"/>
      <c r="F60" s="102"/>
      <c r="G60" s="102"/>
      <c r="H60" s="102"/>
      <c r="I60" s="102"/>
      <c r="J60" s="103">
        <f>J89</f>
        <v>0</v>
      </c>
      <c r="L60" s="100"/>
    </row>
    <row r="61" spans="2:47" s="9" customFormat="1" ht="19.95" customHeight="1">
      <c r="B61" s="104"/>
      <c r="D61" s="105" t="s">
        <v>871</v>
      </c>
      <c r="E61" s="106"/>
      <c r="F61" s="106"/>
      <c r="G61" s="106"/>
      <c r="H61" s="106"/>
      <c r="I61" s="106"/>
      <c r="J61" s="107">
        <f>J90</f>
        <v>0</v>
      </c>
      <c r="L61" s="104"/>
    </row>
    <row r="62" spans="2:47" s="9" customFormat="1" ht="19.95" customHeight="1">
      <c r="B62" s="104"/>
      <c r="D62" s="105" t="s">
        <v>872</v>
      </c>
      <c r="E62" s="106"/>
      <c r="F62" s="106"/>
      <c r="G62" s="106"/>
      <c r="H62" s="106"/>
      <c r="I62" s="106"/>
      <c r="J62" s="107">
        <f>J111</f>
        <v>0</v>
      </c>
      <c r="L62" s="104"/>
    </row>
    <row r="63" spans="2:47" s="9" customFormat="1" ht="19.95" customHeight="1">
      <c r="B63" s="104"/>
      <c r="D63" s="105" t="s">
        <v>873</v>
      </c>
      <c r="E63" s="106"/>
      <c r="F63" s="106"/>
      <c r="G63" s="106"/>
      <c r="H63" s="106"/>
      <c r="I63" s="106"/>
      <c r="J63" s="107">
        <f>J118</f>
        <v>0</v>
      </c>
      <c r="L63" s="104"/>
    </row>
    <row r="64" spans="2:47" s="9" customFormat="1" ht="19.95" customHeight="1">
      <c r="B64" s="104"/>
      <c r="D64" s="105" t="s">
        <v>874</v>
      </c>
      <c r="E64" s="106"/>
      <c r="F64" s="106"/>
      <c r="G64" s="106"/>
      <c r="H64" s="106"/>
      <c r="I64" s="106"/>
      <c r="J64" s="107">
        <f>J123</f>
        <v>0</v>
      </c>
      <c r="L64" s="104"/>
    </row>
    <row r="65" spans="2:12" s="9" customFormat="1" ht="19.95" customHeight="1">
      <c r="B65" s="104"/>
      <c r="D65" s="105" t="s">
        <v>875</v>
      </c>
      <c r="E65" s="106"/>
      <c r="F65" s="106"/>
      <c r="G65" s="106"/>
      <c r="H65" s="106"/>
      <c r="I65" s="106"/>
      <c r="J65" s="107">
        <f>J138</f>
        <v>0</v>
      </c>
      <c r="L65" s="104"/>
    </row>
    <row r="66" spans="2:12" s="9" customFormat="1" ht="19.95" customHeight="1">
      <c r="B66" s="104"/>
      <c r="D66" s="105" t="s">
        <v>876</v>
      </c>
      <c r="E66" s="106"/>
      <c r="F66" s="106"/>
      <c r="G66" s="106"/>
      <c r="H66" s="106"/>
      <c r="I66" s="106"/>
      <c r="J66" s="107">
        <f>J141</f>
        <v>0</v>
      </c>
      <c r="L66" s="104"/>
    </row>
    <row r="67" spans="2:12" s="9" customFormat="1" ht="19.95" customHeight="1">
      <c r="B67" s="104"/>
      <c r="D67" s="105" t="s">
        <v>877</v>
      </c>
      <c r="E67" s="106"/>
      <c r="F67" s="106"/>
      <c r="G67" s="106"/>
      <c r="H67" s="106"/>
      <c r="I67" s="106"/>
      <c r="J67" s="107">
        <f>J152</f>
        <v>0</v>
      </c>
      <c r="L67" s="104"/>
    </row>
    <row r="68" spans="2:12" s="9" customFormat="1" ht="19.95" customHeight="1">
      <c r="B68" s="104"/>
      <c r="D68" s="105" t="s">
        <v>878</v>
      </c>
      <c r="E68" s="106"/>
      <c r="F68" s="106"/>
      <c r="G68" s="106"/>
      <c r="H68" s="106"/>
      <c r="I68" s="106"/>
      <c r="J68" s="107">
        <f>J167</f>
        <v>0</v>
      </c>
      <c r="L68" s="104"/>
    </row>
    <row r="69" spans="2:12" s="1" customFormat="1" ht="21.75" customHeight="1">
      <c r="B69" s="32"/>
      <c r="L69" s="32"/>
    </row>
    <row r="70" spans="2:12" s="1" customFormat="1" ht="6.9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2"/>
    </row>
    <row r="74" spans="2:12" s="1" customFormat="1" ht="6.9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2"/>
    </row>
    <row r="75" spans="2:12" s="1" customFormat="1" ht="24.9" customHeight="1">
      <c r="B75" s="32"/>
      <c r="C75" s="21" t="s">
        <v>150</v>
      </c>
      <c r="L75" s="32"/>
    </row>
    <row r="76" spans="2:12" s="1" customFormat="1" ht="6.9" customHeight="1">
      <c r="B76" s="32"/>
      <c r="L76" s="32"/>
    </row>
    <row r="77" spans="2:12" s="1" customFormat="1" ht="12" customHeight="1">
      <c r="B77" s="32"/>
      <c r="C77" s="27" t="s">
        <v>17</v>
      </c>
      <c r="L77" s="32"/>
    </row>
    <row r="78" spans="2:12" s="1" customFormat="1" ht="16.5" customHeight="1">
      <c r="B78" s="32"/>
      <c r="E78" s="316" t="str">
        <f>E7</f>
        <v>Přesun přijmové laboratoře ODHB, dětská nemocnice, budova A</v>
      </c>
      <c r="F78" s="317"/>
      <c r="G78" s="317"/>
      <c r="H78" s="317"/>
      <c r="L78" s="32"/>
    </row>
    <row r="79" spans="2:12" s="1" customFormat="1" ht="12" customHeight="1">
      <c r="B79" s="32"/>
      <c r="C79" s="27" t="s">
        <v>114</v>
      </c>
      <c r="L79" s="32"/>
    </row>
    <row r="80" spans="2:12" s="1" customFormat="1" ht="16.5" customHeight="1">
      <c r="B80" s="32"/>
      <c r="E80" s="278" t="str">
        <f>E9</f>
        <v>4 - Potrubní pošta</v>
      </c>
      <c r="F80" s="318"/>
      <c r="G80" s="318"/>
      <c r="H80" s="318"/>
      <c r="L80" s="32"/>
    </row>
    <row r="81" spans="2:65" s="1" customFormat="1" ht="6.9" customHeight="1">
      <c r="B81" s="32"/>
      <c r="L81" s="32"/>
    </row>
    <row r="82" spans="2:65" s="1" customFormat="1" ht="12" customHeight="1">
      <c r="B82" s="32"/>
      <c r="C82" s="27" t="s">
        <v>21</v>
      </c>
      <c r="F82" s="25" t="str">
        <f>F12</f>
        <v xml:space="preserve"> </v>
      </c>
      <c r="I82" s="27" t="s">
        <v>23</v>
      </c>
      <c r="J82" s="49" t="str">
        <f>IF(J12="","",J12)</f>
        <v>24. 11. 2025</v>
      </c>
      <c r="L82" s="32"/>
    </row>
    <row r="83" spans="2:65" s="1" customFormat="1" ht="6.9" customHeight="1">
      <c r="B83" s="32"/>
      <c r="L83" s="32"/>
    </row>
    <row r="84" spans="2:65" s="1" customFormat="1" ht="15.15" customHeight="1">
      <c r="B84" s="32"/>
      <c r="C84" s="27" t="s">
        <v>25</v>
      </c>
      <c r="F84" s="25" t="str">
        <f>E15</f>
        <v xml:space="preserve"> </v>
      </c>
      <c r="I84" s="27" t="s">
        <v>30</v>
      </c>
      <c r="J84" s="30" t="str">
        <f>E21</f>
        <v xml:space="preserve"> </v>
      </c>
      <c r="L84" s="32"/>
    </row>
    <row r="85" spans="2:65" s="1" customFormat="1" ht="15.15" customHeight="1">
      <c r="B85" s="32"/>
      <c r="C85" s="27" t="s">
        <v>28</v>
      </c>
      <c r="F85" s="25" t="str">
        <f>IF(E18="","",E18)</f>
        <v>Vyplň údaj</v>
      </c>
      <c r="I85" s="27" t="s">
        <v>32</v>
      </c>
      <c r="J85" s="30" t="str">
        <f>E24</f>
        <v xml:space="preserve"> </v>
      </c>
      <c r="L85" s="32"/>
    </row>
    <row r="86" spans="2:65" s="1" customFormat="1" ht="10.35" customHeight="1">
      <c r="B86" s="32"/>
      <c r="L86" s="32"/>
    </row>
    <row r="87" spans="2:65" s="10" customFormat="1" ht="29.25" customHeight="1">
      <c r="B87" s="108"/>
      <c r="C87" s="109" t="s">
        <v>151</v>
      </c>
      <c r="D87" s="110" t="s">
        <v>54</v>
      </c>
      <c r="E87" s="110" t="s">
        <v>50</v>
      </c>
      <c r="F87" s="110" t="s">
        <v>51</v>
      </c>
      <c r="G87" s="110" t="s">
        <v>152</v>
      </c>
      <c r="H87" s="110" t="s">
        <v>153</v>
      </c>
      <c r="I87" s="110" t="s">
        <v>154</v>
      </c>
      <c r="J87" s="110" t="s">
        <v>127</v>
      </c>
      <c r="K87" s="111" t="s">
        <v>155</v>
      </c>
      <c r="L87" s="108"/>
      <c r="M87" s="56" t="s">
        <v>3</v>
      </c>
      <c r="N87" s="57" t="s">
        <v>39</v>
      </c>
      <c r="O87" s="57" t="s">
        <v>156</v>
      </c>
      <c r="P87" s="57" t="s">
        <v>157</v>
      </c>
      <c r="Q87" s="57" t="s">
        <v>158</v>
      </c>
      <c r="R87" s="57" t="s">
        <v>159</v>
      </c>
      <c r="S87" s="57" t="s">
        <v>160</v>
      </c>
      <c r="T87" s="58" t="s">
        <v>161</v>
      </c>
    </row>
    <row r="88" spans="2:65" s="1" customFormat="1" ht="22.8" customHeight="1">
      <c r="B88" s="32"/>
      <c r="C88" s="61" t="s">
        <v>162</v>
      </c>
      <c r="J88" s="112">
        <f>BK88</f>
        <v>0</v>
      </c>
      <c r="L88" s="32"/>
      <c r="M88" s="59"/>
      <c r="N88" s="50"/>
      <c r="O88" s="50"/>
      <c r="P88" s="113">
        <f>P89</f>
        <v>0</v>
      </c>
      <c r="Q88" s="50"/>
      <c r="R88" s="113">
        <f>R89</f>
        <v>0</v>
      </c>
      <c r="S88" s="50"/>
      <c r="T88" s="114">
        <f>T89</f>
        <v>0</v>
      </c>
      <c r="AT88" s="17" t="s">
        <v>68</v>
      </c>
      <c r="AU88" s="17" t="s">
        <v>128</v>
      </c>
      <c r="BK88" s="115">
        <f>BK89</f>
        <v>0</v>
      </c>
    </row>
    <row r="89" spans="2:65" s="11" customFormat="1" ht="25.95" customHeight="1">
      <c r="B89" s="116"/>
      <c r="D89" s="117" t="s">
        <v>68</v>
      </c>
      <c r="E89" s="118" t="s">
        <v>879</v>
      </c>
      <c r="F89" s="118" t="s">
        <v>880</v>
      </c>
      <c r="I89" s="119"/>
      <c r="J89" s="120">
        <f>BK89</f>
        <v>0</v>
      </c>
      <c r="L89" s="116"/>
      <c r="M89" s="121"/>
      <c r="P89" s="122">
        <f>P90+P111+P118+P123+P138+P141+P152+P167</f>
        <v>0</v>
      </c>
      <c r="R89" s="122">
        <f>R90+R111+R118+R123+R138+R141+R152+R167</f>
        <v>0</v>
      </c>
      <c r="T89" s="123">
        <f>T90+T111+T118+T123+T138+T141+T152+T167</f>
        <v>0</v>
      </c>
      <c r="AR89" s="117" t="s">
        <v>74</v>
      </c>
      <c r="AT89" s="124" t="s">
        <v>68</v>
      </c>
      <c r="AU89" s="124" t="s">
        <v>69</v>
      </c>
      <c r="AY89" s="117" t="s">
        <v>165</v>
      </c>
      <c r="BK89" s="125">
        <f>BK90+BK111+BK118+BK123+BK138+BK141+BK152+BK167</f>
        <v>0</v>
      </c>
    </row>
    <row r="90" spans="2:65" s="11" customFormat="1" ht="22.8" customHeight="1">
      <c r="B90" s="116"/>
      <c r="D90" s="117" t="s">
        <v>68</v>
      </c>
      <c r="E90" s="126" t="s">
        <v>881</v>
      </c>
      <c r="F90" s="126" t="s">
        <v>882</v>
      </c>
      <c r="I90" s="119"/>
      <c r="J90" s="127">
        <f>BK90</f>
        <v>0</v>
      </c>
      <c r="L90" s="116"/>
      <c r="M90" s="121"/>
      <c r="P90" s="122">
        <f>SUM(P91:P110)</f>
        <v>0</v>
      </c>
      <c r="R90" s="122">
        <f>SUM(R91:R110)</f>
        <v>0</v>
      </c>
      <c r="T90" s="123">
        <f>SUM(T91:T110)</f>
        <v>0</v>
      </c>
      <c r="AR90" s="117" t="s">
        <v>74</v>
      </c>
      <c r="AT90" s="124" t="s">
        <v>68</v>
      </c>
      <c r="AU90" s="124" t="s">
        <v>74</v>
      </c>
      <c r="AY90" s="117" t="s">
        <v>165</v>
      </c>
      <c r="BK90" s="125">
        <f>SUM(BK91:BK110)</f>
        <v>0</v>
      </c>
    </row>
    <row r="91" spans="2:65" s="1" customFormat="1" ht="21.75" customHeight="1">
      <c r="B91" s="128"/>
      <c r="C91" s="129" t="s">
        <v>74</v>
      </c>
      <c r="D91" s="129" t="s">
        <v>168</v>
      </c>
      <c r="E91" s="130" t="s">
        <v>883</v>
      </c>
      <c r="F91" s="131" t="s">
        <v>884</v>
      </c>
      <c r="G91" s="132" t="s">
        <v>227</v>
      </c>
      <c r="H91" s="133">
        <v>1</v>
      </c>
      <c r="I91" s="134"/>
      <c r="J91" s="135">
        <f>ROUND(I91*H91,2)</f>
        <v>0</v>
      </c>
      <c r="K91" s="131" t="s">
        <v>885</v>
      </c>
      <c r="L91" s="32"/>
      <c r="M91" s="136" t="s">
        <v>3</v>
      </c>
      <c r="N91" s="137" t="s">
        <v>40</v>
      </c>
      <c r="P91" s="138">
        <f>O91*H91</f>
        <v>0</v>
      </c>
      <c r="Q91" s="138">
        <v>0</v>
      </c>
      <c r="R91" s="138">
        <f>Q91*H91</f>
        <v>0</v>
      </c>
      <c r="S91" s="138">
        <v>0</v>
      </c>
      <c r="T91" s="139">
        <f>S91*H91</f>
        <v>0</v>
      </c>
      <c r="AR91" s="140" t="s">
        <v>84</v>
      </c>
      <c r="AT91" s="140" t="s">
        <v>168</v>
      </c>
      <c r="AU91" s="140" t="s">
        <v>78</v>
      </c>
      <c r="AY91" s="17" t="s">
        <v>165</v>
      </c>
      <c r="BE91" s="141">
        <f>IF(N91="základní",J91,0)</f>
        <v>0</v>
      </c>
      <c r="BF91" s="141">
        <f>IF(N91="snížená",J91,0)</f>
        <v>0</v>
      </c>
      <c r="BG91" s="141">
        <f>IF(N91="zákl. přenesená",J91,0)</f>
        <v>0</v>
      </c>
      <c r="BH91" s="141">
        <f>IF(N91="sníž. přenesená",J91,0)</f>
        <v>0</v>
      </c>
      <c r="BI91" s="141">
        <f>IF(N91="nulová",J91,0)</f>
        <v>0</v>
      </c>
      <c r="BJ91" s="17" t="s">
        <v>74</v>
      </c>
      <c r="BK91" s="141">
        <f>ROUND(I91*H91,2)</f>
        <v>0</v>
      </c>
      <c r="BL91" s="17" t="s">
        <v>84</v>
      </c>
      <c r="BM91" s="140" t="s">
        <v>78</v>
      </c>
    </row>
    <row r="92" spans="2:65" s="1" customFormat="1" ht="57.6">
      <c r="B92" s="32"/>
      <c r="D92" s="147" t="s">
        <v>886</v>
      </c>
      <c r="F92" s="182" t="s">
        <v>887</v>
      </c>
      <c r="I92" s="144"/>
      <c r="L92" s="32"/>
      <c r="M92" s="145"/>
      <c r="T92" s="53"/>
      <c r="AT92" s="17" t="s">
        <v>886</v>
      </c>
      <c r="AU92" s="17" t="s">
        <v>78</v>
      </c>
    </row>
    <row r="93" spans="2:65" s="1" customFormat="1" ht="24.15" customHeight="1">
      <c r="B93" s="128"/>
      <c r="C93" s="129" t="s">
        <v>78</v>
      </c>
      <c r="D93" s="129" t="s">
        <v>168</v>
      </c>
      <c r="E93" s="130" t="s">
        <v>888</v>
      </c>
      <c r="F93" s="131" t="s">
        <v>889</v>
      </c>
      <c r="G93" s="132" t="s">
        <v>227</v>
      </c>
      <c r="H93" s="133">
        <v>1</v>
      </c>
      <c r="I93" s="134"/>
      <c r="J93" s="135">
        <f>ROUND(I93*H93,2)</f>
        <v>0</v>
      </c>
      <c r="K93" s="131" t="s">
        <v>885</v>
      </c>
      <c r="L93" s="32"/>
      <c r="M93" s="136" t="s">
        <v>3</v>
      </c>
      <c r="N93" s="137" t="s">
        <v>40</v>
      </c>
      <c r="P93" s="138">
        <f>O93*H93</f>
        <v>0</v>
      </c>
      <c r="Q93" s="138">
        <v>0</v>
      </c>
      <c r="R93" s="138">
        <f>Q93*H93</f>
        <v>0</v>
      </c>
      <c r="S93" s="138">
        <v>0</v>
      </c>
      <c r="T93" s="139">
        <f>S93*H93</f>
        <v>0</v>
      </c>
      <c r="AR93" s="140" t="s">
        <v>84</v>
      </c>
      <c r="AT93" s="140" t="s">
        <v>168</v>
      </c>
      <c r="AU93" s="140" t="s">
        <v>78</v>
      </c>
      <c r="AY93" s="17" t="s">
        <v>165</v>
      </c>
      <c r="BE93" s="141">
        <f>IF(N93="základní",J93,0)</f>
        <v>0</v>
      </c>
      <c r="BF93" s="141">
        <f>IF(N93="snížená",J93,0)</f>
        <v>0</v>
      </c>
      <c r="BG93" s="141">
        <f>IF(N93="zákl. přenesená",J93,0)</f>
        <v>0</v>
      </c>
      <c r="BH93" s="141">
        <f>IF(N93="sníž. přenesená",J93,0)</f>
        <v>0</v>
      </c>
      <c r="BI93" s="141">
        <f>IF(N93="nulová",J93,0)</f>
        <v>0</v>
      </c>
      <c r="BJ93" s="17" t="s">
        <v>74</v>
      </c>
      <c r="BK93" s="141">
        <f>ROUND(I93*H93,2)</f>
        <v>0</v>
      </c>
      <c r="BL93" s="17" t="s">
        <v>84</v>
      </c>
      <c r="BM93" s="140" t="s">
        <v>84</v>
      </c>
    </row>
    <row r="94" spans="2:65" s="1" customFormat="1" ht="67.2">
      <c r="B94" s="32"/>
      <c r="D94" s="147" t="s">
        <v>886</v>
      </c>
      <c r="F94" s="182" t="s">
        <v>890</v>
      </c>
      <c r="I94" s="144"/>
      <c r="L94" s="32"/>
      <c r="M94" s="145"/>
      <c r="T94" s="53"/>
      <c r="AT94" s="17" t="s">
        <v>886</v>
      </c>
      <c r="AU94" s="17" t="s">
        <v>78</v>
      </c>
    </row>
    <row r="95" spans="2:65" s="1" customFormat="1" ht="16.5" customHeight="1">
      <c r="B95" s="128"/>
      <c r="C95" s="129" t="s">
        <v>81</v>
      </c>
      <c r="D95" s="129" t="s">
        <v>168</v>
      </c>
      <c r="E95" s="130" t="s">
        <v>891</v>
      </c>
      <c r="F95" s="131" t="s">
        <v>892</v>
      </c>
      <c r="G95" s="132" t="s">
        <v>227</v>
      </c>
      <c r="H95" s="133">
        <v>2</v>
      </c>
      <c r="I95" s="134"/>
      <c r="J95" s="135">
        <f>ROUND(I95*H95,2)</f>
        <v>0</v>
      </c>
      <c r="K95" s="131" t="s">
        <v>885</v>
      </c>
      <c r="L95" s="32"/>
      <c r="M95" s="136" t="s">
        <v>3</v>
      </c>
      <c r="N95" s="137" t="s">
        <v>40</v>
      </c>
      <c r="P95" s="138">
        <f>O95*H95</f>
        <v>0</v>
      </c>
      <c r="Q95" s="138">
        <v>0</v>
      </c>
      <c r="R95" s="138">
        <f>Q95*H95</f>
        <v>0</v>
      </c>
      <c r="S95" s="138">
        <v>0</v>
      </c>
      <c r="T95" s="139">
        <f>S95*H95</f>
        <v>0</v>
      </c>
      <c r="AR95" s="140" t="s">
        <v>84</v>
      </c>
      <c r="AT95" s="140" t="s">
        <v>168</v>
      </c>
      <c r="AU95" s="140" t="s">
        <v>78</v>
      </c>
      <c r="AY95" s="17" t="s">
        <v>165</v>
      </c>
      <c r="BE95" s="141">
        <f>IF(N95="základní",J95,0)</f>
        <v>0</v>
      </c>
      <c r="BF95" s="141">
        <f>IF(N95="snížená",J95,0)</f>
        <v>0</v>
      </c>
      <c r="BG95" s="141">
        <f>IF(N95="zákl. přenesená",J95,0)</f>
        <v>0</v>
      </c>
      <c r="BH95" s="141">
        <f>IF(N95="sníž. přenesená",J95,0)</f>
        <v>0</v>
      </c>
      <c r="BI95" s="141">
        <f>IF(N95="nulová",J95,0)</f>
        <v>0</v>
      </c>
      <c r="BJ95" s="17" t="s">
        <v>74</v>
      </c>
      <c r="BK95" s="141">
        <f>ROUND(I95*H95,2)</f>
        <v>0</v>
      </c>
      <c r="BL95" s="17" t="s">
        <v>84</v>
      </c>
      <c r="BM95" s="140" t="s">
        <v>207</v>
      </c>
    </row>
    <row r="96" spans="2:65" s="1" customFormat="1" ht="28.8">
      <c r="B96" s="32"/>
      <c r="D96" s="147" t="s">
        <v>886</v>
      </c>
      <c r="F96" s="182" t="s">
        <v>893</v>
      </c>
      <c r="I96" s="144"/>
      <c r="L96" s="32"/>
      <c r="M96" s="145"/>
      <c r="T96" s="53"/>
      <c r="AT96" s="17" t="s">
        <v>886</v>
      </c>
      <c r="AU96" s="17" t="s">
        <v>78</v>
      </c>
    </row>
    <row r="97" spans="2:65" s="1" customFormat="1" ht="16.5" customHeight="1">
      <c r="B97" s="128"/>
      <c r="C97" s="129" t="s">
        <v>84</v>
      </c>
      <c r="D97" s="129" t="s">
        <v>168</v>
      </c>
      <c r="E97" s="130" t="s">
        <v>894</v>
      </c>
      <c r="F97" s="131" t="s">
        <v>895</v>
      </c>
      <c r="G97" s="132" t="s">
        <v>227</v>
      </c>
      <c r="H97" s="133">
        <v>2</v>
      </c>
      <c r="I97" s="134"/>
      <c r="J97" s="135">
        <f>ROUND(I97*H97,2)</f>
        <v>0</v>
      </c>
      <c r="K97" s="131" t="s">
        <v>885</v>
      </c>
      <c r="L97" s="32"/>
      <c r="M97" s="136" t="s">
        <v>3</v>
      </c>
      <c r="N97" s="137" t="s">
        <v>40</v>
      </c>
      <c r="P97" s="138">
        <f>O97*H97</f>
        <v>0</v>
      </c>
      <c r="Q97" s="138">
        <v>0</v>
      </c>
      <c r="R97" s="138">
        <f>Q97*H97</f>
        <v>0</v>
      </c>
      <c r="S97" s="138">
        <v>0</v>
      </c>
      <c r="T97" s="139">
        <f>S97*H97</f>
        <v>0</v>
      </c>
      <c r="AR97" s="140" t="s">
        <v>84</v>
      </c>
      <c r="AT97" s="140" t="s">
        <v>168</v>
      </c>
      <c r="AU97" s="140" t="s">
        <v>78</v>
      </c>
      <c r="AY97" s="17" t="s">
        <v>165</v>
      </c>
      <c r="BE97" s="141">
        <f>IF(N97="základní",J97,0)</f>
        <v>0</v>
      </c>
      <c r="BF97" s="141">
        <f>IF(N97="snížená",J97,0)</f>
        <v>0</v>
      </c>
      <c r="BG97" s="141">
        <f>IF(N97="zákl. přenesená",J97,0)</f>
        <v>0</v>
      </c>
      <c r="BH97" s="141">
        <f>IF(N97="sníž. přenesená",J97,0)</f>
        <v>0</v>
      </c>
      <c r="BI97" s="141">
        <f>IF(N97="nulová",J97,0)</f>
        <v>0</v>
      </c>
      <c r="BJ97" s="17" t="s">
        <v>74</v>
      </c>
      <c r="BK97" s="141">
        <f>ROUND(I97*H97,2)</f>
        <v>0</v>
      </c>
      <c r="BL97" s="17" t="s">
        <v>84</v>
      </c>
      <c r="BM97" s="140" t="s">
        <v>219</v>
      </c>
    </row>
    <row r="98" spans="2:65" s="1" customFormat="1" ht="19.2">
      <c r="B98" s="32"/>
      <c r="D98" s="147" t="s">
        <v>886</v>
      </c>
      <c r="F98" s="182" t="s">
        <v>896</v>
      </c>
      <c r="I98" s="144"/>
      <c r="L98" s="32"/>
      <c r="M98" s="145"/>
      <c r="T98" s="53"/>
      <c r="AT98" s="17" t="s">
        <v>886</v>
      </c>
      <c r="AU98" s="17" t="s">
        <v>78</v>
      </c>
    </row>
    <row r="99" spans="2:65" s="1" customFormat="1" ht="24.15" customHeight="1">
      <c r="B99" s="128"/>
      <c r="C99" s="129" t="s">
        <v>87</v>
      </c>
      <c r="D99" s="129" t="s">
        <v>168</v>
      </c>
      <c r="E99" s="130" t="s">
        <v>897</v>
      </c>
      <c r="F99" s="131" t="s">
        <v>898</v>
      </c>
      <c r="G99" s="132" t="s">
        <v>227</v>
      </c>
      <c r="H99" s="133">
        <v>2</v>
      </c>
      <c r="I99" s="134"/>
      <c r="J99" s="135">
        <f>ROUND(I99*H99,2)</f>
        <v>0</v>
      </c>
      <c r="K99" s="131" t="s">
        <v>885</v>
      </c>
      <c r="L99" s="32"/>
      <c r="M99" s="136" t="s">
        <v>3</v>
      </c>
      <c r="N99" s="137" t="s">
        <v>40</v>
      </c>
      <c r="P99" s="138">
        <f>O99*H99</f>
        <v>0</v>
      </c>
      <c r="Q99" s="138">
        <v>0</v>
      </c>
      <c r="R99" s="138">
        <f>Q99*H99</f>
        <v>0</v>
      </c>
      <c r="S99" s="138">
        <v>0</v>
      </c>
      <c r="T99" s="139">
        <f>S99*H99</f>
        <v>0</v>
      </c>
      <c r="AR99" s="140" t="s">
        <v>84</v>
      </c>
      <c r="AT99" s="140" t="s">
        <v>168</v>
      </c>
      <c r="AU99" s="140" t="s">
        <v>78</v>
      </c>
      <c r="AY99" s="17" t="s">
        <v>165</v>
      </c>
      <c r="BE99" s="141">
        <f>IF(N99="základní",J99,0)</f>
        <v>0</v>
      </c>
      <c r="BF99" s="141">
        <f>IF(N99="snížená",J99,0)</f>
        <v>0</v>
      </c>
      <c r="BG99" s="141">
        <f>IF(N99="zákl. přenesená",J99,0)</f>
        <v>0</v>
      </c>
      <c r="BH99" s="141">
        <f>IF(N99="sníž. přenesená",J99,0)</f>
        <v>0</v>
      </c>
      <c r="BI99" s="141">
        <f>IF(N99="nulová",J99,0)</f>
        <v>0</v>
      </c>
      <c r="BJ99" s="17" t="s">
        <v>74</v>
      </c>
      <c r="BK99" s="141">
        <f>ROUND(I99*H99,2)</f>
        <v>0</v>
      </c>
      <c r="BL99" s="17" t="s">
        <v>84</v>
      </c>
      <c r="BM99" s="140" t="s">
        <v>230</v>
      </c>
    </row>
    <row r="100" spans="2:65" s="1" customFormat="1" ht="19.2">
      <c r="B100" s="32"/>
      <c r="D100" s="147" t="s">
        <v>886</v>
      </c>
      <c r="F100" s="182" t="s">
        <v>896</v>
      </c>
      <c r="I100" s="144"/>
      <c r="L100" s="32"/>
      <c r="M100" s="145"/>
      <c r="T100" s="53"/>
      <c r="AT100" s="17" t="s">
        <v>886</v>
      </c>
      <c r="AU100" s="17" t="s">
        <v>78</v>
      </c>
    </row>
    <row r="101" spans="2:65" s="1" customFormat="1" ht="37.799999999999997" customHeight="1">
      <c r="B101" s="128"/>
      <c r="C101" s="129" t="s">
        <v>207</v>
      </c>
      <c r="D101" s="129" t="s">
        <v>168</v>
      </c>
      <c r="E101" s="130" t="s">
        <v>899</v>
      </c>
      <c r="F101" s="131" t="s">
        <v>900</v>
      </c>
      <c r="G101" s="132" t="s">
        <v>227</v>
      </c>
      <c r="H101" s="133">
        <v>1</v>
      </c>
      <c r="I101" s="134"/>
      <c r="J101" s="135">
        <f>ROUND(I101*H101,2)</f>
        <v>0</v>
      </c>
      <c r="K101" s="131" t="s">
        <v>885</v>
      </c>
      <c r="L101" s="32"/>
      <c r="M101" s="136" t="s">
        <v>3</v>
      </c>
      <c r="N101" s="137" t="s">
        <v>40</v>
      </c>
      <c r="P101" s="138">
        <f>O101*H101</f>
        <v>0</v>
      </c>
      <c r="Q101" s="138">
        <v>0</v>
      </c>
      <c r="R101" s="138">
        <f>Q101*H101</f>
        <v>0</v>
      </c>
      <c r="S101" s="138">
        <v>0</v>
      </c>
      <c r="T101" s="139">
        <f>S101*H101</f>
        <v>0</v>
      </c>
      <c r="AR101" s="140" t="s">
        <v>84</v>
      </c>
      <c r="AT101" s="140" t="s">
        <v>168</v>
      </c>
      <c r="AU101" s="140" t="s">
        <v>78</v>
      </c>
      <c r="AY101" s="17" t="s">
        <v>165</v>
      </c>
      <c r="BE101" s="141">
        <f>IF(N101="základní",J101,0)</f>
        <v>0</v>
      </c>
      <c r="BF101" s="141">
        <f>IF(N101="snížená",J101,0)</f>
        <v>0</v>
      </c>
      <c r="BG101" s="141">
        <f>IF(N101="zákl. přenesená",J101,0)</f>
        <v>0</v>
      </c>
      <c r="BH101" s="141">
        <f>IF(N101="sníž. přenesená",J101,0)</f>
        <v>0</v>
      </c>
      <c r="BI101" s="141">
        <f>IF(N101="nulová",J101,0)</f>
        <v>0</v>
      </c>
      <c r="BJ101" s="17" t="s">
        <v>74</v>
      </c>
      <c r="BK101" s="141">
        <f>ROUND(I101*H101,2)</f>
        <v>0</v>
      </c>
      <c r="BL101" s="17" t="s">
        <v>84</v>
      </c>
      <c r="BM101" s="140" t="s">
        <v>9</v>
      </c>
    </row>
    <row r="102" spans="2:65" s="1" customFormat="1" ht="19.2">
      <c r="B102" s="32"/>
      <c r="D102" s="147" t="s">
        <v>886</v>
      </c>
      <c r="F102" s="182" t="s">
        <v>896</v>
      </c>
      <c r="I102" s="144"/>
      <c r="L102" s="32"/>
      <c r="M102" s="145"/>
      <c r="T102" s="53"/>
      <c r="AT102" s="17" t="s">
        <v>886</v>
      </c>
      <c r="AU102" s="17" t="s">
        <v>78</v>
      </c>
    </row>
    <row r="103" spans="2:65" s="1" customFormat="1" ht="24.15" customHeight="1">
      <c r="B103" s="128"/>
      <c r="C103" s="129" t="s">
        <v>213</v>
      </c>
      <c r="D103" s="129" t="s">
        <v>168</v>
      </c>
      <c r="E103" s="130" t="s">
        <v>901</v>
      </c>
      <c r="F103" s="131" t="s">
        <v>902</v>
      </c>
      <c r="G103" s="132" t="s">
        <v>227</v>
      </c>
      <c r="H103" s="133">
        <v>2</v>
      </c>
      <c r="I103" s="134"/>
      <c r="J103" s="135">
        <f>ROUND(I103*H103,2)</f>
        <v>0</v>
      </c>
      <c r="K103" s="131" t="s">
        <v>885</v>
      </c>
      <c r="L103" s="32"/>
      <c r="M103" s="136" t="s">
        <v>3</v>
      </c>
      <c r="N103" s="137" t="s">
        <v>40</v>
      </c>
      <c r="P103" s="138">
        <f>O103*H103</f>
        <v>0</v>
      </c>
      <c r="Q103" s="138">
        <v>0</v>
      </c>
      <c r="R103" s="138">
        <f>Q103*H103</f>
        <v>0</v>
      </c>
      <c r="S103" s="138">
        <v>0</v>
      </c>
      <c r="T103" s="139">
        <f>S103*H103</f>
        <v>0</v>
      </c>
      <c r="AR103" s="140" t="s">
        <v>84</v>
      </c>
      <c r="AT103" s="140" t="s">
        <v>168</v>
      </c>
      <c r="AU103" s="140" t="s">
        <v>78</v>
      </c>
      <c r="AY103" s="17" t="s">
        <v>165</v>
      </c>
      <c r="BE103" s="141">
        <f>IF(N103="základní",J103,0)</f>
        <v>0</v>
      </c>
      <c r="BF103" s="141">
        <f>IF(N103="snížená",J103,0)</f>
        <v>0</v>
      </c>
      <c r="BG103" s="141">
        <f>IF(N103="zákl. přenesená",J103,0)</f>
        <v>0</v>
      </c>
      <c r="BH103" s="141">
        <f>IF(N103="sníž. přenesená",J103,0)</f>
        <v>0</v>
      </c>
      <c r="BI103" s="141">
        <f>IF(N103="nulová",J103,0)</f>
        <v>0</v>
      </c>
      <c r="BJ103" s="17" t="s">
        <v>74</v>
      </c>
      <c r="BK103" s="141">
        <f>ROUND(I103*H103,2)</f>
        <v>0</v>
      </c>
      <c r="BL103" s="17" t="s">
        <v>84</v>
      </c>
      <c r="BM103" s="140" t="s">
        <v>253</v>
      </c>
    </row>
    <row r="104" spans="2:65" s="1" customFormat="1" ht="19.2">
      <c r="B104" s="32"/>
      <c r="D104" s="147" t="s">
        <v>886</v>
      </c>
      <c r="F104" s="182" t="s">
        <v>896</v>
      </c>
      <c r="I104" s="144"/>
      <c r="L104" s="32"/>
      <c r="M104" s="145"/>
      <c r="T104" s="53"/>
      <c r="AT104" s="17" t="s">
        <v>886</v>
      </c>
      <c r="AU104" s="17" t="s">
        <v>78</v>
      </c>
    </row>
    <row r="105" spans="2:65" s="1" customFormat="1" ht="24.15" customHeight="1">
      <c r="B105" s="128"/>
      <c r="C105" s="129" t="s">
        <v>219</v>
      </c>
      <c r="D105" s="129" t="s">
        <v>168</v>
      </c>
      <c r="E105" s="130" t="s">
        <v>903</v>
      </c>
      <c r="F105" s="131" t="s">
        <v>904</v>
      </c>
      <c r="G105" s="132" t="s">
        <v>227</v>
      </c>
      <c r="H105" s="133">
        <v>1</v>
      </c>
      <c r="I105" s="134"/>
      <c r="J105" s="135">
        <f>ROUND(I105*H105,2)</f>
        <v>0</v>
      </c>
      <c r="K105" s="131" t="s">
        <v>885</v>
      </c>
      <c r="L105" s="32"/>
      <c r="M105" s="136" t="s">
        <v>3</v>
      </c>
      <c r="N105" s="137" t="s">
        <v>40</v>
      </c>
      <c r="P105" s="138">
        <f>O105*H105</f>
        <v>0</v>
      </c>
      <c r="Q105" s="138">
        <v>0</v>
      </c>
      <c r="R105" s="138">
        <f>Q105*H105</f>
        <v>0</v>
      </c>
      <c r="S105" s="138">
        <v>0</v>
      </c>
      <c r="T105" s="139">
        <f>S105*H105</f>
        <v>0</v>
      </c>
      <c r="AR105" s="140" t="s">
        <v>84</v>
      </c>
      <c r="AT105" s="140" t="s">
        <v>168</v>
      </c>
      <c r="AU105" s="140" t="s">
        <v>78</v>
      </c>
      <c r="AY105" s="17" t="s">
        <v>165</v>
      </c>
      <c r="BE105" s="141">
        <f>IF(N105="základní",J105,0)</f>
        <v>0</v>
      </c>
      <c r="BF105" s="141">
        <f>IF(N105="snížená",J105,0)</f>
        <v>0</v>
      </c>
      <c r="BG105" s="141">
        <f>IF(N105="zákl. přenesená",J105,0)</f>
        <v>0</v>
      </c>
      <c r="BH105" s="141">
        <f>IF(N105="sníž. přenesená",J105,0)</f>
        <v>0</v>
      </c>
      <c r="BI105" s="141">
        <f>IF(N105="nulová",J105,0)</f>
        <v>0</v>
      </c>
      <c r="BJ105" s="17" t="s">
        <v>74</v>
      </c>
      <c r="BK105" s="141">
        <f>ROUND(I105*H105,2)</f>
        <v>0</v>
      </c>
      <c r="BL105" s="17" t="s">
        <v>84</v>
      </c>
      <c r="BM105" s="140" t="s">
        <v>203</v>
      </c>
    </row>
    <row r="106" spans="2:65" s="1" customFormat="1" ht="19.2">
      <c r="B106" s="32"/>
      <c r="D106" s="147" t="s">
        <v>886</v>
      </c>
      <c r="F106" s="182" t="s">
        <v>896</v>
      </c>
      <c r="I106" s="144"/>
      <c r="L106" s="32"/>
      <c r="M106" s="145"/>
      <c r="T106" s="53"/>
      <c r="AT106" s="17" t="s">
        <v>886</v>
      </c>
      <c r="AU106" s="17" t="s">
        <v>78</v>
      </c>
    </row>
    <row r="107" spans="2:65" s="1" customFormat="1" ht="16.5" customHeight="1">
      <c r="B107" s="128"/>
      <c r="C107" s="129" t="s">
        <v>90</v>
      </c>
      <c r="D107" s="129" t="s">
        <v>168</v>
      </c>
      <c r="E107" s="130" t="s">
        <v>905</v>
      </c>
      <c r="F107" s="131" t="s">
        <v>906</v>
      </c>
      <c r="G107" s="132" t="s">
        <v>227</v>
      </c>
      <c r="H107" s="133">
        <v>1</v>
      </c>
      <c r="I107" s="134"/>
      <c r="J107" s="135">
        <f>ROUND(I107*H107,2)</f>
        <v>0</v>
      </c>
      <c r="K107" s="131" t="s">
        <v>885</v>
      </c>
      <c r="L107" s="32"/>
      <c r="M107" s="136" t="s">
        <v>3</v>
      </c>
      <c r="N107" s="137" t="s">
        <v>40</v>
      </c>
      <c r="P107" s="138">
        <f>O107*H107</f>
        <v>0</v>
      </c>
      <c r="Q107" s="138">
        <v>0</v>
      </c>
      <c r="R107" s="138">
        <f>Q107*H107</f>
        <v>0</v>
      </c>
      <c r="S107" s="138">
        <v>0</v>
      </c>
      <c r="T107" s="139">
        <f>S107*H107</f>
        <v>0</v>
      </c>
      <c r="AR107" s="140" t="s">
        <v>84</v>
      </c>
      <c r="AT107" s="140" t="s">
        <v>168</v>
      </c>
      <c r="AU107" s="140" t="s">
        <v>78</v>
      </c>
      <c r="AY107" s="17" t="s">
        <v>165</v>
      </c>
      <c r="BE107" s="141">
        <f>IF(N107="základní",J107,0)</f>
        <v>0</v>
      </c>
      <c r="BF107" s="141">
        <f>IF(N107="snížená",J107,0)</f>
        <v>0</v>
      </c>
      <c r="BG107" s="141">
        <f>IF(N107="zákl. přenesená",J107,0)</f>
        <v>0</v>
      </c>
      <c r="BH107" s="141">
        <f>IF(N107="sníž. přenesená",J107,0)</f>
        <v>0</v>
      </c>
      <c r="BI107" s="141">
        <f>IF(N107="nulová",J107,0)</f>
        <v>0</v>
      </c>
      <c r="BJ107" s="17" t="s">
        <v>74</v>
      </c>
      <c r="BK107" s="141">
        <f>ROUND(I107*H107,2)</f>
        <v>0</v>
      </c>
      <c r="BL107" s="17" t="s">
        <v>84</v>
      </c>
      <c r="BM107" s="140" t="s">
        <v>287</v>
      </c>
    </row>
    <row r="108" spans="2:65" s="1" customFormat="1" ht="19.2">
      <c r="B108" s="32"/>
      <c r="D108" s="147" t="s">
        <v>886</v>
      </c>
      <c r="F108" s="182" t="s">
        <v>896</v>
      </c>
      <c r="I108" s="144"/>
      <c r="L108" s="32"/>
      <c r="M108" s="145"/>
      <c r="T108" s="53"/>
      <c r="AT108" s="17" t="s">
        <v>886</v>
      </c>
      <c r="AU108" s="17" t="s">
        <v>78</v>
      </c>
    </row>
    <row r="109" spans="2:65" s="1" customFormat="1" ht="24.15" customHeight="1">
      <c r="B109" s="128"/>
      <c r="C109" s="129" t="s">
        <v>230</v>
      </c>
      <c r="D109" s="129" t="s">
        <v>168</v>
      </c>
      <c r="E109" s="130" t="s">
        <v>907</v>
      </c>
      <c r="F109" s="131" t="s">
        <v>908</v>
      </c>
      <c r="G109" s="132" t="s">
        <v>227</v>
      </c>
      <c r="H109" s="133">
        <v>3</v>
      </c>
      <c r="I109" s="134"/>
      <c r="J109" s="135">
        <f>ROUND(I109*H109,2)</f>
        <v>0</v>
      </c>
      <c r="K109" s="131" t="s">
        <v>885</v>
      </c>
      <c r="L109" s="32"/>
      <c r="M109" s="136" t="s">
        <v>3</v>
      </c>
      <c r="N109" s="137" t="s">
        <v>40</v>
      </c>
      <c r="P109" s="138">
        <f>O109*H109</f>
        <v>0</v>
      </c>
      <c r="Q109" s="138">
        <v>0</v>
      </c>
      <c r="R109" s="138">
        <f>Q109*H109</f>
        <v>0</v>
      </c>
      <c r="S109" s="138">
        <v>0</v>
      </c>
      <c r="T109" s="139">
        <f>S109*H109</f>
        <v>0</v>
      </c>
      <c r="AR109" s="140" t="s">
        <v>84</v>
      </c>
      <c r="AT109" s="140" t="s">
        <v>168</v>
      </c>
      <c r="AU109" s="140" t="s">
        <v>78</v>
      </c>
      <c r="AY109" s="17" t="s">
        <v>165</v>
      </c>
      <c r="BE109" s="141">
        <f>IF(N109="základní",J109,0)</f>
        <v>0</v>
      </c>
      <c r="BF109" s="141">
        <f>IF(N109="snížená",J109,0)</f>
        <v>0</v>
      </c>
      <c r="BG109" s="141">
        <f>IF(N109="zákl. přenesená",J109,0)</f>
        <v>0</v>
      </c>
      <c r="BH109" s="141">
        <f>IF(N109="sníž. přenesená",J109,0)</f>
        <v>0</v>
      </c>
      <c r="BI109" s="141">
        <f>IF(N109="nulová",J109,0)</f>
        <v>0</v>
      </c>
      <c r="BJ109" s="17" t="s">
        <v>74</v>
      </c>
      <c r="BK109" s="141">
        <f>ROUND(I109*H109,2)</f>
        <v>0</v>
      </c>
      <c r="BL109" s="17" t="s">
        <v>84</v>
      </c>
      <c r="BM109" s="140" t="s">
        <v>296</v>
      </c>
    </row>
    <row r="110" spans="2:65" s="1" customFormat="1" ht="28.8">
      <c r="B110" s="32"/>
      <c r="D110" s="147" t="s">
        <v>886</v>
      </c>
      <c r="F110" s="182" t="s">
        <v>909</v>
      </c>
      <c r="I110" s="144"/>
      <c r="L110" s="32"/>
      <c r="M110" s="145"/>
      <c r="T110" s="53"/>
      <c r="AT110" s="17" t="s">
        <v>886</v>
      </c>
      <c r="AU110" s="17" t="s">
        <v>78</v>
      </c>
    </row>
    <row r="111" spans="2:65" s="11" customFormat="1" ht="22.8" customHeight="1">
      <c r="B111" s="116"/>
      <c r="D111" s="117" t="s">
        <v>68</v>
      </c>
      <c r="E111" s="126" t="s">
        <v>910</v>
      </c>
      <c r="F111" s="126" t="s">
        <v>911</v>
      </c>
      <c r="I111" s="119"/>
      <c r="J111" s="127">
        <f>BK111</f>
        <v>0</v>
      </c>
      <c r="L111" s="116"/>
      <c r="M111" s="121"/>
      <c r="P111" s="122">
        <f>SUM(P112:P117)</f>
        <v>0</v>
      </c>
      <c r="R111" s="122">
        <f>SUM(R112:R117)</f>
        <v>0</v>
      </c>
      <c r="T111" s="123">
        <f>SUM(T112:T117)</f>
        <v>0</v>
      </c>
      <c r="AR111" s="117" t="s">
        <v>74</v>
      </c>
      <c r="AT111" s="124" t="s">
        <v>68</v>
      </c>
      <c r="AU111" s="124" t="s">
        <v>74</v>
      </c>
      <c r="AY111" s="117" t="s">
        <v>165</v>
      </c>
      <c r="BK111" s="125">
        <f>SUM(BK112:BK117)</f>
        <v>0</v>
      </c>
    </row>
    <row r="112" spans="2:65" s="1" customFormat="1" ht="24.15" customHeight="1">
      <c r="B112" s="128"/>
      <c r="C112" s="129" t="s">
        <v>237</v>
      </c>
      <c r="D112" s="129" t="s">
        <v>168</v>
      </c>
      <c r="E112" s="130" t="s">
        <v>912</v>
      </c>
      <c r="F112" s="131" t="s">
        <v>913</v>
      </c>
      <c r="G112" s="132" t="s">
        <v>227</v>
      </c>
      <c r="H112" s="133">
        <v>5</v>
      </c>
      <c r="I112" s="134"/>
      <c r="J112" s="135">
        <f>ROUND(I112*H112,2)</f>
        <v>0</v>
      </c>
      <c r="K112" s="131" t="s">
        <v>885</v>
      </c>
      <c r="L112" s="32"/>
      <c r="M112" s="136" t="s">
        <v>3</v>
      </c>
      <c r="N112" s="137" t="s">
        <v>40</v>
      </c>
      <c r="P112" s="138">
        <f>O112*H112</f>
        <v>0</v>
      </c>
      <c r="Q112" s="138">
        <v>0</v>
      </c>
      <c r="R112" s="138">
        <f>Q112*H112</f>
        <v>0</v>
      </c>
      <c r="S112" s="138">
        <v>0</v>
      </c>
      <c r="T112" s="139">
        <f>S112*H112</f>
        <v>0</v>
      </c>
      <c r="AR112" s="140" t="s">
        <v>84</v>
      </c>
      <c r="AT112" s="140" t="s">
        <v>168</v>
      </c>
      <c r="AU112" s="140" t="s">
        <v>78</v>
      </c>
      <c r="AY112" s="17" t="s">
        <v>165</v>
      </c>
      <c r="BE112" s="141">
        <f>IF(N112="základní",J112,0)</f>
        <v>0</v>
      </c>
      <c r="BF112" s="141">
        <f>IF(N112="snížená",J112,0)</f>
        <v>0</v>
      </c>
      <c r="BG112" s="141">
        <f>IF(N112="zákl. přenesená",J112,0)</f>
        <v>0</v>
      </c>
      <c r="BH112" s="141">
        <f>IF(N112="sníž. přenesená",J112,0)</f>
        <v>0</v>
      </c>
      <c r="BI112" s="141">
        <f>IF(N112="nulová",J112,0)</f>
        <v>0</v>
      </c>
      <c r="BJ112" s="17" t="s">
        <v>74</v>
      </c>
      <c r="BK112" s="141">
        <f>ROUND(I112*H112,2)</f>
        <v>0</v>
      </c>
      <c r="BL112" s="17" t="s">
        <v>84</v>
      </c>
      <c r="BM112" s="140" t="s">
        <v>308</v>
      </c>
    </row>
    <row r="113" spans="2:65" s="1" customFormat="1" ht="57.6">
      <c r="B113" s="32"/>
      <c r="D113" s="147" t="s">
        <v>886</v>
      </c>
      <c r="F113" s="182" t="s">
        <v>914</v>
      </c>
      <c r="I113" s="144"/>
      <c r="L113" s="32"/>
      <c r="M113" s="145"/>
      <c r="T113" s="53"/>
      <c r="AT113" s="17" t="s">
        <v>886</v>
      </c>
      <c r="AU113" s="17" t="s">
        <v>78</v>
      </c>
    </row>
    <row r="114" spans="2:65" s="1" customFormat="1" ht="33" customHeight="1">
      <c r="B114" s="128"/>
      <c r="C114" s="129" t="s">
        <v>9</v>
      </c>
      <c r="D114" s="129" t="s">
        <v>168</v>
      </c>
      <c r="E114" s="130" t="s">
        <v>915</v>
      </c>
      <c r="F114" s="131" t="s">
        <v>916</v>
      </c>
      <c r="G114" s="132" t="s">
        <v>227</v>
      </c>
      <c r="H114" s="133">
        <v>5</v>
      </c>
      <c r="I114" s="134"/>
      <c r="J114" s="135">
        <f>ROUND(I114*H114,2)</f>
        <v>0</v>
      </c>
      <c r="K114" s="131" t="s">
        <v>885</v>
      </c>
      <c r="L114" s="32"/>
      <c r="M114" s="136" t="s">
        <v>3</v>
      </c>
      <c r="N114" s="137" t="s">
        <v>40</v>
      </c>
      <c r="P114" s="138">
        <f>O114*H114</f>
        <v>0</v>
      </c>
      <c r="Q114" s="138">
        <v>0</v>
      </c>
      <c r="R114" s="138">
        <f>Q114*H114</f>
        <v>0</v>
      </c>
      <c r="S114" s="138">
        <v>0</v>
      </c>
      <c r="T114" s="139">
        <f>S114*H114</f>
        <v>0</v>
      </c>
      <c r="AR114" s="140" t="s">
        <v>84</v>
      </c>
      <c r="AT114" s="140" t="s">
        <v>168</v>
      </c>
      <c r="AU114" s="140" t="s">
        <v>78</v>
      </c>
      <c r="AY114" s="17" t="s">
        <v>165</v>
      </c>
      <c r="BE114" s="141">
        <f>IF(N114="základní",J114,0)</f>
        <v>0</v>
      </c>
      <c r="BF114" s="141">
        <f>IF(N114="snížená",J114,0)</f>
        <v>0</v>
      </c>
      <c r="BG114" s="141">
        <f>IF(N114="zákl. přenesená",J114,0)</f>
        <v>0</v>
      </c>
      <c r="BH114" s="141">
        <f>IF(N114="sníž. přenesená",J114,0)</f>
        <v>0</v>
      </c>
      <c r="BI114" s="141">
        <f>IF(N114="nulová",J114,0)</f>
        <v>0</v>
      </c>
      <c r="BJ114" s="17" t="s">
        <v>74</v>
      </c>
      <c r="BK114" s="141">
        <f>ROUND(I114*H114,2)</f>
        <v>0</v>
      </c>
      <c r="BL114" s="17" t="s">
        <v>84</v>
      </c>
      <c r="BM114" s="140" t="s">
        <v>319</v>
      </c>
    </row>
    <row r="115" spans="2:65" s="1" customFormat="1" ht="19.2">
      <c r="B115" s="32"/>
      <c r="D115" s="147" t="s">
        <v>886</v>
      </c>
      <c r="F115" s="182" t="s">
        <v>896</v>
      </c>
      <c r="I115" s="144"/>
      <c r="L115" s="32"/>
      <c r="M115" s="145"/>
      <c r="T115" s="53"/>
      <c r="AT115" s="17" t="s">
        <v>886</v>
      </c>
      <c r="AU115" s="17" t="s">
        <v>78</v>
      </c>
    </row>
    <row r="116" spans="2:65" s="1" customFormat="1" ht="21.75" customHeight="1">
      <c r="B116" s="128"/>
      <c r="C116" s="129" t="s">
        <v>248</v>
      </c>
      <c r="D116" s="129" t="s">
        <v>168</v>
      </c>
      <c r="E116" s="130" t="s">
        <v>917</v>
      </c>
      <c r="F116" s="131" t="s">
        <v>918</v>
      </c>
      <c r="G116" s="132" t="s">
        <v>227</v>
      </c>
      <c r="H116" s="133">
        <v>2000</v>
      </c>
      <c r="I116" s="134"/>
      <c r="J116" s="135">
        <f>ROUND(I116*H116,2)</f>
        <v>0</v>
      </c>
      <c r="K116" s="131" t="s">
        <v>885</v>
      </c>
      <c r="L116" s="32"/>
      <c r="M116" s="136" t="s">
        <v>3</v>
      </c>
      <c r="N116" s="137" t="s">
        <v>40</v>
      </c>
      <c r="P116" s="138">
        <f>O116*H116</f>
        <v>0</v>
      </c>
      <c r="Q116" s="138">
        <v>0</v>
      </c>
      <c r="R116" s="138">
        <f>Q116*H116</f>
        <v>0</v>
      </c>
      <c r="S116" s="138">
        <v>0</v>
      </c>
      <c r="T116" s="139">
        <f>S116*H116</f>
        <v>0</v>
      </c>
      <c r="AR116" s="140" t="s">
        <v>84</v>
      </c>
      <c r="AT116" s="140" t="s">
        <v>168</v>
      </c>
      <c r="AU116" s="140" t="s">
        <v>78</v>
      </c>
      <c r="AY116" s="17" t="s">
        <v>165</v>
      </c>
      <c r="BE116" s="141">
        <f>IF(N116="základní",J116,0)</f>
        <v>0</v>
      </c>
      <c r="BF116" s="141">
        <f>IF(N116="snížená",J116,0)</f>
        <v>0</v>
      </c>
      <c r="BG116" s="141">
        <f>IF(N116="zákl. přenesená",J116,0)</f>
        <v>0</v>
      </c>
      <c r="BH116" s="141">
        <f>IF(N116="sníž. přenesená",J116,0)</f>
        <v>0</v>
      </c>
      <c r="BI116" s="141">
        <f>IF(N116="nulová",J116,0)</f>
        <v>0</v>
      </c>
      <c r="BJ116" s="17" t="s">
        <v>74</v>
      </c>
      <c r="BK116" s="141">
        <f>ROUND(I116*H116,2)</f>
        <v>0</v>
      </c>
      <c r="BL116" s="17" t="s">
        <v>84</v>
      </c>
      <c r="BM116" s="140" t="s">
        <v>333</v>
      </c>
    </row>
    <row r="117" spans="2:65" s="1" customFormat="1" ht="19.2">
      <c r="B117" s="32"/>
      <c r="D117" s="147" t="s">
        <v>886</v>
      </c>
      <c r="F117" s="182" t="s">
        <v>896</v>
      </c>
      <c r="I117" s="144"/>
      <c r="L117" s="32"/>
      <c r="M117" s="145"/>
      <c r="T117" s="53"/>
      <c r="AT117" s="17" t="s">
        <v>886</v>
      </c>
      <c r="AU117" s="17" t="s">
        <v>78</v>
      </c>
    </row>
    <row r="118" spans="2:65" s="11" customFormat="1" ht="22.8" customHeight="1">
      <c r="B118" s="116"/>
      <c r="D118" s="117" t="s">
        <v>68</v>
      </c>
      <c r="E118" s="126" t="s">
        <v>919</v>
      </c>
      <c r="F118" s="126" t="s">
        <v>920</v>
      </c>
      <c r="I118" s="119"/>
      <c r="J118" s="127">
        <f>BK118</f>
        <v>0</v>
      </c>
      <c r="L118" s="116"/>
      <c r="M118" s="121"/>
      <c r="P118" s="122">
        <f>SUM(P119:P122)</f>
        <v>0</v>
      </c>
      <c r="R118" s="122">
        <f>SUM(R119:R122)</f>
        <v>0</v>
      </c>
      <c r="T118" s="123">
        <f>SUM(T119:T122)</f>
        <v>0</v>
      </c>
      <c r="AR118" s="117" t="s">
        <v>74</v>
      </c>
      <c r="AT118" s="124" t="s">
        <v>68</v>
      </c>
      <c r="AU118" s="124" t="s">
        <v>74</v>
      </c>
      <c r="AY118" s="117" t="s">
        <v>165</v>
      </c>
      <c r="BK118" s="125">
        <f>SUM(BK119:BK122)</f>
        <v>0</v>
      </c>
    </row>
    <row r="119" spans="2:65" s="1" customFormat="1" ht="16.5" customHeight="1">
      <c r="B119" s="128"/>
      <c r="C119" s="129" t="s">
        <v>253</v>
      </c>
      <c r="D119" s="129" t="s">
        <v>168</v>
      </c>
      <c r="E119" s="130" t="s">
        <v>921</v>
      </c>
      <c r="F119" s="131" t="s">
        <v>922</v>
      </c>
      <c r="G119" s="132" t="s">
        <v>404</v>
      </c>
      <c r="H119" s="133">
        <v>16</v>
      </c>
      <c r="I119" s="134"/>
      <c r="J119" s="135">
        <f>ROUND(I119*H119,2)</f>
        <v>0</v>
      </c>
      <c r="K119" s="131" t="s">
        <v>885</v>
      </c>
      <c r="L119" s="32"/>
      <c r="M119" s="136" t="s">
        <v>3</v>
      </c>
      <c r="N119" s="137" t="s">
        <v>40</v>
      </c>
      <c r="P119" s="138">
        <f>O119*H119</f>
        <v>0</v>
      </c>
      <c r="Q119" s="138">
        <v>0</v>
      </c>
      <c r="R119" s="138">
        <f>Q119*H119</f>
        <v>0</v>
      </c>
      <c r="S119" s="138">
        <v>0</v>
      </c>
      <c r="T119" s="139">
        <f>S119*H119</f>
        <v>0</v>
      </c>
      <c r="AR119" s="140" t="s">
        <v>84</v>
      </c>
      <c r="AT119" s="140" t="s">
        <v>168</v>
      </c>
      <c r="AU119" s="140" t="s">
        <v>78</v>
      </c>
      <c r="AY119" s="17" t="s">
        <v>165</v>
      </c>
      <c r="BE119" s="141">
        <f>IF(N119="základní",J119,0)</f>
        <v>0</v>
      </c>
      <c r="BF119" s="141">
        <f>IF(N119="snížená",J119,0)</f>
        <v>0</v>
      </c>
      <c r="BG119" s="141">
        <f>IF(N119="zákl. přenesená",J119,0)</f>
        <v>0</v>
      </c>
      <c r="BH119" s="141">
        <f>IF(N119="sníž. přenesená",J119,0)</f>
        <v>0</v>
      </c>
      <c r="BI119" s="141">
        <f>IF(N119="nulová",J119,0)</f>
        <v>0</v>
      </c>
      <c r="BJ119" s="17" t="s">
        <v>74</v>
      </c>
      <c r="BK119" s="141">
        <f>ROUND(I119*H119,2)</f>
        <v>0</v>
      </c>
      <c r="BL119" s="17" t="s">
        <v>84</v>
      </c>
      <c r="BM119" s="140" t="s">
        <v>347</v>
      </c>
    </row>
    <row r="120" spans="2:65" s="1" customFormat="1" ht="19.2">
      <c r="B120" s="32"/>
      <c r="D120" s="147" t="s">
        <v>886</v>
      </c>
      <c r="F120" s="182" t="s">
        <v>896</v>
      </c>
      <c r="I120" s="144"/>
      <c r="L120" s="32"/>
      <c r="M120" s="145"/>
      <c r="T120" s="53"/>
      <c r="AT120" s="17" t="s">
        <v>886</v>
      </c>
      <c r="AU120" s="17" t="s">
        <v>78</v>
      </c>
    </row>
    <row r="121" spans="2:65" s="1" customFormat="1" ht="24.15" customHeight="1">
      <c r="B121" s="128"/>
      <c r="C121" s="129" t="s">
        <v>268</v>
      </c>
      <c r="D121" s="129" t="s">
        <v>168</v>
      </c>
      <c r="E121" s="130" t="s">
        <v>923</v>
      </c>
      <c r="F121" s="131" t="s">
        <v>924</v>
      </c>
      <c r="G121" s="132" t="s">
        <v>227</v>
      </c>
      <c r="H121" s="133">
        <v>1</v>
      </c>
      <c r="I121" s="134"/>
      <c r="J121" s="135">
        <f>ROUND(I121*H121,2)</f>
        <v>0</v>
      </c>
      <c r="K121" s="131" t="s">
        <v>885</v>
      </c>
      <c r="L121" s="32"/>
      <c r="M121" s="136" t="s">
        <v>3</v>
      </c>
      <c r="N121" s="137" t="s">
        <v>40</v>
      </c>
      <c r="P121" s="138">
        <f>O121*H121</f>
        <v>0</v>
      </c>
      <c r="Q121" s="138">
        <v>0</v>
      </c>
      <c r="R121" s="138">
        <f>Q121*H121</f>
        <v>0</v>
      </c>
      <c r="S121" s="138">
        <v>0</v>
      </c>
      <c r="T121" s="139">
        <f>S121*H121</f>
        <v>0</v>
      </c>
      <c r="AR121" s="140" t="s">
        <v>84</v>
      </c>
      <c r="AT121" s="140" t="s">
        <v>168</v>
      </c>
      <c r="AU121" s="140" t="s">
        <v>78</v>
      </c>
      <c r="AY121" s="17" t="s">
        <v>165</v>
      </c>
      <c r="BE121" s="141">
        <f>IF(N121="základní",J121,0)</f>
        <v>0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7" t="s">
        <v>74</v>
      </c>
      <c r="BK121" s="141">
        <f>ROUND(I121*H121,2)</f>
        <v>0</v>
      </c>
      <c r="BL121" s="17" t="s">
        <v>84</v>
      </c>
      <c r="BM121" s="140" t="s">
        <v>359</v>
      </c>
    </row>
    <row r="122" spans="2:65" s="1" customFormat="1" ht="19.2">
      <c r="B122" s="32"/>
      <c r="D122" s="147" t="s">
        <v>886</v>
      </c>
      <c r="F122" s="182" t="s">
        <v>896</v>
      </c>
      <c r="I122" s="144"/>
      <c r="L122" s="32"/>
      <c r="M122" s="145"/>
      <c r="T122" s="53"/>
      <c r="AT122" s="17" t="s">
        <v>886</v>
      </c>
      <c r="AU122" s="17" t="s">
        <v>78</v>
      </c>
    </row>
    <row r="123" spans="2:65" s="11" customFormat="1" ht="22.8" customHeight="1">
      <c r="B123" s="116"/>
      <c r="D123" s="117" t="s">
        <v>68</v>
      </c>
      <c r="E123" s="126" t="s">
        <v>925</v>
      </c>
      <c r="F123" s="126" t="s">
        <v>926</v>
      </c>
      <c r="I123" s="119"/>
      <c r="J123" s="127">
        <f>BK123</f>
        <v>0</v>
      </c>
      <c r="L123" s="116"/>
      <c r="M123" s="121"/>
      <c r="P123" s="122">
        <f>SUM(P124:P137)</f>
        <v>0</v>
      </c>
      <c r="R123" s="122">
        <f>SUM(R124:R137)</f>
        <v>0</v>
      </c>
      <c r="T123" s="123">
        <f>SUM(T124:T137)</f>
        <v>0</v>
      </c>
      <c r="AR123" s="117" t="s">
        <v>74</v>
      </c>
      <c r="AT123" s="124" t="s">
        <v>68</v>
      </c>
      <c r="AU123" s="124" t="s">
        <v>74</v>
      </c>
      <c r="AY123" s="117" t="s">
        <v>165</v>
      </c>
      <c r="BK123" s="125">
        <f>SUM(BK124:BK137)</f>
        <v>0</v>
      </c>
    </row>
    <row r="124" spans="2:65" s="1" customFormat="1" ht="24.15" customHeight="1">
      <c r="B124" s="128"/>
      <c r="C124" s="129" t="s">
        <v>203</v>
      </c>
      <c r="D124" s="129" t="s">
        <v>168</v>
      </c>
      <c r="E124" s="130" t="s">
        <v>927</v>
      </c>
      <c r="F124" s="131" t="s">
        <v>928</v>
      </c>
      <c r="G124" s="132" t="s">
        <v>404</v>
      </c>
      <c r="H124" s="133">
        <v>10</v>
      </c>
      <c r="I124" s="134"/>
      <c r="J124" s="135">
        <f>ROUND(I124*H124,2)</f>
        <v>0</v>
      </c>
      <c r="K124" s="131" t="s">
        <v>885</v>
      </c>
      <c r="L124" s="32"/>
      <c r="M124" s="136" t="s">
        <v>3</v>
      </c>
      <c r="N124" s="137" t="s">
        <v>40</v>
      </c>
      <c r="P124" s="138">
        <f>O124*H124</f>
        <v>0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84</v>
      </c>
      <c r="AT124" s="140" t="s">
        <v>168</v>
      </c>
      <c r="AU124" s="140" t="s">
        <v>78</v>
      </c>
      <c r="AY124" s="17" t="s">
        <v>165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7" t="s">
        <v>74</v>
      </c>
      <c r="BK124" s="141">
        <f>ROUND(I124*H124,2)</f>
        <v>0</v>
      </c>
      <c r="BL124" s="17" t="s">
        <v>84</v>
      </c>
      <c r="BM124" s="140" t="s">
        <v>370</v>
      </c>
    </row>
    <row r="125" spans="2:65" s="1" customFormat="1" ht="19.2">
      <c r="B125" s="32"/>
      <c r="D125" s="147" t="s">
        <v>886</v>
      </c>
      <c r="F125" s="182" t="s">
        <v>896</v>
      </c>
      <c r="I125" s="144"/>
      <c r="L125" s="32"/>
      <c r="M125" s="145"/>
      <c r="T125" s="53"/>
      <c r="AT125" s="17" t="s">
        <v>886</v>
      </c>
      <c r="AU125" s="17" t="s">
        <v>78</v>
      </c>
    </row>
    <row r="126" spans="2:65" s="1" customFormat="1" ht="37.799999999999997" customHeight="1">
      <c r="B126" s="128"/>
      <c r="C126" s="129" t="s">
        <v>279</v>
      </c>
      <c r="D126" s="129" t="s">
        <v>168</v>
      </c>
      <c r="E126" s="130" t="s">
        <v>929</v>
      </c>
      <c r="F126" s="131" t="s">
        <v>930</v>
      </c>
      <c r="G126" s="132" t="s">
        <v>227</v>
      </c>
      <c r="H126" s="133">
        <v>5</v>
      </c>
      <c r="I126" s="134"/>
      <c r="J126" s="135">
        <f>ROUND(I126*H126,2)</f>
        <v>0</v>
      </c>
      <c r="K126" s="131" t="s">
        <v>885</v>
      </c>
      <c r="L126" s="32"/>
      <c r="M126" s="136" t="s">
        <v>3</v>
      </c>
      <c r="N126" s="137" t="s">
        <v>40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84</v>
      </c>
      <c r="AT126" s="140" t="s">
        <v>168</v>
      </c>
      <c r="AU126" s="140" t="s">
        <v>78</v>
      </c>
      <c r="AY126" s="17" t="s">
        <v>165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7" t="s">
        <v>74</v>
      </c>
      <c r="BK126" s="141">
        <f>ROUND(I126*H126,2)</f>
        <v>0</v>
      </c>
      <c r="BL126" s="17" t="s">
        <v>84</v>
      </c>
      <c r="BM126" s="140" t="s">
        <v>382</v>
      </c>
    </row>
    <row r="127" spans="2:65" s="1" customFormat="1" ht="19.2">
      <c r="B127" s="32"/>
      <c r="D127" s="147" t="s">
        <v>886</v>
      </c>
      <c r="F127" s="182" t="s">
        <v>896</v>
      </c>
      <c r="I127" s="144"/>
      <c r="L127" s="32"/>
      <c r="M127" s="145"/>
      <c r="T127" s="53"/>
      <c r="AT127" s="17" t="s">
        <v>886</v>
      </c>
      <c r="AU127" s="17" t="s">
        <v>78</v>
      </c>
    </row>
    <row r="128" spans="2:65" s="1" customFormat="1" ht="24.15" customHeight="1">
      <c r="B128" s="128"/>
      <c r="C128" s="129" t="s">
        <v>287</v>
      </c>
      <c r="D128" s="129" t="s">
        <v>168</v>
      </c>
      <c r="E128" s="130" t="s">
        <v>931</v>
      </c>
      <c r="F128" s="131" t="s">
        <v>932</v>
      </c>
      <c r="G128" s="132" t="s">
        <v>404</v>
      </c>
      <c r="H128" s="133">
        <v>5</v>
      </c>
      <c r="I128" s="134"/>
      <c r="J128" s="135">
        <f>ROUND(I128*H128,2)</f>
        <v>0</v>
      </c>
      <c r="K128" s="131" t="s">
        <v>885</v>
      </c>
      <c r="L128" s="32"/>
      <c r="M128" s="136" t="s">
        <v>3</v>
      </c>
      <c r="N128" s="137" t="s">
        <v>40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84</v>
      </c>
      <c r="AT128" s="140" t="s">
        <v>168</v>
      </c>
      <c r="AU128" s="140" t="s">
        <v>78</v>
      </c>
      <c r="AY128" s="17" t="s">
        <v>165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7" t="s">
        <v>74</v>
      </c>
      <c r="BK128" s="141">
        <f>ROUND(I128*H128,2)</f>
        <v>0</v>
      </c>
      <c r="BL128" s="17" t="s">
        <v>84</v>
      </c>
      <c r="BM128" s="140" t="s">
        <v>395</v>
      </c>
    </row>
    <row r="129" spans="2:65" s="1" customFormat="1" ht="19.2">
      <c r="B129" s="32"/>
      <c r="D129" s="147" t="s">
        <v>886</v>
      </c>
      <c r="F129" s="182" t="s">
        <v>896</v>
      </c>
      <c r="I129" s="144"/>
      <c r="L129" s="32"/>
      <c r="M129" s="145"/>
      <c r="T129" s="53"/>
      <c r="AT129" s="17" t="s">
        <v>886</v>
      </c>
      <c r="AU129" s="17" t="s">
        <v>78</v>
      </c>
    </row>
    <row r="130" spans="2:65" s="1" customFormat="1" ht="24.15" customHeight="1">
      <c r="B130" s="128"/>
      <c r="C130" s="129" t="s">
        <v>291</v>
      </c>
      <c r="D130" s="129" t="s">
        <v>168</v>
      </c>
      <c r="E130" s="130" t="s">
        <v>933</v>
      </c>
      <c r="F130" s="131" t="s">
        <v>934</v>
      </c>
      <c r="G130" s="132" t="s">
        <v>227</v>
      </c>
      <c r="H130" s="133">
        <v>4</v>
      </c>
      <c r="I130" s="134"/>
      <c r="J130" s="135">
        <f>ROUND(I130*H130,2)</f>
        <v>0</v>
      </c>
      <c r="K130" s="131" t="s">
        <v>885</v>
      </c>
      <c r="L130" s="32"/>
      <c r="M130" s="136" t="s">
        <v>3</v>
      </c>
      <c r="N130" s="137" t="s">
        <v>40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84</v>
      </c>
      <c r="AT130" s="140" t="s">
        <v>168</v>
      </c>
      <c r="AU130" s="140" t="s">
        <v>78</v>
      </c>
      <c r="AY130" s="17" t="s">
        <v>165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7" t="s">
        <v>74</v>
      </c>
      <c r="BK130" s="141">
        <f>ROUND(I130*H130,2)</f>
        <v>0</v>
      </c>
      <c r="BL130" s="17" t="s">
        <v>84</v>
      </c>
      <c r="BM130" s="140" t="s">
        <v>408</v>
      </c>
    </row>
    <row r="131" spans="2:65" s="1" customFormat="1" ht="19.2">
      <c r="B131" s="32"/>
      <c r="D131" s="147" t="s">
        <v>886</v>
      </c>
      <c r="F131" s="182" t="s">
        <v>896</v>
      </c>
      <c r="I131" s="144"/>
      <c r="L131" s="32"/>
      <c r="M131" s="145"/>
      <c r="T131" s="53"/>
      <c r="AT131" s="17" t="s">
        <v>886</v>
      </c>
      <c r="AU131" s="17" t="s">
        <v>78</v>
      </c>
    </row>
    <row r="132" spans="2:65" s="1" customFormat="1" ht="16.5" customHeight="1">
      <c r="B132" s="128"/>
      <c r="C132" s="129" t="s">
        <v>296</v>
      </c>
      <c r="D132" s="129" t="s">
        <v>168</v>
      </c>
      <c r="E132" s="130" t="s">
        <v>935</v>
      </c>
      <c r="F132" s="131" t="s">
        <v>936</v>
      </c>
      <c r="G132" s="132" t="s">
        <v>227</v>
      </c>
      <c r="H132" s="133">
        <v>1</v>
      </c>
      <c r="I132" s="134"/>
      <c r="J132" s="135">
        <f>ROUND(I132*H132,2)</f>
        <v>0</v>
      </c>
      <c r="K132" s="131" t="s">
        <v>885</v>
      </c>
      <c r="L132" s="32"/>
      <c r="M132" s="136" t="s">
        <v>3</v>
      </c>
      <c r="N132" s="137" t="s">
        <v>40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84</v>
      </c>
      <c r="AT132" s="140" t="s">
        <v>168</v>
      </c>
      <c r="AU132" s="140" t="s">
        <v>78</v>
      </c>
      <c r="AY132" s="17" t="s">
        <v>165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7" t="s">
        <v>74</v>
      </c>
      <c r="BK132" s="141">
        <f>ROUND(I132*H132,2)</f>
        <v>0</v>
      </c>
      <c r="BL132" s="17" t="s">
        <v>84</v>
      </c>
      <c r="BM132" s="140" t="s">
        <v>423</v>
      </c>
    </row>
    <row r="133" spans="2:65" s="1" customFormat="1" ht="19.2">
      <c r="B133" s="32"/>
      <c r="D133" s="147" t="s">
        <v>886</v>
      </c>
      <c r="F133" s="182" t="s">
        <v>896</v>
      </c>
      <c r="I133" s="144"/>
      <c r="L133" s="32"/>
      <c r="M133" s="145"/>
      <c r="T133" s="53"/>
      <c r="AT133" s="17" t="s">
        <v>886</v>
      </c>
      <c r="AU133" s="17" t="s">
        <v>78</v>
      </c>
    </row>
    <row r="134" spans="2:65" s="1" customFormat="1" ht="44.25" customHeight="1">
      <c r="B134" s="128"/>
      <c r="C134" s="129" t="s">
        <v>8</v>
      </c>
      <c r="D134" s="129" t="s">
        <v>168</v>
      </c>
      <c r="E134" s="130" t="s">
        <v>937</v>
      </c>
      <c r="F134" s="131" t="s">
        <v>938</v>
      </c>
      <c r="G134" s="132" t="s">
        <v>227</v>
      </c>
      <c r="H134" s="133">
        <v>2</v>
      </c>
      <c r="I134" s="134"/>
      <c r="J134" s="135">
        <f>ROUND(I134*H134,2)</f>
        <v>0</v>
      </c>
      <c r="K134" s="131" t="s">
        <v>885</v>
      </c>
      <c r="L134" s="32"/>
      <c r="M134" s="136" t="s">
        <v>3</v>
      </c>
      <c r="N134" s="137" t="s">
        <v>40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84</v>
      </c>
      <c r="AT134" s="140" t="s">
        <v>168</v>
      </c>
      <c r="AU134" s="140" t="s">
        <v>78</v>
      </c>
      <c r="AY134" s="17" t="s">
        <v>165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7" t="s">
        <v>74</v>
      </c>
      <c r="BK134" s="141">
        <f>ROUND(I134*H134,2)</f>
        <v>0</v>
      </c>
      <c r="BL134" s="17" t="s">
        <v>84</v>
      </c>
      <c r="BM134" s="140" t="s">
        <v>437</v>
      </c>
    </row>
    <row r="135" spans="2:65" s="1" customFormat="1" ht="19.2">
      <c r="B135" s="32"/>
      <c r="D135" s="147" t="s">
        <v>886</v>
      </c>
      <c r="F135" s="182" t="s">
        <v>896</v>
      </c>
      <c r="I135" s="144"/>
      <c r="L135" s="32"/>
      <c r="M135" s="145"/>
      <c r="T135" s="53"/>
      <c r="AT135" s="17" t="s">
        <v>886</v>
      </c>
      <c r="AU135" s="17" t="s">
        <v>78</v>
      </c>
    </row>
    <row r="136" spans="2:65" s="1" customFormat="1" ht="37.799999999999997" customHeight="1">
      <c r="B136" s="128"/>
      <c r="C136" s="129" t="s">
        <v>308</v>
      </c>
      <c r="D136" s="129" t="s">
        <v>168</v>
      </c>
      <c r="E136" s="130" t="s">
        <v>939</v>
      </c>
      <c r="F136" s="131" t="s">
        <v>940</v>
      </c>
      <c r="G136" s="132" t="s">
        <v>227</v>
      </c>
      <c r="H136" s="133">
        <v>1</v>
      </c>
      <c r="I136" s="134"/>
      <c r="J136" s="135">
        <f>ROUND(I136*H136,2)</f>
        <v>0</v>
      </c>
      <c r="K136" s="131" t="s">
        <v>885</v>
      </c>
      <c r="L136" s="32"/>
      <c r="M136" s="136" t="s">
        <v>3</v>
      </c>
      <c r="N136" s="137" t="s">
        <v>40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84</v>
      </c>
      <c r="AT136" s="140" t="s">
        <v>168</v>
      </c>
      <c r="AU136" s="140" t="s">
        <v>78</v>
      </c>
      <c r="AY136" s="17" t="s">
        <v>165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7" t="s">
        <v>74</v>
      </c>
      <c r="BK136" s="141">
        <f>ROUND(I136*H136,2)</f>
        <v>0</v>
      </c>
      <c r="BL136" s="17" t="s">
        <v>84</v>
      </c>
      <c r="BM136" s="140" t="s">
        <v>446</v>
      </c>
    </row>
    <row r="137" spans="2:65" s="1" customFormat="1" ht="19.2">
      <c r="B137" s="32"/>
      <c r="D137" s="147" t="s">
        <v>886</v>
      </c>
      <c r="F137" s="182" t="s">
        <v>896</v>
      </c>
      <c r="I137" s="144"/>
      <c r="L137" s="32"/>
      <c r="M137" s="145"/>
      <c r="T137" s="53"/>
      <c r="AT137" s="17" t="s">
        <v>886</v>
      </c>
      <c r="AU137" s="17" t="s">
        <v>78</v>
      </c>
    </row>
    <row r="138" spans="2:65" s="11" customFormat="1" ht="22.8" customHeight="1">
      <c r="B138" s="116"/>
      <c r="D138" s="117" t="s">
        <v>68</v>
      </c>
      <c r="E138" s="126" t="s">
        <v>941</v>
      </c>
      <c r="F138" s="126" t="s">
        <v>942</v>
      </c>
      <c r="I138" s="119"/>
      <c r="J138" s="127">
        <f>BK138</f>
        <v>0</v>
      </c>
      <c r="L138" s="116"/>
      <c r="M138" s="121"/>
      <c r="P138" s="122">
        <f>SUM(P139:P140)</f>
        <v>0</v>
      </c>
      <c r="R138" s="122">
        <f>SUM(R139:R140)</f>
        <v>0</v>
      </c>
      <c r="T138" s="123">
        <f>SUM(T139:T140)</f>
        <v>0</v>
      </c>
      <c r="AR138" s="117" t="s">
        <v>74</v>
      </c>
      <c r="AT138" s="124" t="s">
        <v>68</v>
      </c>
      <c r="AU138" s="124" t="s">
        <v>74</v>
      </c>
      <c r="AY138" s="117" t="s">
        <v>165</v>
      </c>
      <c r="BK138" s="125">
        <f>SUM(BK139:BK140)</f>
        <v>0</v>
      </c>
    </row>
    <row r="139" spans="2:65" s="1" customFormat="1" ht="37.799999999999997" customHeight="1">
      <c r="B139" s="128"/>
      <c r="C139" s="129" t="s">
        <v>313</v>
      </c>
      <c r="D139" s="129" t="s">
        <v>168</v>
      </c>
      <c r="E139" s="130" t="s">
        <v>943</v>
      </c>
      <c r="F139" s="131" t="s">
        <v>944</v>
      </c>
      <c r="G139" s="132" t="s">
        <v>227</v>
      </c>
      <c r="H139" s="133">
        <v>1</v>
      </c>
      <c r="I139" s="134"/>
      <c r="J139" s="135">
        <f>ROUND(I139*H139,2)</f>
        <v>0</v>
      </c>
      <c r="K139" s="131" t="s">
        <v>885</v>
      </c>
      <c r="L139" s="32"/>
      <c r="M139" s="136" t="s">
        <v>3</v>
      </c>
      <c r="N139" s="137" t="s">
        <v>40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84</v>
      </c>
      <c r="AT139" s="140" t="s">
        <v>168</v>
      </c>
      <c r="AU139" s="140" t="s">
        <v>78</v>
      </c>
      <c r="AY139" s="17" t="s">
        <v>165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7" t="s">
        <v>74</v>
      </c>
      <c r="BK139" s="141">
        <f>ROUND(I139*H139,2)</f>
        <v>0</v>
      </c>
      <c r="BL139" s="17" t="s">
        <v>84</v>
      </c>
      <c r="BM139" s="140" t="s">
        <v>454</v>
      </c>
    </row>
    <row r="140" spans="2:65" s="1" customFormat="1" ht="86.4">
      <c r="B140" s="32"/>
      <c r="D140" s="147" t="s">
        <v>886</v>
      </c>
      <c r="F140" s="182" t="s">
        <v>945</v>
      </c>
      <c r="I140" s="144"/>
      <c r="L140" s="32"/>
      <c r="M140" s="145"/>
      <c r="T140" s="53"/>
      <c r="AT140" s="17" t="s">
        <v>886</v>
      </c>
      <c r="AU140" s="17" t="s">
        <v>78</v>
      </c>
    </row>
    <row r="141" spans="2:65" s="11" customFormat="1" ht="22.8" customHeight="1">
      <c r="B141" s="116"/>
      <c r="D141" s="117" t="s">
        <v>68</v>
      </c>
      <c r="E141" s="126" t="s">
        <v>946</v>
      </c>
      <c r="F141" s="126" t="s">
        <v>947</v>
      </c>
      <c r="I141" s="119"/>
      <c r="J141" s="127">
        <f>BK141</f>
        <v>0</v>
      </c>
      <c r="L141" s="116"/>
      <c r="M141" s="121"/>
      <c r="P141" s="122">
        <f>SUM(P142:P151)</f>
        <v>0</v>
      </c>
      <c r="R141" s="122">
        <f>SUM(R142:R151)</f>
        <v>0</v>
      </c>
      <c r="T141" s="123">
        <f>SUM(T142:T151)</f>
        <v>0</v>
      </c>
      <c r="AR141" s="117" t="s">
        <v>74</v>
      </c>
      <c r="AT141" s="124" t="s">
        <v>68</v>
      </c>
      <c r="AU141" s="124" t="s">
        <v>74</v>
      </c>
      <c r="AY141" s="117" t="s">
        <v>165</v>
      </c>
      <c r="BK141" s="125">
        <f>SUM(BK142:BK151)</f>
        <v>0</v>
      </c>
    </row>
    <row r="142" spans="2:65" s="1" customFormat="1" ht="16.5" customHeight="1">
      <c r="B142" s="128"/>
      <c r="C142" s="129" t="s">
        <v>319</v>
      </c>
      <c r="D142" s="129" t="s">
        <v>168</v>
      </c>
      <c r="E142" s="130" t="s">
        <v>948</v>
      </c>
      <c r="F142" s="131" t="s">
        <v>949</v>
      </c>
      <c r="G142" s="132" t="s">
        <v>227</v>
      </c>
      <c r="H142" s="133">
        <v>8</v>
      </c>
      <c r="I142" s="134"/>
      <c r="J142" s="135">
        <f>ROUND(I142*H142,2)</f>
        <v>0</v>
      </c>
      <c r="K142" s="131" t="s">
        <v>885</v>
      </c>
      <c r="L142" s="32"/>
      <c r="M142" s="136" t="s">
        <v>3</v>
      </c>
      <c r="N142" s="137" t="s">
        <v>40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84</v>
      </c>
      <c r="AT142" s="140" t="s">
        <v>168</v>
      </c>
      <c r="AU142" s="140" t="s">
        <v>78</v>
      </c>
      <c r="AY142" s="17" t="s">
        <v>165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7" t="s">
        <v>74</v>
      </c>
      <c r="BK142" s="141">
        <f>ROUND(I142*H142,2)</f>
        <v>0</v>
      </c>
      <c r="BL142" s="17" t="s">
        <v>84</v>
      </c>
      <c r="BM142" s="140" t="s">
        <v>466</v>
      </c>
    </row>
    <row r="143" spans="2:65" s="1" customFormat="1" ht="19.2">
      <c r="B143" s="32"/>
      <c r="D143" s="147" t="s">
        <v>886</v>
      </c>
      <c r="F143" s="182" t="s">
        <v>896</v>
      </c>
      <c r="I143" s="144"/>
      <c r="L143" s="32"/>
      <c r="M143" s="145"/>
      <c r="T143" s="53"/>
      <c r="AT143" s="17" t="s">
        <v>886</v>
      </c>
      <c r="AU143" s="17" t="s">
        <v>78</v>
      </c>
    </row>
    <row r="144" spans="2:65" s="1" customFormat="1" ht="37.799999999999997" customHeight="1">
      <c r="B144" s="128"/>
      <c r="C144" s="129" t="s">
        <v>327</v>
      </c>
      <c r="D144" s="129" t="s">
        <v>168</v>
      </c>
      <c r="E144" s="130" t="s">
        <v>950</v>
      </c>
      <c r="F144" s="131" t="s">
        <v>951</v>
      </c>
      <c r="G144" s="132" t="s">
        <v>227</v>
      </c>
      <c r="H144" s="133">
        <v>8</v>
      </c>
      <c r="I144" s="134"/>
      <c r="J144" s="135">
        <f>ROUND(I144*H144,2)</f>
        <v>0</v>
      </c>
      <c r="K144" s="131" t="s">
        <v>885</v>
      </c>
      <c r="L144" s="32"/>
      <c r="M144" s="136" t="s">
        <v>3</v>
      </c>
      <c r="N144" s="137" t="s">
        <v>40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84</v>
      </c>
      <c r="AT144" s="140" t="s">
        <v>168</v>
      </c>
      <c r="AU144" s="140" t="s">
        <v>78</v>
      </c>
      <c r="AY144" s="17" t="s">
        <v>165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7" t="s">
        <v>74</v>
      </c>
      <c r="BK144" s="141">
        <f>ROUND(I144*H144,2)</f>
        <v>0</v>
      </c>
      <c r="BL144" s="17" t="s">
        <v>84</v>
      </c>
      <c r="BM144" s="140" t="s">
        <v>476</v>
      </c>
    </row>
    <row r="145" spans="2:65" s="1" customFormat="1" ht="19.2">
      <c r="B145" s="32"/>
      <c r="D145" s="147" t="s">
        <v>886</v>
      </c>
      <c r="F145" s="182" t="s">
        <v>896</v>
      </c>
      <c r="I145" s="144"/>
      <c r="L145" s="32"/>
      <c r="M145" s="145"/>
      <c r="T145" s="53"/>
      <c r="AT145" s="17" t="s">
        <v>886</v>
      </c>
      <c r="AU145" s="17" t="s">
        <v>78</v>
      </c>
    </row>
    <row r="146" spans="2:65" s="1" customFormat="1" ht="33" customHeight="1">
      <c r="B146" s="128"/>
      <c r="C146" s="129" t="s">
        <v>333</v>
      </c>
      <c r="D146" s="129" t="s">
        <v>168</v>
      </c>
      <c r="E146" s="130" t="s">
        <v>952</v>
      </c>
      <c r="F146" s="131" t="s">
        <v>953</v>
      </c>
      <c r="G146" s="132" t="s">
        <v>227</v>
      </c>
      <c r="H146" s="133">
        <v>4</v>
      </c>
      <c r="I146" s="134"/>
      <c r="J146" s="135">
        <f>ROUND(I146*H146,2)</f>
        <v>0</v>
      </c>
      <c r="K146" s="131" t="s">
        <v>885</v>
      </c>
      <c r="L146" s="32"/>
      <c r="M146" s="136" t="s">
        <v>3</v>
      </c>
      <c r="N146" s="137" t="s">
        <v>40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84</v>
      </c>
      <c r="AT146" s="140" t="s">
        <v>168</v>
      </c>
      <c r="AU146" s="140" t="s">
        <v>78</v>
      </c>
      <c r="AY146" s="17" t="s">
        <v>165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7" t="s">
        <v>74</v>
      </c>
      <c r="BK146" s="141">
        <f>ROUND(I146*H146,2)</f>
        <v>0</v>
      </c>
      <c r="BL146" s="17" t="s">
        <v>84</v>
      </c>
      <c r="BM146" s="140" t="s">
        <v>483</v>
      </c>
    </row>
    <row r="147" spans="2:65" s="1" customFormat="1" ht="19.2">
      <c r="B147" s="32"/>
      <c r="D147" s="147" t="s">
        <v>886</v>
      </c>
      <c r="F147" s="182" t="s">
        <v>896</v>
      </c>
      <c r="I147" s="144"/>
      <c r="L147" s="32"/>
      <c r="M147" s="145"/>
      <c r="T147" s="53"/>
      <c r="AT147" s="17" t="s">
        <v>886</v>
      </c>
      <c r="AU147" s="17" t="s">
        <v>78</v>
      </c>
    </row>
    <row r="148" spans="2:65" s="1" customFormat="1" ht="24.15" customHeight="1">
      <c r="B148" s="128"/>
      <c r="C148" s="129" t="s">
        <v>342</v>
      </c>
      <c r="D148" s="129" t="s">
        <v>168</v>
      </c>
      <c r="E148" s="130" t="s">
        <v>954</v>
      </c>
      <c r="F148" s="131" t="s">
        <v>955</v>
      </c>
      <c r="G148" s="132" t="s">
        <v>227</v>
      </c>
      <c r="H148" s="133">
        <v>1</v>
      </c>
      <c r="I148" s="134"/>
      <c r="J148" s="135">
        <f>ROUND(I148*H148,2)</f>
        <v>0</v>
      </c>
      <c r="K148" s="131" t="s">
        <v>885</v>
      </c>
      <c r="L148" s="32"/>
      <c r="M148" s="136" t="s">
        <v>3</v>
      </c>
      <c r="N148" s="137" t="s">
        <v>40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84</v>
      </c>
      <c r="AT148" s="140" t="s">
        <v>168</v>
      </c>
      <c r="AU148" s="140" t="s">
        <v>78</v>
      </c>
      <c r="AY148" s="17" t="s">
        <v>165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7" t="s">
        <v>74</v>
      </c>
      <c r="BK148" s="141">
        <f>ROUND(I148*H148,2)</f>
        <v>0</v>
      </c>
      <c r="BL148" s="17" t="s">
        <v>84</v>
      </c>
      <c r="BM148" s="140" t="s">
        <v>493</v>
      </c>
    </row>
    <row r="149" spans="2:65" s="1" customFormat="1" ht="19.2">
      <c r="B149" s="32"/>
      <c r="D149" s="147" t="s">
        <v>886</v>
      </c>
      <c r="F149" s="182" t="s">
        <v>896</v>
      </c>
      <c r="I149" s="144"/>
      <c r="L149" s="32"/>
      <c r="M149" s="145"/>
      <c r="T149" s="53"/>
      <c r="AT149" s="17" t="s">
        <v>886</v>
      </c>
      <c r="AU149" s="17" t="s">
        <v>78</v>
      </c>
    </row>
    <row r="150" spans="2:65" s="1" customFormat="1" ht="24.15" customHeight="1">
      <c r="B150" s="128"/>
      <c r="C150" s="129" t="s">
        <v>347</v>
      </c>
      <c r="D150" s="129" t="s">
        <v>168</v>
      </c>
      <c r="E150" s="130" t="s">
        <v>956</v>
      </c>
      <c r="F150" s="131" t="s">
        <v>957</v>
      </c>
      <c r="G150" s="132" t="s">
        <v>227</v>
      </c>
      <c r="H150" s="133">
        <v>8</v>
      </c>
      <c r="I150" s="134"/>
      <c r="J150" s="135">
        <f>ROUND(I150*H150,2)</f>
        <v>0</v>
      </c>
      <c r="K150" s="131" t="s">
        <v>885</v>
      </c>
      <c r="L150" s="32"/>
      <c r="M150" s="136" t="s">
        <v>3</v>
      </c>
      <c r="N150" s="137" t="s">
        <v>40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84</v>
      </c>
      <c r="AT150" s="140" t="s">
        <v>168</v>
      </c>
      <c r="AU150" s="140" t="s">
        <v>78</v>
      </c>
      <c r="AY150" s="17" t="s">
        <v>165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7" t="s">
        <v>74</v>
      </c>
      <c r="BK150" s="141">
        <f>ROUND(I150*H150,2)</f>
        <v>0</v>
      </c>
      <c r="BL150" s="17" t="s">
        <v>84</v>
      </c>
      <c r="BM150" s="140" t="s">
        <v>501</v>
      </c>
    </row>
    <row r="151" spans="2:65" s="1" customFormat="1" ht="19.2">
      <c r="B151" s="32"/>
      <c r="D151" s="147" t="s">
        <v>886</v>
      </c>
      <c r="F151" s="182" t="s">
        <v>896</v>
      </c>
      <c r="I151" s="144"/>
      <c r="L151" s="32"/>
      <c r="M151" s="145"/>
      <c r="T151" s="53"/>
      <c r="AT151" s="17" t="s">
        <v>886</v>
      </c>
      <c r="AU151" s="17" t="s">
        <v>78</v>
      </c>
    </row>
    <row r="152" spans="2:65" s="11" customFormat="1" ht="22.8" customHeight="1">
      <c r="B152" s="116"/>
      <c r="D152" s="117" t="s">
        <v>68</v>
      </c>
      <c r="E152" s="126" t="s">
        <v>958</v>
      </c>
      <c r="F152" s="126" t="s">
        <v>959</v>
      </c>
      <c r="I152" s="119"/>
      <c r="J152" s="127">
        <f>BK152</f>
        <v>0</v>
      </c>
      <c r="L152" s="116"/>
      <c r="M152" s="121"/>
      <c r="P152" s="122">
        <f>SUM(P153:P166)</f>
        <v>0</v>
      </c>
      <c r="R152" s="122">
        <f>SUM(R153:R166)</f>
        <v>0</v>
      </c>
      <c r="T152" s="123">
        <f>SUM(T153:T166)</f>
        <v>0</v>
      </c>
      <c r="AR152" s="117" t="s">
        <v>74</v>
      </c>
      <c r="AT152" s="124" t="s">
        <v>68</v>
      </c>
      <c r="AU152" s="124" t="s">
        <v>74</v>
      </c>
      <c r="AY152" s="117" t="s">
        <v>165</v>
      </c>
      <c r="BK152" s="125">
        <f>SUM(BK153:BK166)</f>
        <v>0</v>
      </c>
    </row>
    <row r="153" spans="2:65" s="1" customFormat="1" ht="37.799999999999997" customHeight="1">
      <c r="B153" s="128"/>
      <c r="C153" s="129" t="s">
        <v>353</v>
      </c>
      <c r="D153" s="129" t="s">
        <v>168</v>
      </c>
      <c r="E153" s="130" t="s">
        <v>960</v>
      </c>
      <c r="F153" s="131" t="s">
        <v>961</v>
      </c>
      <c r="G153" s="132" t="s">
        <v>227</v>
      </c>
      <c r="H153" s="133">
        <v>1</v>
      </c>
      <c r="I153" s="134"/>
      <c r="J153" s="135">
        <f>ROUND(I153*H153,2)</f>
        <v>0</v>
      </c>
      <c r="K153" s="131" t="s">
        <v>885</v>
      </c>
      <c r="L153" s="32"/>
      <c r="M153" s="136" t="s">
        <v>3</v>
      </c>
      <c r="N153" s="137" t="s">
        <v>40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84</v>
      </c>
      <c r="AT153" s="140" t="s">
        <v>168</v>
      </c>
      <c r="AU153" s="140" t="s">
        <v>78</v>
      </c>
      <c r="AY153" s="17" t="s">
        <v>165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7" t="s">
        <v>74</v>
      </c>
      <c r="BK153" s="141">
        <f>ROUND(I153*H153,2)</f>
        <v>0</v>
      </c>
      <c r="BL153" s="17" t="s">
        <v>84</v>
      </c>
      <c r="BM153" s="140" t="s">
        <v>511</v>
      </c>
    </row>
    <row r="154" spans="2:65" s="1" customFormat="1" ht="19.2">
      <c r="B154" s="32"/>
      <c r="D154" s="147" t="s">
        <v>886</v>
      </c>
      <c r="F154" s="182" t="s">
        <v>896</v>
      </c>
      <c r="I154" s="144"/>
      <c r="L154" s="32"/>
      <c r="M154" s="145"/>
      <c r="T154" s="53"/>
      <c r="AT154" s="17" t="s">
        <v>886</v>
      </c>
      <c r="AU154" s="17" t="s">
        <v>78</v>
      </c>
    </row>
    <row r="155" spans="2:65" s="1" customFormat="1" ht="44.25" customHeight="1">
      <c r="B155" s="128"/>
      <c r="C155" s="129" t="s">
        <v>359</v>
      </c>
      <c r="D155" s="129" t="s">
        <v>168</v>
      </c>
      <c r="E155" s="130" t="s">
        <v>962</v>
      </c>
      <c r="F155" s="131" t="s">
        <v>963</v>
      </c>
      <c r="G155" s="132" t="s">
        <v>227</v>
      </c>
      <c r="H155" s="133">
        <v>1</v>
      </c>
      <c r="I155" s="134"/>
      <c r="J155" s="135">
        <f>ROUND(I155*H155,2)</f>
        <v>0</v>
      </c>
      <c r="K155" s="131" t="s">
        <v>885</v>
      </c>
      <c r="L155" s="32"/>
      <c r="M155" s="136" t="s">
        <v>3</v>
      </c>
      <c r="N155" s="137" t="s">
        <v>40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84</v>
      </c>
      <c r="AT155" s="140" t="s">
        <v>168</v>
      </c>
      <c r="AU155" s="140" t="s">
        <v>78</v>
      </c>
      <c r="AY155" s="17" t="s">
        <v>165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7" t="s">
        <v>74</v>
      </c>
      <c r="BK155" s="141">
        <f>ROUND(I155*H155,2)</f>
        <v>0</v>
      </c>
      <c r="BL155" s="17" t="s">
        <v>84</v>
      </c>
      <c r="BM155" s="140" t="s">
        <v>523</v>
      </c>
    </row>
    <row r="156" spans="2:65" s="1" customFormat="1" ht="19.2">
      <c r="B156" s="32"/>
      <c r="D156" s="147" t="s">
        <v>886</v>
      </c>
      <c r="F156" s="182" t="s">
        <v>896</v>
      </c>
      <c r="I156" s="144"/>
      <c r="L156" s="32"/>
      <c r="M156" s="145"/>
      <c r="T156" s="53"/>
      <c r="AT156" s="17" t="s">
        <v>886</v>
      </c>
      <c r="AU156" s="17" t="s">
        <v>78</v>
      </c>
    </row>
    <row r="157" spans="2:65" s="1" customFormat="1" ht="24.15" customHeight="1">
      <c r="B157" s="128"/>
      <c r="C157" s="129" t="s">
        <v>365</v>
      </c>
      <c r="D157" s="129" t="s">
        <v>168</v>
      </c>
      <c r="E157" s="130" t="s">
        <v>964</v>
      </c>
      <c r="F157" s="131" t="s">
        <v>965</v>
      </c>
      <c r="G157" s="132" t="s">
        <v>227</v>
      </c>
      <c r="H157" s="133">
        <v>1</v>
      </c>
      <c r="I157" s="134"/>
      <c r="J157" s="135">
        <f>ROUND(I157*H157,2)</f>
        <v>0</v>
      </c>
      <c r="K157" s="131" t="s">
        <v>885</v>
      </c>
      <c r="L157" s="32"/>
      <c r="M157" s="136" t="s">
        <v>3</v>
      </c>
      <c r="N157" s="137" t="s">
        <v>40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84</v>
      </c>
      <c r="AT157" s="140" t="s">
        <v>168</v>
      </c>
      <c r="AU157" s="140" t="s">
        <v>78</v>
      </c>
      <c r="AY157" s="17" t="s">
        <v>165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7" t="s">
        <v>74</v>
      </c>
      <c r="BK157" s="141">
        <f>ROUND(I157*H157,2)</f>
        <v>0</v>
      </c>
      <c r="BL157" s="17" t="s">
        <v>84</v>
      </c>
      <c r="BM157" s="140" t="s">
        <v>532</v>
      </c>
    </row>
    <row r="158" spans="2:65" s="1" customFormat="1" ht="19.2">
      <c r="B158" s="32"/>
      <c r="D158" s="147" t="s">
        <v>886</v>
      </c>
      <c r="F158" s="182" t="s">
        <v>896</v>
      </c>
      <c r="I158" s="144"/>
      <c r="L158" s="32"/>
      <c r="M158" s="145"/>
      <c r="T158" s="53"/>
      <c r="AT158" s="17" t="s">
        <v>886</v>
      </c>
      <c r="AU158" s="17" t="s">
        <v>78</v>
      </c>
    </row>
    <row r="159" spans="2:65" s="1" customFormat="1" ht="33" customHeight="1">
      <c r="B159" s="128"/>
      <c r="C159" s="129" t="s">
        <v>370</v>
      </c>
      <c r="D159" s="129" t="s">
        <v>168</v>
      </c>
      <c r="E159" s="130" t="s">
        <v>966</v>
      </c>
      <c r="F159" s="131" t="s">
        <v>967</v>
      </c>
      <c r="G159" s="132" t="s">
        <v>227</v>
      </c>
      <c r="H159" s="133">
        <v>1</v>
      </c>
      <c r="I159" s="134"/>
      <c r="J159" s="135">
        <f>ROUND(I159*H159,2)</f>
        <v>0</v>
      </c>
      <c r="K159" s="131" t="s">
        <v>885</v>
      </c>
      <c r="L159" s="32"/>
      <c r="M159" s="136" t="s">
        <v>3</v>
      </c>
      <c r="N159" s="137" t="s">
        <v>40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84</v>
      </c>
      <c r="AT159" s="140" t="s">
        <v>168</v>
      </c>
      <c r="AU159" s="140" t="s">
        <v>78</v>
      </c>
      <c r="AY159" s="17" t="s">
        <v>165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7" t="s">
        <v>74</v>
      </c>
      <c r="BK159" s="141">
        <f>ROUND(I159*H159,2)</f>
        <v>0</v>
      </c>
      <c r="BL159" s="17" t="s">
        <v>84</v>
      </c>
      <c r="BM159" s="140" t="s">
        <v>544</v>
      </c>
    </row>
    <row r="160" spans="2:65" s="1" customFormat="1" ht="19.2">
      <c r="B160" s="32"/>
      <c r="D160" s="147" t="s">
        <v>886</v>
      </c>
      <c r="F160" s="182" t="s">
        <v>896</v>
      </c>
      <c r="I160" s="144"/>
      <c r="L160" s="32"/>
      <c r="M160" s="145"/>
      <c r="T160" s="53"/>
      <c r="AT160" s="17" t="s">
        <v>886</v>
      </c>
      <c r="AU160" s="17" t="s">
        <v>78</v>
      </c>
    </row>
    <row r="161" spans="2:65" s="1" customFormat="1" ht="24.15" customHeight="1">
      <c r="B161" s="128"/>
      <c r="C161" s="129" t="s">
        <v>376</v>
      </c>
      <c r="D161" s="129" t="s">
        <v>168</v>
      </c>
      <c r="E161" s="130" t="s">
        <v>968</v>
      </c>
      <c r="F161" s="131" t="s">
        <v>969</v>
      </c>
      <c r="G161" s="132" t="s">
        <v>227</v>
      </c>
      <c r="H161" s="133">
        <v>1</v>
      </c>
      <c r="I161" s="134"/>
      <c r="J161" s="135">
        <f>ROUND(I161*H161,2)</f>
        <v>0</v>
      </c>
      <c r="K161" s="131" t="s">
        <v>885</v>
      </c>
      <c r="L161" s="32"/>
      <c r="M161" s="136" t="s">
        <v>3</v>
      </c>
      <c r="N161" s="137" t="s">
        <v>40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84</v>
      </c>
      <c r="AT161" s="140" t="s">
        <v>168</v>
      </c>
      <c r="AU161" s="140" t="s">
        <v>78</v>
      </c>
      <c r="AY161" s="17" t="s">
        <v>165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7" t="s">
        <v>74</v>
      </c>
      <c r="BK161" s="141">
        <f>ROUND(I161*H161,2)</f>
        <v>0</v>
      </c>
      <c r="BL161" s="17" t="s">
        <v>84</v>
      </c>
      <c r="BM161" s="140" t="s">
        <v>557</v>
      </c>
    </row>
    <row r="162" spans="2:65" s="1" customFormat="1" ht="19.2">
      <c r="B162" s="32"/>
      <c r="D162" s="147" t="s">
        <v>886</v>
      </c>
      <c r="F162" s="182" t="s">
        <v>896</v>
      </c>
      <c r="I162" s="144"/>
      <c r="L162" s="32"/>
      <c r="M162" s="145"/>
      <c r="T162" s="53"/>
      <c r="AT162" s="17" t="s">
        <v>886</v>
      </c>
      <c r="AU162" s="17" t="s">
        <v>78</v>
      </c>
    </row>
    <row r="163" spans="2:65" s="1" customFormat="1" ht="24.15" customHeight="1">
      <c r="B163" s="128"/>
      <c r="C163" s="129" t="s">
        <v>382</v>
      </c>
      <c r="D163" s="129" t="s">
        <v>168</v>
      </c>
      <c r="E163" s="130" t="s">
        <v>970</v>
      </c>
      <c r="F163" s="131" t="s">
        <v>971</v>
      </c>
      <c r="G163" s="132" t="s">
        <v>227</v>
      </c>
      <c r="H163" s="133">
        <v>4</v>
      </c>
      <c r="I163" s="134"/>
      <c r="J163" s="135">
        <f>ROUND(I163*H163,2)</f>
        <v>0</v>
      </c>
      <c r="K163" s="131" t="s">
        <v>885</v>
      </c>
      <c r="L163" s="32"/>
      <c r="M163" s="136" t="s">
        <v>3</v>
      </c>
      <c r="N163" s="137" t="s">
        <v>40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84</v>
      </c>
      <c r="AT163" s="140" t="s">
        <v>168</v>
      </c>
      <c r="AU163" s="140" t="s">
        <v>78</v>
      </c>
      <c r="AY163" s="17" t="s">
        <v>165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7" t="s">
        <v>74</v>
      </c>
      <c r="BK163" s="141">
        <f>ROUND(I163*H163,2)</f>
        <v>0</v>
      </c>
      <c r="BL163" s="17" t="s">
        <v>84</v>
      </c>
      <c r="BM163" s="140" t="s">
        <v>569</v>
      </c>
    </row>
    <row r="164" spans="2:65" s="1" customFormat="1" ht="19.2">
      <c r="B164" s="32"/>
      <c r="D164" s="147" t="s">
        <v>886</v>
      </c>
      <c r="F164" s="182" t="s">
        <v>896</v>
      </c>
      <c r="I164" s="144"/>
      <c r="L164" s="32"/>
      <c r="M164" s="145"/>
      <c r="T164" s="53"/>
      <c r="AT164" s="17" t="s">
        <v>886</v>
      </c>
      <c r="AU164" s="17" t="s">
        <v>78</v>
      </c>
    </row>
    <row r="165" spans="2:65" s="1" customFormat="1" ht="24.15" customHeight="1">
      <c r="B165" s="128"/>
      <c r="C165" s="129" t="s">
        <v>388</v>
      </c>
      <c r="D165" s="129" t="s">
        <v>168</v>
      </c>
      <c r="E165" s="130" t="s">
        <v>972</v>
      </c>
      <c r="F165" s="131" t="s">
        <v>973</v>
      </c>
      <c r="G165" s="132" t="s">
        <v>227</v>
      </c>
      <c r="H165" s="133">
        <v>1</v>
      </c>
      <c r="I165" s="134"/>
      <c r="J165" s="135">
        <f>ROUND(I165*H165,2)</f>
        <v>0</v>
      </c>
      <c r="K165" s="131" t="s">
        <v>885</v>
      </c>
      <c r="L165" s="32"/>
      <c r="M165" s="136" t="s">
        <v>3</v>
      </c>
      <c r="N165" s="137" t="s">
        <v>40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84</v>
      </c>
      <c r="AT165" s="140" t="s">
        <v>168</v>
      </c>
      <c r="AU165" s="140" t="s">
        <v>78</v>
      </c>
      <c r="AY165" s="17" t="s">
        <v>165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7" t="s">
        <v>74</v>
      </c>
      <c r="BK165" s="141">
        <f>ROUND(I165*H165,2)</f>
        <v>0</v>
      </c>
      <c r="BL165" s="17" t="s">
        <v>84</v>
      </c>
      <c r="BM165" s="140" t="s">
        <v>581</v>
      </c>
    </row>
    <row r="166" spans="2:65" s="1" customFormat="1" ht="19.2">
      <c r="B166" s="32"/>
      <c r="D166" s="147" t="s">
        <v>886</v>
      </c>
      <c r="F166" s="182" t="s">
        <v>896</v>
      </c>
      <c r="I166" s="144"/>
      <c r="L166" s="32"/>
      <c r="M166" s="145"/>
      <c r="T166" s="53"/>
      <c r="AT166" s="17" t="s">
        <v>886</v>
      </c>
      <c r="AU166" s="17" t="s">
        <v>78</v>
      </c>
    </row>
    <row r="167" spans="2:65" s="11" customFormat="1" ht="22.8" customHeight="1">
      <c r="B167" s="116"/>
      <c r="D167" s="117" t="s">
        <v>68</v>
      </c>
      <c r="E167" s="126" t="s">
        <v>974</v>
      </c>
      <c r="F167" s="126" t="s">
        <v>975</v>
      </c>
      <c r="I167" s="119"/>
      <c r="J167" s="127">
        <f>BK167</f>
        <v>0</v>
      </c>
      <c r="L167" s="116"/>
      <c r="M167" s="121"/>
      <c r="P167" s="122">
        <f>SUM(P168:P171)</f>
        <v>0</v>
      </c>
      <c r="R167" s="122">
        <f>SUM(R168:R171)</f>
        <v>0</v>
      </c>
      <c r="T167" s="123">
        <f>SUM(T168:T171)</f>
        <v>0</v>
      </c>
      <c r="AR167" s="117" t="s">
        <v>74</v>
      </c>
      <c r="AT167" s="124" t="s">
        <v>68</v>
      </c>
      <c r="AU167" s="124" t="s">
        <v>74</v>
      </c>
      <c r="AY167" s="117" t="s">
        <v>165</v>
      </c>
      <c r="BK167" s="125">
        <f>SUM(BK168:BK171)</f>
        <v>0</v>
      </c>
    </row>
    <row r="168" spans="2:65" s="1" customFormat="1" ht="16.5" customHeight="1">
      <c r="B168" s="128"/>
      <c r="C168" s="129" t="s">
        <v>395</v>
      </c>
      <c r="D168" s="129" t="s">
        <v>168</v>
      </c>
      <c r="E168" s="130" t="s">
        <v>976</v>
      </c>
      <c r="F168" s="131" t="s">
        <v>977</v>
      </c>
      <c r="G168" s="132" t="s">
        <v>227</v>
      </c>
      <c r="H168" s="133">
        <v>2</v>
      </c>
      <c r="I168" s="134"/>
      <c r="J168" s="135">
        <f>ROUND(I168*H168,2)</f>
        <v>0</v>
      </c>
      <c r="K168" s="131" t="s">
        <v>885</v>
      </c>
      <c r="L168" s="32"/>
      <c r="M168" s="136" t="s">
        <v>3</v>
      </c>
      <c r="N168" s="137" t="s">
        <v>40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84</v>
      </c>
      <c r="AT168" s="140" t="s">
        <v>168</v>
      </c>
      <c r="AU168" s="140" t="s">
        <v>78</v>
      </c>
      <c r="AY168" s="17" t="s">
        <v>165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7" t="s">
        <v>74</v>
      </c>
      <c r="BK168" s="141">
        <f>ROUND(I168*H168,2)</f>
        <v>0</v>
      </c>
      <c r="BL168" s="17" t="s">
        <v>84</v>
      </c>
      <c r="BM168" s="140" t="s">
        <v>593</v>
      </c>
    </row>
    <row r="169" spans="2:65" s="1" customFormat="1" ht="38.4">
      <c r="B169" s="32"/>
      <c r="D169" s="147" t="s">
        <v>886</v>
      </c>
      <c r="F169" s="182" t="s">
        <v>978</v>
      </c>
      <c r="I169" s="144"/>
      <c r="L169" s="32"/>
      <c r="M169" s="145"/>
      <c r="T169" s="53"/>
      <c r="AT169" s="17" t="s">
        <v>886</v>
      </c>
      <c r="AU169" s="17" t="s">
        <v>78</v>
      </c>
    </row>
    <row r="170" spans="2:65" s="1" customFormat="1" ht="33" customHeight="1">
      <c r="B170" s="128"/>
      <c r="C170" s="129" t="s">
        <v>401</v>
      </c>
      <c r="D170" s="129" t="s">
        <v>168</v>
      </c>
      <c r="E170" s="130" t="s">
        <v>979</v>
      </c>
      <c r="F170" s="131" t="s">
        <v>980</v>
      </c>
      <c r="G170" s="132" t="s">
        <v>404</v>
      </c>
      <c r="H170" s="133">
        <v>10</v>
      </c>
      <c r="I170" s="134"/>
      <c r="J170" s="135">
        <f>ROUND(I170*H170,2)</f>
        <v>0</v>
      </c>
      <c r="K170" s="131" t="s">
        <v>885</v>
      </c>
      <c r="L170" s="32"/>
      <c r="M170" s="136" t="s">
        <v>3</v>
      </c>
      <c r="N170" s="137" t="s">
        <v>40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84</v>
      </c>
      <c r="AT170" s="140" t="s">
        <v>168</v>
      </c>
      <c r="AU170" s="140" t="s">
        <v>78</v>
      </c>
      <c r="AY170" s="17" t="s">
        <v>165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7" t="s">
        <v>74</v>
      </c>
      <c r="BK170" s="141">
        <f>ROUND(I170*H170,2)</f>
        <v>0</v>
      </c>
      <c r="BL170" s="17" t="s">
        <v>84</v>
      </c>
      <c r="BM170" s="140" t="s">
        <v>601</v>
      </c>
    </row>
    <row r="171" spans="2:65" s="1" customFormat="1" ht="19.2">
      <c r="B171" s="32"/>
      <c r="D171" s="147" t="s">
        <v>886</v>
      </c>
      <c r="F171" s="182" t="s">
        <v>896</v>
      </c>
      <c r="I171" s="144"/>
      <c r="L171" s="32"/>
      <c r="M171" s="183"/>
      <c r="N171" s="179"/>
      <c r="O171" s="179"/>
      <c r="P171" s="179"/>
      <c r="Q171" s="179"/>
      <c r="R171" s="179"/>
      <c r="S171" s="179"/>
      <c r="T171" s="184"/>
      <c r="AT171" s="17" t="s">
        <v>886</v>
      </c>
      <c r="AU171" s="17" t="s">
        <v>78</v>
      </c>
    </row>
    <row r="172" spans="2:65" s="1" customFormat="1" ht="6.9" customHeight="1">
      <c r="B172" s="41"/>
      <c r="C172" s="42"/>
      <c r="D172" s="42"/>
      <c r="E172" s="42"/>
      <c r="F172" s="42"/>
      <c r="G172" s="42"/>
      <c r="H172" s="42"/>
      <c r="I172" s="42"/>
      <c r="J172" s="42"/>
      <c r="K172" s="42"/>
      <c r="L172" s="32"/>
    </row>
  </sheetData>
  <autoFilter ref="C87:K171" xr:uid="{00000000-0009-0000-0000-000004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9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15" t="s">
        <v>6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7" t="s">
        <v>89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100</v>
      </c>
      <c r="L4" s="20"/>
      <c r="M4" s="86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16" t="str">
        <f>'Rekapitulace stavby'!K6</f>
        <v>Přesun přijmové laboratoře ODHB, dětská nemocnice, budova A</v>
      </c>
      <c r="F7" s="317"/>
      <c r="G7" s="317"/>
      <c r="H7" s="317"/>
      <c r="L7" s="20"/>
    </row>
    <row r="8" spans="2:46" s="1" customFormat="1" ht="12" customHeight="1">
      <c r="B8" s="32"/>
      <c r="D8" s="27" t="s">
        <v>114</v>
      </c>
      <c r="L8" s="32"/>
    </row>
    <row r="9" spans="2:46" s="1" customFormat="1" ht="16.5" customHeight="1">
      <c r="B9" s="32"/>
      <c r="E9" s="278" t="s">
        <v>981</v>
      </c>
      <c r="F9" s="318"/>
      <c r="G9" s="318"/>
      <c r="H9" s="318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24. 11. 2025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9" t="str">
        <f>'Rekapitulace stavby'!E14</f>
        <v>Vyplň údaj</v>
      </c>
      <c r="F18" s="299"/>
      <c r="G18" s="299"/>
      <c r="H18" s="299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7"/>
      <c r="E27" s="304" t="s">
        <v>3</v>
      </c>
      <c r="F27" s="304"/>
      <c r="G27" s="304"/>
      <c r="H27" s="304"/>
      <c r="L27" s="8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35</v>
      </c>
      <c r="J30" s="63">
        <f>ROUND(J80,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9">
        <f>ROUND((SUM(BE80:BE91)),  2)</f>
        <v>0</v>
      </c>
      <c r="I33" s="90">
        <v>0.21</v>
      </c>
      <c r="J33" s="89">
        <f>ROUND(((SUM(BE80:BE91))*I33),  2)</f>
        <v>0</v>
      </c>
      <c r="L33" s="32"/>
    </row>
    <row r="34" spans="2:12" s="1" customFormat="1" ht="14.4" customHeight="1">
      <c r="B34" s="32"/>
      <c r="E34" s="27" t="s">
        <v>41</v>
      </c>
      <c r="F34" s="89">
        <f>ROUND((SUM(BF80:BF91)),  2)</f>
        <v>0</v>
      </c>
      <c r="I34" s="90">
        <v>0.12</v>
      </c>
      <c r="J34" s="89">
        <f>ROUND(((SUM(BF80:BF91))*I34),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9">
        <f>ROUND((SUM(BG80:BG91)),  2)</f>
        <v>0</v>
      </c>
      <c r="I35" s="90">
        <v>0.21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9">
        <f>ROUND((SUM(BH80:BH91)),  2)</f>
        <v>0</v>
      </c>
      <c r="I36" s="90">
        <v>0.12</v>
      </c>
      <c r="J36" s="89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9">
        <f>ROUND((SUM(BI80:BI91)),  2)</f>
        <v>0</v>
      </c>
      <c r="I37" s="90">
        <v>0</v>
      </c>
      <c r="J37" s="8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1"/>
      <c r="D39" s="92" t="s">
        <v>45</v>
      </c>
      <c r="E39" s="54"/>
      <c r="F39" s="54"/>
      <c r="G39" s="93" t="s">
        <v>46</v>
      </c>
      <c r="H39" s="94" t="s">
        <v>47</v>
      </c>
      <c r="I39" s="54"/>
      <c r="J39" s="95">
        <f>SUM(J30:J37)</f>
        <v>0</v>
      </c>
      <c r="K39" s="96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125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316" t="str">
        <f>E7</f>
        <v>Přesun přijmové laboratoře ODHB, dětská nemocnice, budova A</v>
      </c>
      <c r="F48" s="317"/>
      <c r="G48" s="317"/>
      <c r="H48" s="317"/>
      <c r="L48" s="32"/>
    </row>
    <row r="49" spans="2:47" s="1" customFormat="1" ht="12" customHeight="1">
      <c r="B49" s="32"/>
      <c r="C49" s="27" t="s">
        <v>114</v>
      </c>
      <c r="L49" s="32"/>
    </row>
    <row r="50" spans="2:47" s="1" customFormat="1" ht="16.5" customHeight="1">
      <c r="B50" s="32"/>
      <c r="E50" s="278" t="str">
        <f>E9</f>
        <v>5 - Monitoring</v>
      </c>
      <c r="F50" s="318"/>
      <c r="G50" s="318"/>
      <c r="H50" s="318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24. 11. 2025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126</v>
      </c>
      <c r="D57" s="91"/>
      <c r="E57" s="91"/>
      <c r="F57" s="91"/>
      <c r="G57" s="91"/>
      <c r="H57" s="91"/>
      <c r="I57" s="91"/>
      <c r="J57" s="98" t="s">
        <v>127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9" t="s">
        <v>67</v>
      </c>
      <c r="J59" s="63">
        <f>J80</f>
        <v>0</v>
      </c>
      <c r="L59" s="32"/>
      <c r="AU59" s="17" t="s">
        <v>128</v>
      </c>
    </row>
    <row r="60" spans="2:47" s="8" customFormat="1" ht="24.9" customHeight="1">
      <c r="B60" s="100"/>
      <c r="D60" s="101" t="s">
        <v>982</v>
      </c>
      <c r="E60" s="102"/>
      <c r="F60" s="102"/>
      <c r="G60" s="102"/>
      <c r="H60" s="102"/>
      <c r="I60" s="102"/>
      <c r="J60" s="103">
        <f>J81</f>
        <v>0</v>
      </c>
      <c r="L60" s="100"/>
    </row>
    <row r="61" spans="2:47" s="1" customFormat="1" ht="21.75" customHeight="1">
      <c r="B61" s="32"/>
      <c r="L61" s="32"/>
    </row>
    <row r="62" spans="2:47" s="1" customFormat="1" ht="6.9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32"/>
    </row>
    <row r="66" spans="2:63" s="1" customFormat="1" ht="6.9" customHeight="1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32"/>
    </row>
    <row r="67" spans="2:63" s="1" customFormat="1" ht="24.9" customHeight="1">
      <c r="B67" s="32"/>
      <c r="C67" s="21" t="s">
        <v>150</v>
      </c>
      <c r="L67" s="32"/>
    </row>
    <row r="68" spans="2:63" s="1" customFormat="1" ht="6.9" customHeight="1">
      <c r="B68" s="32"/>
      <c r="L68" s="32"/>
    </row>
    <row r="69" spans="2:63" s="1" customFormat="1" ht="12" customHeight="1">
      <c r="B69" s="32"/>
      <c r="C69" s="27" t="s">
        <v>17</v>
      </c>
      <c r="L69" s="32"/>
    </row>
    <row r="70" spans="2:63" s="1" customFormat="1" ht="16.5" customHeight="1">
      <c r="B70" s="32"/>
      <c r="E70" s="316" t="str">
        <f>E7</f>
        <v>Přesun přijmové laboratoře ODHB, dětská nemocnice, budova A</v>
      </c>
      <c r="F70" s="317"/>
      <c r="G70" s="317"/>
      <c r="H70" s="317"/>
      <c r="L70" s="32"/>
    </row>
    <row r="71" spans="2:63" s="1" customFormat="1" ht="12" customHeight="1">
      <c r="B71" s="32"/>
      <c r="C71" s="27" t="s">
        <v>114</v>
      </c>
      <c r="L71" s="32"/>
    </row>
    <row r="72" spans="2:63" s="1" customFormat="1" ht="16.5" customHeight="1">
      <c r="B72" s="32"/>
      <c r="E72" s="278" t="str">
        <f>E9</f>
        <v>5 - Monitoring</v>
      </c>
      <c r="F72" s="318"/>
      <c r="G72" s="318"/>
      <c r="H72" s="318"/>
      <c r="L72" s="32"/>
    </row>
    <row r="73" spans="2:63" s="1" customFormat="1" ht="6.9" customHeight="1">
      <c r="B73" s="32"/>
      <c r="L73" s="32"/>
    </row>
    <row r="74" spans="2:63" s="1" customFormat="1" ht="12" customHeight="1">
      <c r="B74" s="32"/>
      <c r="C74" s="27" t="s">
        <v>21</v>
      </c>
      <c r="F74" s="25" t="str">
        <f>F12</f>
        <v xml:space="preserve"> </v>
      </c>
      <c r="I74" s="27" t="s">
        <v>23</v>
      </c>
      <c r="J74" s="49" t="str">
        <f>IF(J12="","",J12)</f>
        <v>24. 11. 2025</v>
      </c>
      <c r="L74" s="32"/>
    </row>
    <row r="75" spans="2:63" s="1" customFormat="1" ht="6.9" customHeight="1">
      <c r="B75" s="32"/>
      <c r="L75" s="32"/>
    </row>
    <row r="76" spans="2:63" s="1" customFormat="1" ht="15.15" customHeight="1">
      <c r="B76" s="32"/>
      <c r="C76" s="27" t="s">
        <v>25</v>
      </c>
      <c r="F76" s="25" t="str">
        <f>E15</f>
        <v xml:space="preserve"> </v>
      </c>
      <c r="I76" s="27" t="s">
        <v>30</v>
      </c>
      <c r="J76" s="30" t="str">
        <f>E21</f>
        <v xml:space="preserve"> </v>
      </c>
      <c r="L76" s="32"/>
    </row>
    <row r="77" spans="2:63" s="1" customFormat="1" ht="15.15" customHeight="1">
      <c r="B77" s="32"/>
      <c r="C77" s="27" t="s">
        <v>28</v>
      </c>
      <c r="F77" s="25" t="str">
        <f>IF(E18="","",E18)</f>
        <v>Vyplň údaj</v>
      </c>
      <c r="I77" s="27" t="s">
        <v>32</v>
      </c>
      <c r="J77" s="30" t="str">
        <f>E24</f>
        <v xml:space="preserve"> </v>
      </c>
      <c r="L77" s="32"/>
    </row>
    <row r="78" spans="2:63" s="1" customFormat="1" ht="10.35" customHeight="1">
      <c r="B78" s="32"/>
      <c r="L78" s="32"/>
    </row>
    <row r="79" spans="2:63" s="10" customFormat="1" ht="29.25" customHeight="1">
      <c r="B79" s="108"/>
      <c r="C79" s="109" t="s">
        <v>151</v>
      </c>
      <c r="D79" s="110" t="s">
        <v>54</v>
      </c>
      <c r="E79" s="110" t="s">
        <v>50</v>
      </c>
      <c r="F79" s="110" t="s">
        <v>51</v>
      </c>
      <c r="G79" s="110" t="s">
        <v>152</v>
      </c>
      <c r="H79" s="110" t="s">
        <v>153</v>
      </c>
      <c r="I79" s="110" t="s">
        <v>154</v>
      </c>
      <c r="J79" s="110" t="s">
        <v>127</v>
      </c>
      <c r="K79" s="111" t="s">
        <v>155</v>
      </c>
      <c r="L79" s="108"/>
      <c r="M79" s="56" t="s">
        <v>3</v>
      </c>
      <c r="N79" s="57" t="s">
        <v>39</v>
      </c>
      <c r="O79" s="57" t="s">
        <v>156</v>
      </c>
      <c r="P79" s="57" t="s">
        <v>157</v>
      </c>
      <c r="Q79" s="57" t="s">
        <v>158</v>
      </c>
      <c r="R79" s="57" t="s">
        <v>159</v>
      </c>
      <c r="S79" s="57" t="s">
        <v>160</v>
      </c>
      <c r="T79" s="58" t="s">
        <v>161</v>
      </c>
    </row>
    <row r="80" spans="2:63" s="1" customFormat="1" ht="22.8" customHeight="1">
      <c r="B80" s="32"/>
      <c r="C80" s="61" t="s">
        <v>162</v>
      </c>
      <c r="J80" s="112">
        <f>BK80</f>
        <v>0</v>
      </c>
      <c r="L80" s="32"/>
      <c r="M80" s="59"/>
      <c r="N80" s="50"/>
      <c r="O80" s="50"/>
      <c r="P80" s="113">
        <f>P81</f>
        <v>0</v>
      </c>
      <c r="Q80" s="50"/>
      <c r="R80" s="113">
        <f>R81</f>
        <v>0</v>
      </c>
      <c r="S80" s="50"/>
      <c r="T80" s="114">
        <f>T81</f>
        <v>0</v>
      </c>
      <c r="AT80" s="17" t="s">
        <v>68</v>
      </c>
      <c r="AU80" s="17" t="s">
        <v>128</v>
      </c>
      <c r="BK80" s="115">
        <f>BK81</f>
        <v>0</v>
      </c>
    </row>
    <row r="81" spans="2:65" s="11" customFormat="1" ht="25.95" customHeight="1">
      <c r="B81" s="116"/>
      <c r="D81" s="117" t="s">
        <v>68</v>
      </c>
      <c r="E81" s="118" t="s">
        <v>983</v>
      </c>
      <c r="F81" s="118" t="s">
        <v>861</v>
      </c>
      <c r="I81" s="119"/>
      <c r="J81" s="120">
        <f>BK81</f>
        <v>0</v>
      </c>
      <c r="L81" s="116"/>
      <c r="M81" s="121"/>
      <c r="P81" s="122">
        <f>SUM(P82:P91)</f>
        <v>0</v>
      </c>
      <c r="R81" s="122">
        <f>SUM(R82:R91)</f>
        <v>0</v>
      </c>
      <c r="T81" s="123">
        <f>SUM(T82:T91)</f>
        <v>0</v>
      </c>
      <c r="AR81" s="117" t="s">
        <v>84</v>
      </c>
      <c r="AT81" s="124" t="s">
        <v>68</v>
      </c>
      <c r="AU81" s="124" t="s">
        <v>69</v>
      </c>
      <c r="AY81" s="117" t="s">
        <v>165</v>
      </c>
      <c r="BK81" s="125">
        <f>SUM(BK82:BK91)</f>
        <v>0</v>
      </c>
    </row>
    <row r="82" spans="2:65" s="1" customFormat="1" ht="24.15" customHeight="1">
      <c r="B82" s="128"/>
      <c r="C82" s="129" t="s">
        <v>74</v>
      </c>
      <c r="D82" s="129" t="s">
        <v>168</v>
      </c>
      <c r="E82" s="130" t="s">
        <v>984</v>
      </c>
      <c r="F82" s="131" t="s">
        <v>985</v>
      </c>
      <c r="G82" s="132" t="s">
        <v>294</v>
      </c>
      <c r="H82" s="133">
        <v>4</v>
      </c>
      <c r="I82" s="134"/>
      <c r="J82" s="135">
        <f t="shared" ref="J82:J91" si="0">ROUND(I82*H82,2)</f>
        <v>0</v>
      </c>
      <c r="K82" s="131" t="s">
        <v>885</v>
      </c>
      <c r="L82" s="32"/>
      <c r="M82" s="136" t="s">
        <v>3</v>
      </c>
      <c r="N82" s="137" t="s">
        <v>40</v>
      </c>
      <c r="P82" s="138">
        <f t="shared" ref="P82:P91" si="1">O82*H82</f>
        <v>0</v>
      </c>
      <c r="Q82" s="138">
        <v>0</v>
      </c>
      <c r="R82" s="138">
        <f t="shared" ref="R82:R91" si="2">Q82*H82</f>
        <v>0</v>
      </c>
      <c r="S82" s="138">
        <v>0</v>
      </c>
      <c r="T82" s="139">
        <f t="shared" ref="T82:T91" si="3">S82*H82</f>
        <v>0</v>
      </c>
      <c r="AR82" s="140" t="s">
        <v>986</v>
      </c>
      <c r="AT82" s="140" t="s">
        <v>168</v>
      </c>
      <c r="AU82" s="140" t="s">
        <v>74</v>
      </c>
      <c r="AY82" s="17" t="s">
        <v>165</v>
      </c>
      <c r="BE82" s="141">
        <f t="shared" ref="BE82:BE91" si="4">IF(N82="základní",J82,0)</f>
        <v>0</v>
      </c>
      <c r="BF82" s="141">
        <f t="shared" ref="BF82:BF91" si="5">IF(N82="snížená",J82,0)</f>
        <v>0</v>
      </c>
      <c r="BG82" s="141">
        <f t="shared" ref="BG82:BG91" si="6">IF(N82="zákl. přenesená",J82,0)</f>
        <v>0</v>
      </c>
      <c r="BH82" s="141">
        <f t="shared" ref="BH82:BH91" si="7">IF(N82="sníž. přenesená",J82,0)</f>
        <v>0</v>
      </c>
      <c r="BI82" s="141">
        <f t="shared" ref="BI82:BI91" si="8">IF(N82="nulová",J82,0)</f>
        <v>0</v>
      </c>
      <c r="BJ82" s="17" t="s">
        <v>74</v>
      </c>
      <c r="BK82" s="141">
        <f t="shared" ref="BK82:BK91" si="9">ROUND(I82*H82,2)</f>
        <v>0</v>
      </c>
      <c r="BL82" s="17" t="s">
        <v>986</v>
      </c>
      <c r="BM82" s="140" t="s">
        <v>987</v>
      </c>
    </row>
    <row r="83" spans="2:65" s="1" customFormat="1" ht="21.75" customHeight="1">
      <c r="B83" s="128"/>
      <c r="C83" s="129" t="s">
        <v>78</v>
      </c>
      <c r="D83" s="129" t="s">
        <v>168</v>
      </c>
      <c r="E83" s="130" t="s">
        <v>988</v>
      </c>
      <c r="F83" s="131" t="s">
        <v>989</v>
      </c>
      <c r="G83" s="132" t="s">
        <v>294</v>
      </c>
      <c r="H83" s="133">
        <v>3</v>
      </c>
      <c r="I83" s="134"/>
      <c r="J83" s="135">
        <f t="shared" si="0"/>
        <v>0</v>
      </c>
      <c r="K83" s="131" t="s">
        <v>885</v>
      </c>
      <c r="L83" s="32"/>
      <c r="M83" s="136" t="s">
        <v>3</v>
      </c>
      <c r="N83" s="137" t="s">
        <v>40</v>
      </c>
      <c r="P83" s="138">
        <f t="shared" si="1"/>
        <v>0</v>
      </c>
      <c r="Q83" s="138">
        <v>0</v>
      </c>
      <c r="R83" s="138">
        <f t="shared" si="2"/>
        <v>0</v>
      </c>
      <c r="S83" s="138">
        <v>0</v>
      </c>
      <c r="T83" s="139">
        <f t="shared" si="3"/>
        <v>0</v>
      </c>
      <c r="AR83" s="140" t="s">
        <v>986</v>
      </c>
      <c r="AT83" s="140" t="s">
        <v>168</v>
      </c>
      <c r="AU83" s="140" t="s">
        <v>74</v>
      </c>
      <c r="AY83" s="17" t="s">
        <v>165</v>
      </c>
      <c r="BE83" s="141">
        <f t="shared" si="4"/>
        <v>0</v>
      </c>
      <c r="BF83" s="141">
        <f t="shared" si="5"/>
        <v>0</v>
      </c>
      <c r="BG83" s="141">
        <f t="shared" si="6"/>
        <v>0</v>
      </c>
      <c r="BH83" s="141">
        <f t="shared" si="7"/>
        <v>0</v>
      </c>
      <c r="BI83" s="141">
        <f t="shared" si="8"/>
        <v>0</v>
      </c>
      <c r="BJ83" s="17" t="s">
        <v>74</v>
      </c>
      <c r="BK83" s="141">
        <f t="shared" si="9"/>
        <v>0</v>
      </c>
      <c r="BL83" s="17" t="s">
        <v>986</v>
      </c>
      <c r="BM83" s="140" t="s">
        <v>990</v>
      </c>
    </row>
    <row r="84" spans="2:65" s="1" customFormat="1" ht="16.5" customHeight="1">
      <c r="B84" s="128"/>
      <c r="C84" s="129" t="s">
        <v>81</v>
      </c>
      <c r="D84" s="129" t="s">
        <v>168</v>
      </c>
      <c r="E84" s="130" t="s">
        <v>991</v>
      </c>
      <c r="F84" s="131" t="s">
        <v>992</v>
      </c>
      <c r="G84" s="132" t="s">
        <v>294</v>
      </c>
      <c r="H84" s="133">
        <v>2</v>
      </c>
      <c r="I84" s="134"/>
      <c r="J84" s="135">
        <f t="shared" si="0"/>
        <v>0</v>
      </c>
      <c r="K84" s="131" t="s">
        <v>885</v>
      </c>
      <c r="L84" s="32"/>
      <c r="M84" s="136" t="s">
        <v>3</v>
      </c>
      <c r="N84" s="137" t="s">
        <v>40</v>
      </c>
      <c r="P84" s="138">
        <f t="shared" si="1"/>
        <v>0</v>
      </c>
      <c r="Q84" s="138">
        <v>0</v>
      </c>
      <c r="R84" s="138">
        <f t="shared" si="2"/>
        <v>0</v>
      </c>
      <c r="S84" s="138">
        <v>0</v>
      </c>
      <c r="T84" s="139">
        <f t="shared" si="3"/>
        <v>0</v>
      </c>
      <c r="AR84" s="140" t="s">
        <v>986</v>
      </c>
      <c r="AT84" s="140" t="s">
        <v>168</v>
      </c>
      <c r="AU84" s="140" t="s">
        <v>74</v>
      </c>
      <c r="AY84" s="17" t="s">
        <v>165</v>
      </c>
      <c r="BE84" s="141">
        <f t="shared" si="4"/>
        <v>0</v>
      </c>
      <c r="BF84" s="141">
        <f t="shared" si="5"/>
        <v>0</v>
      </c>
      <c r="BG84" s="141">
        <f t="shared" si="6"/>
        <v>0</v>
      </c>
      <c r="BH84" s="141">
        <f t="shared" si="7"/>
        <v>0</v>
      </c>
      <c r="BI84" s="141">
        <f t="shared" si="8"/>
        <v>0</v>
      </c>
      <c r="BJ84" s="17" t="s">
        <v>74</v>
      </c>
      <c r="BK84" s="141">
        <f t="shared" si="9"/>
        <v>0</v>
      </c>
      <c r="BL84" s="17" t="s">
        <v>986</v>
      </c>
      <c r="BM84" s="140" t="s">
        <v>993</v>
      </c>
    </row>
    <row r="85" spans="2:65" s="1" customFormat="1" ht="16.5" customHeight="1">
      <c r="B85" s="128"/>
      <c r="C85" s="129" t="s">
        <v>84</v>
      </c>
      <c r="D85" s="129" t="s">
        <v>168</v>
      </c>
      <c r="E85" s="130" t="s">
        <v>994</v>
      </c>
      <c r="F85" s="131" t="s">
        <v>995</v>
      </c>
      <c r="G85" s="132" t="s">
        <v>294</v>
      </c>
      <c r="H85" s="133">
        <v>3</v>
      </c>
      <c r="I85" s="134"/>
      <c r="J85" s="135">
        <f t="shared" si="0"/>
        <v>0</v>
      </c>
      <c r="K85" s="131" t="s">
        <v>885</v>
      </c>
      <c r="L85" s="32"/>
      <c r="M85" s="136" t="s">
        <v>3</v>
      </c>
      <c r="N85" s="137" t="s">
        <v>40</v>
      </c>
      <c r="P85" s="138">
        <f t="shared" si="1"/>
        <v>0</v>
      </c>
      <c r="Q85" s="138">
        <v>0</v>
      </c>
      <c r="R85" s="138">
        <f t="shared" si="2"/>
        <v>0</v>
      </c>
      <c r="S85" s="138">
        <v>0</v>
      </c>
      <c r="T85" s="139">
        <f t="shared" si="3"/>
        <v>0</v>
      </c>
      <c r="AR85" s="140" t="s">
        <v>986</v>
      </c>
      <c r="AT85" s="140" t="s">
        <v>168</v>
      </c>
      <c r="AU85" s="140" t="s">
        <v>74</v>
      </c>
      <c r="AY85" s="17" t="s">
        <v>165</v>
      </c>
      <c r="BE85" s="141">
        <f t="shared" si="4"/>
        <v>0</v>
      </c>
      <c r="BF85" s="141">
        <f t="shared" si="5"/>
        <v>0</v>
      </c>
      <c r="BG85" s="141">
        <f t="shared" si="6"/>
        <v>0</v>
      </c>
      <c r="BH85" s="141">
        <f t="shared" si="7"/>
        <v>0</v>
      </c>
      <c r="BI85" s="141">
        <f t="shared" si="8"/>
        <v>0</v>
      </c>
      <c r="BJ85" s="17" t="s">
        <v>74</v>
      </c>
      <c r="BK85" s="141">
        <f t="shared" si="9"/>
        <v>0</v>
      </c>
      <c r="BL85" s="17" t="s">
        <v>986</v>
      </c>
      <c r="BM85" s="140" t="s">
        <v>996</v>
      </c>
    </row>
    <row r="86" spans="2:65" s="1" customFormat="1" ht="16.5" customHeight="1">
      <c r="B86" s="128"/>
      <c r="C86" s="129" t="s">
        <v>87</v>
      </c>
      <c r="D86" s="129" t="s">
        <v>168</v>
      </c>
      <c r="E86" s="130" t="s">
        <v>997</v>
      </c>
      <c r="F86" s="131" t="s">
        <v>998</v>
      </c>
      <c r="G86" s="132" t="s">
        <v>294</v>
      </c>
      <c r="H86" s="133">
        <v>3</v>
      </c>
      <c r="I86" s="134"/>
      <c r="J86" s="135">
        <f t="shared" si="0"/>
        <v>0</v>
      </c>
      <c r="K86" s="131" t="s">
        <v>885</v>
      </c>
      <c r="L86" s="32"/>
      <c r="M86" s="136" t="s">
        <v>3</v>
      </c>
      <c r="N86" s="137" t="s">
        <v>40</v>
      </c>
      <c r="P86" s="138">
        <f t="shared" si="1"/>
        <v>0</v>
      </c>
      <c r="Q86" s="138">
        <v>0</v>
      </c>
      <c r="R86" s="138">
        <f t="shared" si="2"/>
        <v>0</v>
      </c>
      <c r="S86" s="138">
        <v>0</v>
      </c>
      <c r="T86" s="139">
        <f t="shared" si="3"/>
        <v>0</v>
      </c>
      <c r="AR86" s="140" t="s">
        <v>986</v>
      </c>
      <c r="AT86" s="140" t="s">
        <v>168</v>
      </c>
      <c r="AU86" s="140" t="s">
        <v>74</v>
      </c>
      <c r="AY86" s="17" t="s">
        <v>165</v>
      </c>
      <c r="BE86" s="141">
        <f t="shared" si="4"/>
        <v>0</v>
      </c>
      <c r="BF86" s="141">
        <f t="shared" si="5"/>
        <v>0</v>
      </c>
      <c r="BG86" s="141">
        <f t="shared" si="6"/>
        <v>0</v>
      </c>
      <c r="BH86" s="141">
        <f t="shared" si="7"/>
        <v>0</v>
      </c>
      <c r="BI86" s="141">
        <f t="shared" si="8"/>
        <v>0</v>
      </c>
      <c r="BJ86" s="17" t="s">
        <v>74</v>
      </c>
      <c r="BK86" s="141">
        <f t="shared" si="9"/>
        <v>0</v>
      </c>
      <c r="BL86" s="17" t="s">
        <v>986</v>
      </c>
      <c r="BM86" s="140" t="s">
        <v>999</v>
      </c>
    </row>
    <row r="87" spans="2:65" s="1" customFormat="1" ht="16.5" customHeight="1">
      <c r="B87" s="128"/>
      <c r="C87" s="129" t="s">
        <v>207</v>
      </c>
      <c r="D87" s="129" t="s">
        <v>168</v>
      </c>
      <c r="E87" s="130" t="s">
        <v>1000</v>
      </c>
      <c r="F87" s="131" t="s">
        <v>1001</v>
      </c>
      <c r="G87" s="132" t="s">
        <v>294</v>
      </c>
      <c r="H87" s="133">
        <v>2</v>
      </c>
      <c r="I87" s="134"/>
      <c r="J87" s="135">
        <f t="shared" si="0"/>
        <v>0</v>
      </c>
      <c r="K87" s="131" t="s">
        <v>885</v>
      </c>
      <c r="L87" s="32"/>
      <c r="M87" s="136" t="s">
        <v>3</v>
      </c>
      <c r="N87" s="137" t="s">
        <v>40</v>
      </c>
      <c r="P87" s="138">
        <f t="shared" si="1"/>
        <v>0</v>
      </c>
      <c r="Q87" s="138">
        <v>0</v>
      </c>
      <c r="R87" s="138">
        <f t="shared" si="2"/>
        <v>0</v>
      </c>
      <c r="S87" s="138">
        <v>0</v>
      </c>
      <c r="T87" s="139">
        <f t="shared" si="3"/>
        <v>0</v>
      </c>
      <c r="AR87" s="140" t="s">
        <v>986</v>
      </c>
      <c r="AT87" s="140" t="s">
        <v>168</v>
      </c>
      <c r="AU87" s="140" t="s">
        <v>74</v>
      </c>
      <c r="AY87" s="17" t="s">
        <v>165</v>
      </c>
      <c r="BE87" s="141">
        <f t="shared" si="4"/>
        <v>0</v>
      </c>
      <c r="BF87" s="141">
        <f t="shared" si="5"/>
        <v>0</v>
      </c>
      <c r="BG87" s="141">
        <f t="shared" si="6"/>
        <v>0</v>
      </c>
      <c r="BH87" s="141">
        <f t="shared" si="7"/>
        <v>0</v>
      </c>
      <c r="BI87" s="141">
        <f t="shared" si="8"/>
        <v>0</v>
      </c>
      <c r="BJ87" s="17" t="s">
        <v>74</v>
      </c>
      <c r="BK87" s="141">
        <f t="shared" si="9"/>
        <v>0</v>
      </c>
      <c r="BL87" s="17" t="s">
        <v>986</v>
      </c>
      <c r="BM87" s="140" t="s">
        <v>1002</v>
      </c>
    </row>
    <row r="88" spans="2:65" s="1" customFormat="1" ht="16.5" customHeight="1">
      <c r="B88" s="128"/>
      <c r="C88" s="129" t="s">
        <v>213</v>
      </c>
      <c r="D88" s="129" t="s">
        <v>168</v>
      </c>
      <c r="E88" s="130" t="s">
        <v>1003</v>
      </c>
      <c r="F88" s="131" t="s">
        <v>1004</v>
      </c>
      <c r="G88" s="132" t="s">
        <v>294</v>
      </c>
      <c r="H88" s="133">
        <v>1</v>
      </c>
      <c r="I88" s="134"/>
      <c r="J88" s="135">
        <f t="shared" si="0"/>
        <v>0</v>
      </c>
      <c r="K88" s="131" t="s">
        <v>885</v>
      </c>
      <c r="L88" s="32"/>
      <c r="M88" s="136" t="s">
        <v>3</v>
      </c>
      <c r="N88" s="137" t="s">
        <v>40</v>
      </c>
      <c r="P88" s="138">
        <f t="shared" si="1"/>
        <v>0</v>
      </c>
      <c r="Q88" s="138">
        <v>0</v>
      </c>
      <c r="R88" s="138">
        <f t="shared" si="2"/>
        <v>0</v>
      </c>
      <c r="S88" s="138">
        <v>0</v>
      </c>
      <c r="T88" s="139">
        <f t="shared" si="3"/>
        <v>0</v>
      </c>
      <c r="AR88" s="140" t="s">
        <v>986</v>
      </c>
      <c r="AT88" s="140" t="s">
        <v>168</v>
      </c>
      <c r="AU88" s="140" t="s">
        <v>74</v>
      </c>
      <c r="AY88" s="17" t="s">
        <v>165</v>
      </c>
      <c r="BE88" s="141">
        <f t="shared" si="4"/>
        <v>0</v>
      </c>
      <c r="BF88" s="141">
        <f t="shared" si="5"/>
        <v>0</v>
      </c>
      <c r="BG88" s="141">
        <f t="shared" si="6"/>
        <v>0</v>
      </c>
      <c r="BH88" s="141">
        <f t="shared" si="7"/>
        <v>0</v>
      </c>
      <c r="BI88" s="141">
        <f t="shared" si="8"/>
        <v>0</v>
      </c>
      <c r="BJ88" s="17" t="s">
        <v>74</v>
      </c>
      <c r="BK88" s="141">
        <f t="shared" si="9"/>
        <v>0</v>
      </c>
      <c r="BL88" s="17" t="s">
        <v>986</v>
      </c>
      <c r="BM88" s="140" t="s">
        <v>1005</v>
      </c>
    </row>
    <row r="89" spans="2:65" s="1" customFormat="1" ht="16.5" customHeight="1">
      <c r="B89" s="128"/>
      <c r="C89" s="129" t="s">
        <v>219</v>
      </c>
      <c r="D89" s="129" t="s">
        <v>168</v>
      </c>
      <c r="E89" s="130" t="s">
        <v>1006</v>
      </c>
      <c r="F89" s="131" t="s">
        <v>1007</v>
      </c>
      <c r="G89" s="132" t="s">
        <v>294</v>
      </c>
      <c r="H89" s="133">
        <v>1</v>
      </c>
      <c r="I89" s="134"/>
      <c r="J89" s="135">
        <f t="shared" si="0"/>
        <v>0</v>
      </c>
      <c r="K89" s="131" t="s">
        <v>885</v>
      </c>
      <c r="L89" s="32"/>
      <c r="M89" s="136" t="s">
        <v>3</v>
      </c>
      <c r="N89" s="137" t="s">
        <v>40</v>
      </c>
      <c r="P89" s="138">
        <f t="shared" si="1"/>
        <v>0</v>
      </c>
      <c r="Q89" s="138">
        <v>0</v>
      </c>
      <c r="R89" s="138">
        <f t="shared" si="2"/>
        <v>0</v>
      </c>
      <c r="S89" s="138">
        <v>0</v>
      </c>
      <c r="T89" s="139">
        <f t="shared" si="3"/>
        <v>0</v>
      </c>
      <c r="AR89" s="140" t="s">
        <v>986</v>
      </c>
      <c r="AT89" s="140" t="s">
        <v>168</v>
      </c>
      <c r="AU89" s="140" t="s">
        <v>74</v>
      </c>
      <c r="AY89" s="17" t="s">
        <v>165</v>
      </c>
      <c r="BE89" s="141">
        <f t="shared" si="4"/>
        <v>0</v>
      </c>
      <c r="BF89" s="141">
        <f t="shared" si="5"/>
        <v>0</v>
      </c>
      <c r="BG89" s="141">
        <f t="shared" si="6"/>
        <v>0</v>
      </c>
      <c r="BH89" s="141">
        <f t="shared" si="7"/>
        <v>0</v>
      </c>
      <c r="BI89" s="141">
        <f t="shared" si="8"/>
        <v>0</v>
      </c>
      <c r="BJ89" s="17" t="s">
        <v>74</v>
      </c>
      <c r="BK89" s="141">
        <f t="shared" si="9"/>
        <v>0</v>
      </c>
      <c r="BL89" s="17" t="s">
        <v>986</v>
      </c>
      <c r="BM89" s="140" t="s">
        <v>1008</v>
      </c>
    </row>
    <row r="90" spans="2:65" s="1" customFormat="1" ht="16.5" customHeight="1">
      <c r="B90" s="128"/>
      <c r="C90" s="129" t="s">
        <v>90</v>
      </c>
      <c r="D90" s="129" t="s">
        <v>168</v>
      </c>
      <c r="E90" s="130" t="s">
        <v>1009</v>
      </c>
      <c r="F90" s="131" t="s">
        <v>1010</v>
      </c>
      <c r="G90" s="132" t="s">
        <v>294</v>
      </c>
      <c r="H90" s="133">
        <v>1</v>
      </c>
      <c r="I90" s="134"/>
      <c r="J90" s="135">
        <f t="shared" si="0"/>
        <v>0</v>
      </c>
      <c r="K90" s="131" t="s">
        <v>885</v>
      </c>
      <c r="L90" s="32"/>
      <c r="M90" s="136" t="s">
        <v>3</v>
      </c>
      <c r="N90" s="137" t="s">
        <v>40</v>
      </c>
      <c r="P90" s="138">
        <f t="shared" si="1"/>
        <v>0</v>
      </c>
      <c r="Q90" s="138">
        <v>0</v>
      </c>
      <c r="R90" s="138">
        <f t="shared" si="2"/>
        <v>0</v>
      </c>
      <c r="S90" s="138">
        <v>0</v>
      </c>
      <c r="T90" s="139">
        <f t="shared" si="3"/>
        <v>0</v>
      </c>
      <c r="AR90" s="140" t="s">
        <v>986</v>
      </c>
      <c r="AT90" s="140" t="s">
        <v>168</v>
      </c>
      <c r="AU90" s="140" t="s">
        <v>74</v>
      </c>
      <c r="AY90" s="17" t="s">
        <v>165</v>
      </c>
      <c r="BE90" s="141">
        <f t="shared" si="4"/>
        <v>0</v>
      </c>
      <c r="BF90" s="141">
        <f t="shared" si="5"/>
        <v>0</v>
      </c>
      <c r="BG90" s="141">
        <f t="shared" si="6"/>
        <v>0</v>
      </c>
      <c r="BH90" s="141">
        <f t="shared" si="7"/>
        <v>0</v>
      </c>
      <c r="BI90" s="141">
        <f t="shared" si="8"/>
        <v>0</v>
      </c>
      <c r="BJ90" s="17" t="s">
        <v>74</v>
      </c>
      <c r="BK90" s="141">
        <f t="shared" si="9"/>
        <v>0</v>
      </c>
      <c r="BL90" s="17" t="s">
        <v>986</v>
      </c>
      <c r="BM90" s="140" t="s">
        <v>1011</v>
      </c>
    </row>
    <row r="91" spans="2:65" s="1" customFormat="1" ht="16.5" customHeight="1">
      <c r="B91" s="128"/>
      <c r="C91" s="129" t="s">
        <v>230</v>
      </c>
      <c r="D91" s="129" t="s">
        <v>168</v>
      </c>
      <c r="E91" s="130" t="s">
        <v>1012</v>
      </c>
      <c r="F91" s="131" t="s">
        <v>1013</v>
      </c>
      <c r="G91" s="132" t="s">
        <v>1014</v>
      </c>
      <c r="H91" s="133">
        <v>200</v>
      </c>
      <c r="I91" s="134"/>
      <c r="J91" s="135">
        <f t="shared" si="0"/>
        <v>0</v>
      </c>
      <c r="K91" s="131" t="s">
        <v>885</v>
      </c>
      <c r="L91" s="32"/>
      <c r="M91" s="177" t="s">
        <v>3</v>
      </c>
      <c r="N91" s="178" t="s">
        <v>40</v>
      </c>
      <c r="O91" s="179"/>
      <c r="P91" s="180">
        <f t="shared" si="1"/>
        <v>0</v>
      </c>
      <c r="Q91" s="180">
        <v>0</v>
      </c>
      <c r="R91" s="180">
        <f t="shared" si="2"/>
        <v>0</v>
      </c>
      <c r="S91" s="180">
        <v>0</v>
      </c>
      <c r="T91" s="181">
        <f t="shared" si="3"/>
        <v>0</v>
      </c>
      <c r="AR91" s="140" t="s">
        <v>986</v>
      </c>
      <c r="AT91" s="140" t="s">
        <v>168</v>
      </c>
      <c r="AU91" s="140" t="s">
        <v>74</v>
      </c>
      <c r="AY91" s="17" t="s">
        <v>165</v>
      </c>
      <c r="BE91" s="141">
        <f t="shared" si="4"/>
        <v>0</v>
      </c>
      <c r="BF91" s="141">
        <f t="shared" si="5"/>
        <v>0</v>
      </c>
      <c r="BG91" s="141">
        <f t="shared" si="6"/>
        <v>0</v>
      </c>
      <c r="BH91" s="141">
        <f t="shared" si="7"/>
        <v>0</v>
      </c>
      <c r="BI91" s="141">
        <f t="shared" si="8"/>
        <v>0</v>
      </c>
      <c r="BJ91" s="17" t="s">
        <v>74</v>
      </c>
      <c r="BK91" s="141">
        <f t="shared" si="9"/>
        <v>0</v>
      </c>
      <c r="BL91" s="17" t="s">
        <v>986</v>
      </c>
      <c r="BM91" s="140" t="s">
        <v>1015</v>
      </c>
    </row>
    <row r="92" spans="2:65" s="1" customFormat="1" ht="6.9" customHeight="1"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32"/>
    </row>
  </sheetData>
  <autoFilter ref="C79:K91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95"/>
  <sheetViews>
    <sheetView showGridLines="0" topLeftCell="A85" workbookViewId="0">
      <selection activeCell="F100" sqref="F100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15" t="s">
        <v>6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7" t="s">
        <v>92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100</v>
      </c>
      <c r="L4" s="20"/>
      <c r="M4" s="86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316" t="str">
        <f>'Rekapitulace stavby'!K6</f>
        <v>Přesun přijmové laboratoře ODHB, dětská nemocnice, budova A</v>
      </c>
      <c r="F7" s="317"/>
      <c r="G7" s="317"/>
      <c r="H7" s="317"/>
      <c r="L7" s="20"/>
    </row>
    <row r="8" spans="2:46" s="1" customFormat="1" ht="12" customHeight="1">
      <c r="B8" s="32"/>
      <c r="D8" s="27" t="s">
        <v>114</v>
      </c>
      <c r="L8" s="32"/>
    </row>
    <row r="9" spans="2:46" s="1" customFormat="1" ht="16.5" customHeight="1">
      <c r="B9" s="32"/>
      <c r="E9" s="278" t="s">
        <v>1016</v>
      </c>
      <c r="F9" s="318"/>
      <c r="G9" s="318"/>
      <c r="H9" s="318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24. 11. 2025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9" t="str">
        <f>'Rekapitulace stavby'!E14</f>
        <v>Vyplň údaj</v>
      </c>
      <c r="F18" s="299"/>
      <c r="G18" s="299"/>
      <c r="H18" s="299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7"/>
      <c r="E27" s="304" t="s">
        <v>3</v>
      </c>
      <c r="F27" s="304"/>
      <c r="G27" s="304"/>
      <c r="H27" s="304"/>
      <c r="L27" s="87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8" t="s">
        <v>35</v>
      </c>
      <c r="J30" s="63">
        <f>ROUND(J80,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9">
        <f>ROUND((SUM(BE80:BE94)),  2)</f>
        <v>0</v>
      </c>
      <c r="I33" s="90">
        <v>0.21</v>
      </c>
      <c r="J33" s="89">
        <f>ROUND(((SUM(BE80:BE94))*I33),  2)</f>
        <v>0</v>
      </c>
      <c r="L33" s="32"/>
    </row>
    <row r="34" spans="2:12" s="1" customFormat="1" ht="14.4" customHeight="1">
      <c r="B34" s="32"/>
      <c r="E34" s="27" t="s">
        <v>41</v>
      </c>
      <c r="F34" s="89">
        <f>ROUND((SUM(BF80:BF94)),  2)</f>
        <v>0</v>
      </c>
      <c r="I34" s="90">
        <v>0.12</v>
      </c>
      <c r="J34" s="89">
        <f>ROUND(((SUM(BF80:BF94))*I34),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9">
        <f>ROUND((SUM(BG80:BG94)),  2)</f>
        <v>0</v>
      </c>
      <c r="I35" s="90">
        <v>0.21</v>
      </c>
      <c r="J35" s="89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9">
        <f>ROUND((SUM(BH80:BH94)),  2)</f>
        <v>0</v>
      </c>
      <c r="I36" s="90">
        <v>0.12</v>
      </c>
      <c r="J36" s="89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9">
        <f>ROUND((SUM(BI80:BI94)),  2)</f>
        <v>0</v>
      </c>
      <c r="I37" s="90">
        <v>0</v>
      </c>
      <c r="J37" s="89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1"/>
      <c r="D39" s="92" t="s">
        <v>45</v>
      </c>
      <c r="E39" s="54"/>
      <c r="F39" s="54"/>
      <c r="G39" s="93" t="s">
        <v>46</v>
      </c>
      <c r="H39" s="94" t="s">
        <v>47</v>
      </c>
      <c r="I39" s="54"/>
      <c r="J39" s="95">
        <f>SUM(J30:J37)</f>
        <v>0</v>
      </c>
      <c r="K39" s="96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125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316" t="str">
        <f>E7</f>
        <v>Přesun přijmové laboratoře ODHB, dětská nemocnice, budova A</v>
      </c>
      <c r="F48" s="317"/>
      <c r="G48" s="317"/>
      <c r="H48" s="317"/>
      <c r="L48" s="32"/>
    </row>
    <row r="49" spans="2:47" s="1" customFormat="1" ht="12" customHeight="1">
      <c r="B49" s="32"/>
      <c r="C49" s="27" t="s">
        <v>114</v>
      </c>
      <c r="L49" s="32"/>
    </row>
    <row r="50" spans="2:47" s="1" customFormat="1" ht="16.5" customHeight="1">
      <c r="B50" s="32"/>
      <c r="E50" s="278" t="str">
        <f>E9</f>
        <v>9 - VRN</v>
      </c>
      <c r="F50" s="318"/>
      <c r="G50" s="318"/>
      <c r="H50" s="318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24. 11. 2025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7" t="s">
        <v>126</v>
      </c>
      <c r="D57" s="91"/>
      <c r="E57" s="91"/>
      <c r="F57" s="91"/>
      <c r="G57" s="91"/>
      <c r="H57" s="91"/>
      <c r="I57" s="91"/>
      <c r="J57" s="98" t="s">
        <v>127</v>
      </c>
      <c r="K57" s="91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9" t="s">
        <v>67</v>
      </c>
      <c r="J59" s="63">
        <f>J80</f>
        <v>0</v>
      </c>
      <c r="L59" s="32"/>
      <c r="AU59" s="17" t="s">
        <v>128</v>
      </c>
    </row>
    <row r="60" spans="2:47" s="8" customFormat="1" ht="24.9" customHeight="1">
      <c r="B60" s="100"/>
      <c r="D60" s="101" t="s">
        <v>1017</v>
      </c>
      <c r="E60" s="102"/>
      <c r="F60" s="102"/>
      <c r="G60" s="102"/>
      <c r="H60" s="102"/>
      <c r="I60" s="102"/>
      <c r="J60" s="103">
        <f>J81</f>
        <v>0</v>
      </c>
      <c r="L60" s="100"/>
    </row>
    <row r="61" spans="2:47" s="1" customFormat="1" ht="21.75" customHeight="1">
      <c r="B61" s="32"/>
      <c r="L61" s="32"/>
    </row>
    <row r="62" spans="2:47" s="1" customFormat="1" ht="6.9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32"/>
    </row>
    <row r="66" spans="2:63" s="1" customFormat="1" ht="6.9" customHeight="1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32"/>
    </row>
    <row r="67" spans="2:63" s="1" customFormat="1" ht="24.9" customHeight="1">
      <c r="B67" s="32"/>
      <c r="C67" s="21" t="s">
        <v>150</v>
      </c>
      <c r="L67" s="32"/>
    </row>
    <row r="68" spans="2:63" s="1" customFormat="1" ht="6.9" customHeight="1">
      <c r="B68" s="32"/>
      <c r="L68" s="32"/>
    </row>
    <row r="69" spans="2:63" s="1" customFormat="1" ht="12" customHeight="1">
      <c r="B69" s="32"/>
      <c r="C69" s="27" t="s">
        <v>17</v>
      </c>
      <c r="L69" s="32"/>
    </row>
    <row r="70" spans="2:63" s="1" customFormat="1" ht="16.5" customHeight="1">
      <c r="B70" s="32"/>
      <c r="E70" s="316" t="str">
        <f>E7</f>
        <v>Přesun přijmové laboratoře ODHB, dětská nemocnice, budova A</v>
      </c>
      <c r="F70" s="317"/>
      <c r="G70" s="317"/>
      <c r="H70" s="317"/>
      <c r="L70" s="32"/>
    </row>
    <row r="71" spans="2:63" s="1" customFormat="1" ht="12" customHeight="1">
      <c r="B71" s="32"/>
      <c r="C71" s="27" t="s">
        <v>114</v>
      </c>
      <c r="L71" s="32"/>
    </row>
    <row r="72" spans="2:63" s="1" customFormat="1" ht="16.5" customHeight="1">
      <c r="B72" s="32"/>
      <c r="E72" s="278" t="str">
        <f>E9</f>
        <v>9 - VRN</v>
      </c>
      <c r="F72" s="318"/>
      <c r="G72" s="318"/>
      <c r="H72" s="318"/>
      <c r="L72" s="32"/>
    </row>
    <row r="73" spans="2:63" s="1" customFormat="1" ht="6.9" customHeight="1">
      <c r="B73" s="32"/>
      <c r="L73" s="32"/>
    </row>
    <row r="74" spans="2:63" s="1" customFormat="1" ht="12" customHeight="1">
      <c r="B74" s="32"/>
      <c r="C74" s="27" t="s">
        <v>21</v>
      </c>
      <c r="F74" s="25" t="str">
        <f>F12</f>
        <v xml:space="preserve"> </v>
      </c>
      <c r="I74" s="27" t="s">
        <v>23</v>
      </c>
      <c r="J74" s="49" t="str">
        <f>IF(J12="","",J12)</f>
        <v>24. 11. 2025</v>
      </c>
      <c r="L74" s="32"/>
    </row>
    <row r="75" spans="2:63" s="1" customFormat="1" ht="6.9" customHeight="1">
      <c r="B75" s="32"/>
      <c r="L75" s="32"/>
    </row>
    <row r="76" spans="2:63" s="1" customFormat="1" ht="15.15" customHeight="1">
      <c r="B76" s="32"/>
      <c r="C76" s="27" t="s">
        <v>25</v>
      </c>
      <c r="F76" s="25" t="str">
        <f>E15</f>
        <v xml:space="preserve"> </v>
      </c>
      <c r="I76" s="27" t="s">
        <v>30</v>
      </c>
      <c r="J76" s="30" t="str">
        <f>E21</f>
        <v xml:space="preserve"> </v>
      </c>
      <c r="L76" s="32"/>
    </row>
    <row r="77" spans="2:63" s="1" customFormat="1" ht="15.15" customHeight="1">
      <c r="B77" s="32"/>
      <c r="C77" s="27" t="s">
        <v>28</v>
      </c>
      <c r="F77" s="25" t="str">
        <f>IF(E18="","",E18)</f>
        <v>Vyplň údaj</v>
      </c>
      <c r="I77" s="27" t="s">
        <v>32</v>
      </c>
      <c r="J77" s="30" t="str">
        <f>E24</f>
        <v xml:space="preserve"> </v>
      </c>
      <c r="L77" s="32"/>
    </row>
    <row r="78" spans="2:63" s="1" customFormat="1" ht="10.35" customHeight="1">
      <c r="B78" s="32"/>
      <c r="L78" s="32"/>
    </row>
    <row r="79" spans="2:63" s="10" customFormat="1" ht="29.25" customHeight="1">
      <c r="B79" s="108"/>
      <c r="C79" s="109" t="s">
        <v>151</v>
      </c>
      <c r="D79" s="110" t="s">
        <v>54</v>
      </c>
      <c r="E79" s="110" t="s">
        <v>50</v>
      </c>
      <c r="F79" s="110" t="s">
        <v>51</v>
      </c>
      <c r="G79" s="110" t="s">
        <v>152</v>
      </c>
      <c r="H79" s="110" t="s">
        <v>153</v>
      </c>
      <c r="I79" s="110" t="s">
        <v>154</v>
      </c>
      <c r="J79" s="110" t="s">
        <v>127</v>
      </c>
      <c r="K79" s="111" t="s">
        <v>155</v>
      </c>
      <c r="L79" s="108"/>
      <c r="M79" s="56" t="s">
        <v>3</v>
      </c>
      <c r="N79" s="57" t="s">
        <v>39</v>
      </c>
      <c r="O79" s="57" t="s">
        <v>156</v>
      </c>
      <c r="P79" s="57" t="s">
        <v>157</v>
      </c>
      <c r="Q79" s="57" t="s">
        <v>158</v>
      </c>
      <c r="R79" s="57" t="s">
        <v>159</v>
      </c>
      <c r="S79" s="57" t="s">
        <v>160</v>
      </c>
      <c r="T79" s="58" t="s">
        <v>161</v>
      </c>
    </row>
    <row r="80" spans="2:63" s="1" customFormat="1" ht="22.8" customHeight="1">
      <c r="B80" s="32"/>
      <c r="C80" s="61" t="s">
        <v>162</v>
      </c>
      <c r="J80" s="112">
        <f>BK80</f>
        <v>0</v>
      </c>
      <c r="L80" s="32"/>
      <c r="M80" s="59"/>
      <c r="N80" s="50"/>
      <c r="O80" s="50"/>
      <c r="P80" s="113">
        <f>P81</f>
        <v>0</v>
      </c>
      <c r="Q80" s="50"/>
      <c r="R80" s="113">
        <f>R81</f>
        <v>0</v>
      </c>
      <c r="S80" s="50"/>
      <c r="T80" s="114">
        <f>T81</f>
        <v>0</v>
      </c>
      <c r="AT80" s="17" t="s">
        <v>68</v>
      </c>
      <c r="AU80" s="17" t="s">
        <v>128</v>
      </c>
      <c r="BK80" s="115">
        <f>BK81</f>
        <v>0</v>
      </c>
    </row>
    <row r="81" spans="2:65" s="11" customFormat="1" ht="25.95" customHeight="1">
      <c r="B81" s="116"/>
      <c r="D81" s="117" t="s">
        <v>68</v>
      </c>
      <c r="E81" s="118" t="s">
        <v>91</v>
      </c>
      <c r="F81" s="118" t="s">
        <v>1018</v>
      </c>
      <c r="I81" s="119"/>
      <c r="J81" s="120">
        <f>BK81</f>
        <v>0</v>
      </c>
      <c r="L81" s="116"/>
      <c r="M81" s="121"/>
      <c r="P81" s="122">
        <f>SUM(P82:P94)</f>
        <v>0</v>
      </c>
      <c r="R81" s="122">
        <f>SUM(R82:R94)</f>
        <v>0</v>
      </c>
      <c r="T81" s="123">
        <f>SUM(T82:T94)</f>
        <v>0</v>
      </c>
      <c r="AR81" s="117" t="s">
        <v>87</v>
      </c>
      <c r="AT81" s="124" t="s">
        <v>68</v>
      </c>
      <c r="AU81" s="124" t="s">
        <v>69</v>
      </c>
      <c r="AY81" s="117" t="s">
        <v>165</v>
      </c>
      <c r="BK81" s="125">
        <f>SUM(BK82:BK94)</f>
        <v>0</v>
      </c>
    </row>
    <row r="82" spans="2:65" s="1" customFormat="1" ht="24.15" customHeight="1">
      <c r="B82" s="128"/>
      <c r="C82" s="129" t="s">
        <v>74</v>
      </c>
      <c r="D82" s="129" t="s">
        <v>168</v>
      </c>
      <c r="E82" s="130" t="s">
        <v>1019</v>
      </c>
      <c r="F82" s="131" t="s">
        <v>1020</v>
      </c>
      <c r="G82" s="132" t="s">
        <v>1021</v>
      </c>
      <c r="H82" s="133">
        <v>1</v>
      </c>
      <c r="I82" s="134"/>
      <c r="J82" s="135">
        <f>ROUND(I82*H82,2)</f>
        <v>0</v>
      </c>
      <c r="K82" s="131" t="s">
        <v>222</v>
      </c>
      <c r="L82" s="32"/>
      <c r="M82" s="136" t="s">
        <v>3</v>
      </c>
      <c r="N82" s="137" t="s">
        <v>40</v>
      </c>
      <c r="P82" s="138">
        <f>O82*H82</f>
        <v>0</v>
      </c>
      <c r="Q82" s="138">
        <v>0</v>
      </c>
      <c r="R82" s="138">
        <f>Q82*H82</f>
        <v>0</v>
      </c>
      <c r="S82" s="138">
        <v>0</v>
      </c>
      <c r="T82" s="139">
        <f>S82*H82</f>
        <v>0</v>
      </c>
      <c r="AR82" s="140" t="s">
        <v>84</v>
      </c>
      <c r="AT82" s="140" t="s">
        <v>168</v>
      </c>
      <c r="AU82" s="140" t="s">
        <v>74</v>
      </c>
      <c r="AY82" s="17" t="s">
        <v>165</v>
      </c>
      <c r="BE82" s="141">
        <f>IF(N82="základní",J82,0)</f>
        <v>0</v>
      </c>
      <c r="BF82" s="141">
        <f>IF(N82="snížená",J82,0)</f>
        <v>0</v>
      </c>
      <c r="BG82" s="141">
        <f>IF(N82="zákl. přenesená",J82,0)</f>
        <v>0</v>
      </c>
      <c r="BH82" s="141">
        <f>IF(N82="sníž. přenesená",J82,0)</f>
        <v>0</v>
      </c>
      <c r="BI82" s="141">
        <f>IF(N82="nulová",J82,0)</f>
        <v>0</v>
      </c>
      <c r="BJ82" s="17" t="s">
        <v>74</v>
      </c>
      <c r="BK82" s="141">
        <f>ROUND(I82*H82,2)</f>
        <v>0</v>
      </c>
      <c r="BL82" s="17" t="s">
        <v>84</v>
      </c>
      <c r="BM82" s="140" t="s">
        <v>1022</v>
      </c>
    </row>
    <row r="83" spans="2:65" s="1" customFormat="1" ht="67.2">
      <c r="B83" s="32"/>
      <c r="D83" s="147" t="s">
        <v>886</v>
      </c>
      <c r="F83" s="182" t="s">
        <v>1023</v>
      </c>
      <c r="I83" s="144"/>
      <c r="L83" s="32"/>
      <c r="M83" s="145"/>
      <c r="T83" s="53"/>
      <c r="AT83" s="17" t="s">
        <v>886</v>
      </c>
      <c r="AU83" s="17" t="s">
        <v>74</v>
      </c>
    </row>
    <row r="84" spans="2:65" s="1" customFormat="1" ht="24.15" customHeight="1">
      <c r="B84" s="128"/>
      <c r="C84" s="129" t="s">
        <v>78</v>
      </c>
      <c r="D84" s="129" t="s">
        <v>168</v>
      </c>
      <c r="E84" s="130" t="s">
        <v>1024</v>
      </c>
      <c r="F84" s="131" t="s">
        <v>1025</v>
      </c>
      <c r="G84" s="132" t="s">
        <v>1021</v>
      </c>
      <c r="H84" s="133">
        <v>1</v>
      </c>
      <c r="I84" s="134"/>
      <c r="J84" s="135">
        <f>ROUND(I84*H84,2)</f>
        <v>0</v>
      </c>
      <c r="K84" s="131" t="s">
        <v>222</v>
      </c>
      <c r="L84" s="32"/>
      <c r="M84" s="136" t="s">
        <v>3</v>
      </c>
      <c r="N84" s="137" t="s">
        <v>40</v>
      </c>
      <c r="P84" s="138">
        <f>O84*H84</f>
        <v>0</v>
      </c>
      <c r="Q84" s="138">
        <v>0</v>
      </c>
      <c r="R84" s="138">
        <f>Q84*H84</f>
        <v>0</v>
      </c>
      <c r="S84" s="138">
        <v>0</v>
      </c>
      <c r="T84" s="139">
        <f>S84*H84</f>
        <v>0</v>
      </c>
      <c r="AR84" s="140" t="s">
        <v>84</v>
      </c>
      <c r="AT84" s="140" t="s">
        <v>168</v>
      </c>
      <c r="AU84" s="140" t="s">
        <v>74</v>
      </c>
      <c r="AY84" s="17" t="s">
        <v>165</v>
      </c>
      <c r="BE84" s="141">
        <f>IF(N84="základní",J84,0)</f>
        <v>0</v>
      </c>
      <c r="BF84" s="141">
        <f>IF(N84="snížená",J84,0)</f>
        <v>0</v>
      </c>
      <c r="BG84" s="141">
        <f>IF(N84="zákl. přenesená",J84,0)</f>
        <v>0</v>
      </c>
      <c r="BH84" s="141">
        <f>IF(N84="sníž. přenesená",J84,0)</f>
        <v>0</v>
      </c>
      <c r="BI84" s="141">
        <f>IF(N84="nulová",J84,0)</f>
        <v>0</v>
      </c>
      <c r="BJ84" s="17" t="s">
        <v>74</v>
      </c>
      <c r="BK84" s="141">
        <f>ROUND(I84*H84,2)</f>
        <v>0</v>
      </c>
      <c r="BL84" s="17" t="s">
        <v>84</v>
      </c>
      <c r="BM84" s="140" t="s">
        <v>1026</v>
      </c>
    </row>
    <row r="85" spans="2:65" s="1" customFormat="1" ht="76.8">
      <c r="B85" s="32"/>
      <c r="D85" s="147" t="s">
        <v>886</v>
      </c>
      <c r="F85" s="182" t="s">
        <v>1027</v>
      </c>
      <c r="I85" s="144"/>
      <c r="L85" s="32"/>
      <c r="M85" s="145"/>
      <c r="T85" s="53"/>
      <c r="AT85" s="17" t="s">
        <v>886</v>
      </c>
      <c r="AU85" s="17" t="s">
        <v>74</v>
      </c>
    </row>
    <row r="86" spans="2:65" s="1" customFormat="1" ht="24.15" customHeight="1">
      <c r="B86" s="128"/>
      <c r="C86" s="129" t="s">
        <v>81</v>
      </c>
      <c r="D86" s="129" t="s">
        <v>168</v>
      </c>
      <c r="E86" s="130" t="s">
        <v>1028</v>
      </c>
      <c r="F86" s="131" t="s">
        <v>1029</v>
      </c>
      <c r="G86" s="132" t="s">
        <v>1021</v>
      </c>
      <c r="H86" s="133">
        <v>1</v>
      </c>
      <c r="I86" s="134"/>
      <c r="J86" s="135">
        <f>ROUND(I86*H86,2)</f>
        <v>0</v>
      </c>
      <c r="K86" s="131" t="s">
        <v>222</v>
      </c>
      <c r="L86" s="32"/>
      <c r="M86" s="136" t="s">
        <v>3</v>
      </c>
      <c r="N86" s="137" t="s">
        <v>40</v>
      </c>
      <c r="P86" s="138">
        <f>O86*H86</f>
        <v>0</v>
      </c>
      <c r="Q86" s="138">
        <v>0</v>
      </c>
      <c r="R86" s="138">
        <f>Q86*H86</f>
        <v>0</v>
      </c>
      <c r="S86" s="138">
        <v>0</v>
      </c>
      <c r="T86" s="139">
        <f>S86*H86</f>
        <v>0</v>
      </c>
      <c r="AR86" s="140" t="s">
        <v>84</v>
      </c>
      <c r="AT86" s="140" t="s">
        <v>168</v>
      </c>
      <c r="AU86" s="140" t="s">
        <v>74</v>
      </c>
      <c r="AY86" s="17" t="s">
        <v>165</v>
      </c>
      <c r="BE86" s="141">
        <f>IF(N86="základní",J86,0)</f>
        <v>0</v>
      </c>
      <c r="BF86" s="141">
        <f>IF(N86="snížená",J86,0)</f>
        <v>0</v>
      </c>
      <c r="BG86" s="141">
        <f>IF(N86="zákl. přenesená",J86,0)</f>
        <v>0</v>
      </c>
      <c r="BH86" s="141">
        <f>IF(N86="sníž. přenesená",J86,0)</f>
        <v>0</v>
      </c>
      <c r="BI86" s="141">
        <f>IF(N86="nulová",J86,0)</f>
        <v>0</v>
      </c>
      <c r="BJ86" s="17" t="s">
        <v>74</v>
      </c>
      <c r="BK86" s="141">
        <f>ROUND(I86*H86,2)</f>
        <v>0</v>
      </c>
      <c r="BL86" s="17" t="s">
        <v>84</v>
      </c>
      <c r="BM86" s="140" t="s">
        <v>1030</v>
      </c>
    </row>
    <row r="87" spans="2:65" s="1" customFormat="1" ht="57.6">
      <c r="B87" s="32"/>
      <c r="D87" s="147" t="s">
        <v>886</v>
      </c>
      <c r="F87" s="182" t="s">
        <v>1031</v>
      </c>
      <c r="I87" s="144"/>
      <c r="L87" s="32"/>
      <c r="M87" s="145"/>
      <c r="T87" s="53"/>
      <c r="AT87" s="17" t="s">
        <v>886</v>
      </c>
      <c r="AU87" s="17" t="s">
        <v>74</v>
      </c>
    </row>
    <row r="88" spans="2:65" s="1" customFormat="1" ht="24.15" customHeight="1">
      <c r="B88" s="128"/>
      <c r="C88" s="129" t="s">
        <v>84</v>
      </c>
      <c r="D88" s="129" t="s">
        <v>168</v>
      </c>
      <c r="E88" s="130" t="s">
        <v>1032</v>
      </c>
      <c r="F88" s="131" t="s">
        <v>1033</v>
      </c>
      <c r="G88" s="132" t="s">
        <v>1021</v>
      </c>
      <c r="H88" s="133">
        <v>1</v>
      </c>
      <c r="I88" s="134"/>
      <c r="J88" s="135">
        <f>ROUND(I88*H88,2)</f>
        <v>0</v>
      </c>
      <c r="K88" s="131" t="s">
        <v>222</v>
      </c>
      <c r="L88" s="32"/>
      <c r="M88" s="136" t="s">
        <v>3</v>
      </c>
      <c r="N88" s="137" t="s">
        <v>40</v>
      </c>
      <c r="P88" s="138">
        <f>O88*H88</f>
        <v>0</v>
      </c>
      <c r="Q88" s="138">
        <v>0</v>
      </c>
      <c r="R88" s="138">
        <f>Q88*H88</f>
        <v>0</v>
      </c>
      <c r="S88" s="138">
        <v>0</v>
      </c>
      <c r="T88" s="139">
        <f>S88*H88</f>
        <v>0</v>
      </c>
      <c r="AR88" s="140" t="s">
        <v>84</v>
      </c>
      <c r="AT88" s="140" t="s">
        <v>168</v>
      </c>
      <c r="AU88" s="140" t="s">
        <v>74</v>
      </c>
      <c r="AY88" s="17" t="s">
        <v>165</v>
      </c>
      <c r="BE88" s="141">
        <f>IF(N88="základní",J88,0)</f>
        <v>0</v>
      </c>
      <c r="BF88" s="141">
        <f>IF(N88="snížená",J88,0)</f>
        <v>0</v>
      </c>
      <c r="BG88" s="141">
        <f>IF(N88="zákl. přenesená",J88,0)</f>
        <v>0</v>
      </c>
      <c r="BH88" s="141">
        <f>IF(N88="sníž. přenesená",J88,0)</f>
        <v>0</v>
      </c>
      <c r="BI88" s="141">
        <f>IF(N88="nulová",J88,0)</f>
        <v>0</v>
      </c>
      <c r="BJ88" s="17" t="s">
        <v>74</v>
      </c>
      <c r="BK88" s="141">
        <f>ROUND(I88*H88,2)</f>
        <v>0</v>
      </c>
      <c r="BL88" s="17" t="s">
        <v>84</v>
      </c>
      <c r="BM88" s="140" t="s">
        <v>1034</v>
      </c>
    </row>
    <row r="89" spans="2:65" s="1" customFormat="1" ht="28.8">
      <c r="B89" s="32"/>
      <c r="D89" s="147" t="s">
        <v>886</v>
      </c>
      <c r="F89" s="182" t="s">
        <v>1035</v>
      </c>
      <c r="I89" s="144"/>
      <c r="L89" s="32"/>
      <c r="M89" s="145"/>
      <c r="T89" s="53"/>
      <c r="AT89" s="17" t="s">
        <v>886</v>
      </c>
      <c r="AU89" s="17" t="s">
        <v>74</v>
      </c>
    </row>
    <row r="90" spans="2:65" s="1" customFormat="1" ht="24.15" customHeight="1">
      <c r="B90" s="128"/>
      <c r="C90" s="129" t="s">
        <v>87</v>
      </c>
      <c r="D90" s="129" t="s">
        <v>168</v>
      </c>
      <c r="E90" s="130" t="s">
        <v>1036</v>
      </c>
      <c r="F90" s="131" t="s">
        <v>1037</v>
      </c>
      <c r="G90" s="132" t="s">
        <v>1021</v>
      </c>
      <c r="H90" s="133">
        <v>1</v>
      </c>
      <c r="I90" s="134"/>
      <c r="J90" s="135">
        <f>ROUND(I90*H90,2)</f>
        <v>0</v>
      </c>
      <c r="K90" s="131" t="s">
        <v>222</v>
      </c>
      <c r="L90" s="32"/>
      <c r="M90" s="136" t="s">
        <v>3</v>
      </c>
      <c r="N90" s="137" t="s">
        <v>40</v>
      </c>
      <c r="P90" s="138">
        <f>O90*H90</f>
        <v>0</v>
      </c>
      <c r="Q90" s="138">
        <v>0</v>
      </c>
      <c r="R90" s="138">
        <f>Q90*H90</f>
        <v>0</v>
      </c>
      <c r="S90" s="138">
        <v>0</v>
      </c>
      <c r="T90" s="139">
        <f>S90*H90</f>
        <v>0</v>
      </c>
      <c r="AR90" s="140" t="s">
        <v>84</v>
      </c>
      <c r="AT90" s="140" t="s">
        <v>168</v>
      </c>
      <c r="AU90" s="140" t="s">
        <v>74</v>
      </c>
      <c r="AY90" s="17" t="s">
        <v>165</v>
      </c>
      <c r="BE90" s="141">
        <f>IF(N90="základní",J90,0)</f>
        <v>0</v>
      </c>
      <c r="BF90" s="141">
        <f>IF(N90="snížená",J90,0)</f>
        <v>0</v>
      </c>
      <c r="BG90" s="141">
        <f>IF(N90="zákl. přenesená",J90,0)</f>
        <v>0</v>
      </c>
      <c r="BH90" s="141">
        <f>IF(N90="sníž. přenesená",J90,0)</f>
        <v>0</v>
      </c>
      <c r="BI90" s="141">
        <f>IF(N90="nulová",J90,0)</f>
        <v>0</v>
      </c>
      <c r="BJ90" s="17" t="s">
        <v>74</v>
      </c>
      <c r="BK90" s="141">
        <f>ROUND(I90*H90,2)</f>
        <v>0</v>
      </c>
      <c r="BL90" s="17" t="s">
        <v>84</v>
      </c>
      <c r="BM90" s="140" t="s">
        <v>1038</v>
      </c>
    </row>
    <row r="91" spans="2:65" s="1" customFormat="1" ht="76.8">
      <c r="B91" s="32"/>
      <c r="D91" s="147" t="s">
        <v>886</v>
      </c>
      <c r="F91" s="182" t="s">
        <v>1039</v>
      </c>
      <c r="I91" s="144"/>
      <c r="L91" s="32"/>
      <c r="M91" s="145"/>
      <c r="T91" s="53"/>
      <c r="AT91" s="17" t="s">
        <v>886</v>
      </c>
      <c r="AU91" s="17" t="s">
        <v>74</v>
      </c>
    </row>
    <row r="92" spans="2:65" s="1" customFormat="1" ht="16.5" customHeight="1">
      <c r="B92" s="128"/>
      <c r="C92" s="129" t="s">
        <v>207</v>
      </c>
      <c r="D92" s="129" t="s">
        <v>168</v>
      </c>
      <c r="E92" s="130" t="s">
        <v>1040</v>
      </c>
      <c r="F92" s="131" t="s">
        <v>1041</v>
      </c>
      <c r="G92" s="132" t="s">
        <v>1042</v>
      </c>
      <c r="H92" s="133">
        <v>1</v>
      </c>
      <c r="I92" s="134"/>
      <c r="J92" s="135">
        <f>ROUND(I92*H92,2)</f>
        <v>0</v>
      </c>
      <c r="K92" s="131" t="s">
        <v>222</v>
      </c>
      <c r="L92" s="32"/>
      <c r="M92" s="136" t="s">
        <v>3</v>
      </c>
      <c r="N92" s="137" t="s">
        <v>40</v>
      </c>
      <c r="P92" s="138">
        <f>O92*H92</f>
        <v>0</v>
      </c>
      <c r="Q92" s="138">
        <v>0</v>
      </c>
      <c r="R92" s="138">
        <f>Q92*H92</f>
        <v>0</v>
      </c>
      <c r="S92" s="138">
        <v>0</v>
      </c>
      <c r="T92" s="139">
        <f>S92*H92</f>
        <v>0</v>
      </c>
      <c r="AR92" s="140" t="s">
        <v>84</v>
      </c>
      <c r="AT92" s="140" t="s">
        <v>168</v>
      </c>
      <c r="AU92" s="140" t="s">
        <v>74</v>
      </c>
      <c r="AY92" s="17" t="s">
        <v>165</v>
      </c>
      <c r="BE92" s="141">
        <f>IF(N92="základní",J92,0)</f>
        <v>0</v>
      </c>
      <c r="BF92" s="141">
        <f>IF(N92="snížená",J92,0)</f>
        <v>0</v>
      </c>
      <c r="BG92" s="141">
        <f>IF(N92="zákl. přenesená",J92,0)</f>
        <v>0</v>
      </c>
      <c r="BH92" s="141">
        <f>IF(N92="sníž. přenesená",J92,0)</f>
        <v>0</v>
      </c>
      <c r="BI92" s="141">
        <f>IF(N92="nulová",J92,0)</f>
        <v>0</v>
      </c>
      <c r="BJ92" s="17" t="s">
        <v>74</v>
      </c>
      <c r="BK92" s="141">
        <f>ROUND(I92*H92,2)</f>
        <v>0</v>
      </c>
      <c r="BL92" s="17" t="s">
        <v>84</v>
      </c>
      <c r="BM92" s="140" t="s">
        <v>1043</v>
      </c>
    </row>
    <row r="93" spans="2:65" s="1" customFormat="1" ht="28.8">
      <c r="B93" s="32"/>
      <c r="D93" s="147" t="s">
        <v>886</v>
      </c>
      <c r="F93" s="182" t="s">
        <v>1044</v>
      </c>
      <c r="I93" s="144"/>
      <c r="L93" s="32"/>
      <c r="M93" s="145"/>
      <c r="T93" s="53"/>
      <c r="AT93" s="17" t="s">
        <v>886</v>
      </c>
      <c r="AU93" s="17" t="s">
        <v>74</v>
      </c>
    </row>
    <row r="94" spans="2:65" s="1" customFormat="1" ht="33" customHeight="1">
      <c r="B94" s="128"/>
      <c r="C94" s="129" t="s">
        <v>213</v>
      </c>
      <c r="D94" s="129" t="s">
        <v>168</v>
      </c>
      <c r="E94" s="130" t="s">
        <v>1045</v>
      </c>
      <c r="F94" s="131" t="s">
        <v>1280</v>
      </c>
      <c r="G94" s="132" t="s">
        <v>233</v>
      </c>
      <c r="H94" s="133">
        <v>1</v>
      </c>
      <c r="I94" s="134"/>
      <c r="J94" s="135">
        <f>ROUND(I94*H94,2)</f>
        <v>0</v>
      </c>
      <c r="K94" s="131" t="s">
        <v>222</v>
      </c>
      <c r="L94" s="32"/>
      <c r="M94" s="177" t="s">
        <v>3</v>
      </c>
      <c r="N94" s="178" t="s">
        <v>40</v>
      </c>
      <c r="O94" s="179"/>
      <c r="P94" s="180">
        <f>O94*H94</f>
        <v>0</v>
      </c>
      <c r="Q94" s="180">
        <v>0</v>
      </c>
      <c r="R94" s="180">
        <f>Q94*H94</f>
        <v>0</v>
      </c>
      <c r="S94" s="180">
        <v>0</v>
      </c>
      <c r="T94" s="181">
        <f>S94*H94</f>
        <v>0</v>
      </c>
      <c r="AR94" s="140" t="s">
        <v>84</v>
      </c>
      <c r="AT94" s="140" t="s">
        <v>168</v>
      </c>
      <c r="AU94" s="140" t="s">
        <v>74</v>
      </c>
      <c r="AY94" s="17" t="s">
        <v>165</v>
      </c>
      <c r="BE94" s="141">
        <f>IF(N94="základní",J94,0)</f>
        <v>0</v>
      </c>
      <c r="BF94" s="141">
        <f>IF(N94="snížená",J94,0)</f>
        <v>0</v>
      </c>
      <c r="BG94" s="141">
        <f>IF(N94="zákl. přenesená",J94,0)</f>
        <v>0</v>
      </c>
      <c r="BH94" s="141">
        <f>IF(N94="sníž. přenesená",J94,0)</f>
        <v>0</v>
      </c>
      <c r="BI94" s="141">
        <f>IF(N94="nulová",J94,0)</f>
        <v>0</v>
      </c>
      <c r="BJ94" s="17" t="s">
        <v>74</v>
      </c>
      <c r="BK94" s="141">
        <f>ROUND(I94*H94,2)</f>
        <v>0</v>
      </c>
      <c r="BL94" s="17" t="s">
        <v>84</v>
      </c>
      <c r="BM94" s="140" t="s">
        <v>1046</v>
      </c>
    </row>
    <row r="95" spans="2:65" s="1" customFormat="1" ht="6.9" customHeight="1"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32"/>
    </row>
  </sheetData>
  <autoFilter ref="C79:K94" xr:uid="{00000000-0009-0000-0000-000006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128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1047</v>
      </c>
      <c r="H4" s="20"/>
    </row>
    <row r="5" spans="2:8" ht="12" customHeight="1">
      <c r="B5" s="20"/>
      <c r="C5" s="24" t="s">
        <v>14</v>
      </c>
      <c r="D5" s="304" t="s">
        <v>15</v>
      </c>
      <c r="E5" s="300"/>
      <c r="F5" s="300"/>
      <c r="H5" s="20"/>
    </row>
    <row r="6" spans="2:8" ht="36.9" customHeight="1">
      <c r="B6" s="20"/>
      <c r="C6" s="26" t="s">
        <v>17</v>
      </c>
      <c r="D6" s="301" t="s">
        <v>18</v>
      </c>
      <c r="E6" s="300"/>
      <c r="F6" s="300"/>
      <c r="H6" s="20"/>
    </row>
    <row r="7" spans="2:8" ht="16.5" customHeight="1">
      <c r="B7" s="20"/>
      <c r="C7" s="27" t="s">
        <v>23</v>
      </c>
      <c r="D7" s="49" t="str">
        <f>'Rekapitulace stavby'!AN8</f>
        <v>24. 11. 2025</v>
      </c>
      <c r="H7" s="20"/>
    </row>
    <row r="8" spans="2:8" s="1" customFormat="1" ht="10.8" customHeight="1">
      <c r="B8" s="32"/>
      <c r="H8" s="32"/>
    </row>
    <row r="9" spans="2:8" s="10" customFormat="1" ht="29.25" customHeight="1">
      <c r="B9" s="108"/>
      <c r="C9" s="109" t="s">
        <v>50</v>
      </c>
      <c r="D9" s="110" t="s">
        <v>51</v>
      </c>
      <c r="E9" s="110" t="s">
        <v>152</v>
      </c>
      <c r="F9" s="111" t="s">
        <v>1048</v>
      </c>
      <c r="H9" s="108"/>
    </row>
    <row r="10" spans="2:8" s="1" customFormat="1" ht="26.4" customHeight="1">
      <c r="B10" s="32"/>
      <c r="C10" s="185" t="s">
        <v>74</v>
      </c>
      <c r="D10" s="185" t="s">
        <v>75</v>
      </c>
      <c r="H10" s="32"/>
    </row>
    <row r="11" spans="2:8" s="1" customFormat="1" ht="16.8" customHeight="1">
      <c r="B11" s="32"/>
      <c r="C11" s="186" t="s">
        <v>97</v>
      </c>
      <c r="D11" s="187" t="s">
        <v>98</v>
      </c>
      <c r="E11" s="188" t="s">
        <v>95</v>
      </c>
      <c r="F11" s="189">
        <v>20.094000000000001</v>
      </c>
      <c r="H11" s="32"/>
    </row>
    <row r="12" spans="2:8" s="1" customFormat="1" ht="16.8" customHeight="1">
      <c r="B12" s="32"/>
      <c r="C12" s="190" t="s">
        <v>3</v>
      </c>
      <c r="D12" s="190" t="s">
        <v>1049</v>
      </c>
      <c r="E12" s="17" t="s">
        <v>3</v>
      </c>
      <c r="F12" s="191">
        <v>5.319</v>
      </c>
      <c r="H12" s="32"/>
    </row>
    <row r="13" spans="2:8" s="1" customFormat="1" ht="16.8" customHeight="1">
      <c r="B13" s="32"/>
      <c r="C13" s="190" t="s">
        <v>3</v>
      </c>
      <c r="D13" s="190" t="s">
        <v>1050</v>
      </c>
      <c r="E13" s="17" t="s">
        <v>3</v>
      </c>
      <c r="F13" s="191">
        <v>10.638</v>
      </c>
      <c r="H13" s="32"/>
    </row>
    <row r="14" spans="2:8" s="1" customFormat="1" ht="16.8" customHeight="1">
      <c r="B14" s="32"/>
      <c r="C14" s="190" t="s">
        <v>3</v>
      </c>
      <c r="D14" s="190" t="s">
        <v>1051</v>
      </c>
      <c r="E14" s="17" t="s">
        <v>3</v>
      </c>
      <c r="F14" s="191">
        <v>4.1369999999999996</v>
      </c>
      <c r="H14" s="32"/>
    </row>
    <row r="15" spans="2:8" s="1" customFormat="1" ht="16.8" customHeight="1">
      <c r="B15" s="32"/>
      <c r="C15" s="190" t="s">
        <v>3</v>
      </c>
      <c r="D15" s="190" t="s">
        <v>197</v>
      </c>
      <c r="E15" s="17" t="s">
        <v>3</v>
      </c>
      <c r="F15" s="191">
        <v>20.094000000000001</v>
      </c>
      <c r="H15" s="32"/>
    </row>
    <row r="16" spans="2:8" s="1" customFormat="1" ht="16.8" customHeight="1">
      <c r="B16" s="32"/>
      <c r="C16" s="192" t="s">
        <v>1052</v>
      </c>
      <c r="H16" s="32"/>
    </row>
    <row r="17" spans="2:8" s="1" customFormat="1" ht="16.8" customHeight="1">
      <c r="B17" s="32"/>
      <c r="C17" s="190" t="s">
        <v>575</v>
      </c>
      <c r="D17" s="190" t="s">
        <v>576</v>
      </c>
      <c r="E17" s="17" t="s">
        <v>95</v>
      </c>
      <c r="F17" s="191">
        <v>94.730999999999995</v>
      </c>
      <c r="H17" s="32"/>
    </row>
    <row r="18" spans="2:8" s="1" customFormat="1" ht="16.8" customHeight="1">
      <c r="B18" s="32"/>
      <c r="C18" s="186" t="s">
        <v>101</v>
      </c>
      <c r="D18" s="187" t="s">
        <v>102</v>
      </c>
      <c r="E18" s="188" t="s">
        <v>95</v>
      </c>
      <c r="F18" s="189">
        <v>49.97</v>
      </c>
      <c r="H18" s="32"/>
    </row>
    <row r="19" spans="2:8" s="1" customFormat="1" ht="16.8" customHeight="1">
      <c r="B19" s="32"/>
      <c r="C19" s="190" t="s">
        <v>3</v>
      </c>
      <c r="D19" s="190" t="s">
        <v>189</v>
      </c>
      <c r="E19" s="17" t="s">
        <v>3</v>
      </c>
      <c r="F19" s="191">
        <v>3.07</v>
      </c>
      <c r="H19" s="32"/>
    </row>
    <row r="20" spans="2:8" s="1" customFormat="1" ht="16.8" customHeight="1">
      <c r="B20" s="32"/>
      <c r="C20" s="190" t="s">
        <v>3</v>
      </c>
      <c r="D20" s="190" t="s">
        <v>184</v>
      </c>
      <c r="E20" s="17" t="s">
        <v>3</v>
      </c>
      <c r="F20" s="191">
        <v>2.08</v>
      </c>
      <c r="H20" s="32"/>
    </row>
    <row r="21" spans="2:8" s="1" customFormat="1" ht="16.8" customHeight="1">
      <c r="B21" s="32"/>
      <c r="C21" s="190" t="s">
        <v>3</v>
      </c>
      <c r="D21" s="190" t="s">
        <v>190</v>
      </c>
      <c r="E21" s="17" t="s">
        <v>3</v>
      </c>
      <c r="F21" s="191">
        <v>18.559999999999999</v>
      </c>
      <c r="H21" s="32"/>
    </row>
    <row r="22" spans="2:8" s="1" customFormat="1" ht="16.8" customHeight="1">
      <c r="B22" s="32"/>
      <c r="C22" s="190" t="s">
        <v>3</v>
      </c>
      <c r="D22" s="190" t="s">
        <v>191</v>
      </c>
      <c r="E22" s="17" t="s">
        <v>3</v>
      </c>
      <c r="F22" s="191">
        <v>3.7</v>
      </c>
      <c r="H22" s="32"/>
    </row>
    <row r="23" spans="2:8" s="1" customFormat="1" ht="16.8" customHeight="1">
      <c r="B23" s="32"/>
      <c r="C23" s="190" t="s">
        <v>3</v>
      </c>
      <c r="D23" s="190" t="s">
        <v>192</v>
      </c>
      <c r="E23" s="17" t="s">
        <v>3</v>
      </c>
      <c r="F23" s="191">
        <v>0</v>
      </c>
      <c r="H23" s="32"/>
    </row>
    <row r="24" spans="2:8" s="1" customFormat="1" ht="16.8" customHeight="1">
      <c r="B24" s="32"/>
      <c r="C24" s="190" t="s">
        <v>3</v>
      </c>
      <c r="D24" s="190" t="s">
        <v>193</v>
      </c>
      <c r="E24" s="17" t="s">
        <v>3</v>
      </c>
      <c r="F24" s="191">
        <v>19.05</v>
      </c>
      <c r="H24" s="32"/>
    </row>
    <row r="25" spans="2:8" s="1" customFormat="1" ht="16.8" customHeight="1">
      <c r="B25" s="32"/>
      <c r="C25" s="190" t="s">
        <v>3</v>
      </c>
      <c r="D25" s="190" t="s">
        <v>194</v>
      </c>
      <c r="E25" s="17" t="s">
        <v>3</v>
      </c>
      <c r="F25" s="191">
        <v>3.51</v>
      </c>
      <c r="H25" s="32"/>
    </row>
    <row r="26" spans="2:8" s="1" customFormat="1" ht="16.8" customHeight="1">
      <c r="B26" s="32"/>
      <c r="C26" s="190" t="s">
        <v>3</v>
      </c>
      <c r="D26" s="190" t="s">
        <v>195</v>
      </c>
      <c r="E26" s="17" t="s">
        <v>3</v>
      </c>
      <c r="F26" s="191">
        <v>0</v>
      </c>
      <c r="H26" s="32"/>
    </row>
    <row r="27" spans="2:8" s="1" customFormat="1" ht="16.8" customHeight="1">
      <c r="B27" s="32"/>
      <c r="C27" s="190" t="s">
        <v>3</v>
      </c>
      <c r="D27" s="190" t="s">
        <v>197</v>
      </c>
      <c r="E27" s="17" t="s">
        <v>3</v>
      </c>
      <c r="F27" s="191">
        <v>49.97</v>
      </c>
      <c r="H27" s="32"/>
    </row>
    <row r="28" spans="2:8" s="1" customFormat="1" ht="16.8" customHeight="1">
      <c r="B28" s="32"/>
      <c r="C28" s="190" t="s">
        <v>3</v>
      </c>
      <c r="D28" s="190" t="s">
        <v>69</v>
      </c>
      <c r="E28" s="17" t="s">
        <v>3</v>
      </c>
      <c r="F28" s="191">
        <v>0</v>
      </c>
      <c r="H28" s="32"/>
    </row>
    <row r="29" spans="2:8" s="1" customFormat="1" ht="16.8" customHeight="1">
      <c r="B29" s="32"/>
      <c r="C29" s="192" t="s">
        <v>1052</v>
      </c>
      <c r="H29" s="32"/>
    </row>
    <row r="30" spans="2:8" s="1" customFormat="1" ht="20.399999999999999">
      <c r="B30" s="32"/>
      <c r="C30" s="190" t="s">
        <v>366</v>
      </c>
      <c r="D30" s="190" t="s">
        <v>1053</v>
      </c>
      <c r="E30" s="17" t="s">
        <v>95</v>
      </c>
      <c r="F30" s="191">
        <v>49.97</v>
      </c>
      <c r="H30" s="32"/>
    </row>
    <row r="31" spans="2:8" s="1" customFormat="1" ht="16.8" customHeight="1">
      <c r="B31" s="32"/>
      <c r="C31" s="190" t="s">
        <v>558</v>
      </c>
      <c r="D31" s="190" t="s">
        <v>1054</v>
      </c>
      <c r="E31" s="17" t="s">
        <v>95</v>
      </c>
      <c r="F31" s="191">
        <v>219.17599999999999</v>
      </c>
      <c r="H31" s="32"/>
    </row>
    <row r="32" spans="2:8" s="1" customFormat="1" ht="16.8" customHeight="1">
      <c r="B32" s="32"/>
      <c r="C32" s="190" t="s">
        <v>582</v>
      </c>
      <c r="D32" s="190" t="s">
        <v>1055</v>
      </c>
      <c r="E32" s="17" t="s">
        <v>95</v>
      </c>
      <c r="F32" s="191">
        <v>49.97</v>
      </c>
      <c r="H32" s="32"/>
    </row>
    <row r="33" spans="2:8" s="1" customFormat="1" ht="20.399999999999999">
      <c r="B33" s="32"/>
      <c r="C33" s="190" t="s">
        <v>249</v>
      </c>
      <c r="D33" s="190" t="s">
        <v>1056</v>
      </c>
      <c r="E33" s="17" t="s">
        <v>95</v>
      </c>
      <c r="F33" s="191">
        <v>49.97</v>
      </c>
      <c r="H33" s="32"/>
    </row>
    <row r="34" spans="2:8" s="1" customFormat="1" ht="16.8" customHeight="1">
      <c r="B34" s="32"/>
      <c r="C34" s="186" t="s">
        <v>1057</v>
      </c>
      <c r="D34" s="187" t="s">
        <v>1058</v>
      </c>
      <c r="E34" s="188" t="s">
        <v>95</v>
      </c>
      <c r="F34" s="189">
        <v>51.006999999999998</v>
      </c>
      <c r="H34" s="32"/>
    </row>
    <row r="35" spans="2:8" s="1" customFormat="1" ht="16.8" customHeight="1">
      <c r="B35" s="32"/>
      <c r="C35" s="190" t="s">
        <v>3</v>
      </c>
      <c r="D35" s="190" t="s">
        <v>69</v>
      </c>
      <c r="E35" s="17" t="s">
        <v>3</v>
      </c>
      <c r="F35" s="191">
        <v>0</v>
      </c>
      <c r="H35" s="32"/>
    </row>
    <row r="36" spans="2:8" s="1" customFormat="1" ht="16.8" customHeight="1">
      <c r="B36" s="32"/>
      <c r="C36" s="190" t="s">
        <v>3</v>
      </c>
      <c r="D36" s="190" t="s">
        <v>104</v>
      </c>
      <c r="E36" s="17" t="s">
        <v>3</v>
      </c>
      <c r="F36" s="191">
        <v>51.006999999999998</v>
      </c>
      <c r="H36" s="32"/>
    </row>
    <row r="37" spans="2:8" s="1" customFormat="1" ht="16.8" customHeight="1">
      <c r="B37" s="32"/>
      <c r="C37" s="190" t="s">
        <v>3</v>
      </c>
      <c r="D37" s="190" t="s">
        <v>69</v>
      </c>
      <c r="E37" s="17" t="s">
        <v>3</v>
      </c>
      <c r="F37" s="191">
        <v>0</v>
      </c>
      <c r="H37" s="32"/>
    </row>
    <row r="38" spans="2:8" s="1" customFormat="1" ht="16.8" customHeight="1">
      <c r="B38" s="32"/>
      <c r="C38" s="190" t="s">
        <v>3</v>
      </c>
      <c r="D38" s="190" t="s">
        <v>69</v>
      </c>
      <c r="E38" s="17" t="s">
        <v>3</v>
      </c>
      <c r="F38" s="191">
        <v>0</v>
      </c>
      <c r="H38" s="32"/>
    </row>
    <row r="39" spans="2:8" s="1" customFormat="1" ht="16.8" customHeight="1">
      <c r="B39" s="32"/>
      <c r="C39" s="190" t="s">
        <v>3</v>
      </c>
      <c r="D39" s="190" t="s">
        <v>197</v>
      </c>
      <c r="E39" s="17" t="s">
        <v>3</v>
      </c>
      <c r="F39" s="191">
        <v>51.006999999999998</v>
      </c>
      <c r="H39" s="32"/>
    </row>
    <row r="40" spans="2:8" s="1" customFormat="1" ht="16.8" customHeight="1">
      <c r="B40" s="32"/>
      <c r="C40" s="186" t="s">
        <v>104</v>
      </c>
      <c r="D40" s="187" t="s">
        <v>105</v>
      </c>
      <c r="E40" s="188" t="s">
        <v>95</v>
      </c>
      <c r="F40" s="189">
        <v>51.006999999999998</v>
      </c>
      <c r="H40" s="32"/>
    </row>
    <row r="41" spans="2:8" s="1" customFormat="1" ht="16.8" customHeight="1">
      <c r="B41" s="32"/>
      <c r="C41" s="190" t="s">
        <v>3</v>
      </c>
      <c r="D41" s="190" t="s">
        <v>189</v>
      </c>
      <c r="E41" s="17" t="s">
        <v>3</v>
      </c>
      <c r="F41" s="191">
        <v>3.07</v>
      </c>
      <c r="H41" s="32"/>
    </row>
    <row r="42" spans="2:8" s="1" customFormat="1" ht="16.8" customHeight="1">
      <c r="B42" s="32"/>
      <c r="C42" s="190" t="s">
        <v>3</v>
      </c>
      <c r="D42" s="190" t="s">
        <v>184</v>
      </c>
      <c r="E42" s="17" t="s">
        <v>3</v>
      </c>
      <c r="F42" s="191">
        <v>2.08</v>
      </c>
      <c r="H42" s="32"/>
    </row>
    <row r="43" spans="2:8" s="1" customFormat="1" ht="16.8" customHeight="1">
      <c r="B43" s="32"/>
      <c r="C43" s="190" t="s">
        <v>3</v>
      </c>
      <c r="D43" s="190" t="s">
        <v>190</v>
      </c>
      <c r="E43" s="17" t="s">
        <v>3</v>
      </c>
      <c r="F43" s="191">
        <v>18.559999999999999</v>
      </c>
      <c r="H43" s="32"/>
    </row>
    <row r="44" spans="2:8" s="1" customFormat="1" ht="16.8" customHeight="1">
      <c r="B44" s="32"/>
      <c r="C44" s="190" t="s">
        <v>3</v>
      </c>
      <c r="D44" s="190" t="s">
        <v>191</v>
      </c>
      <c r="E44" s="17" t="s">
        <v>3</v>
      </c>
      <c r="F44" s="191">
        <v>3.7</v>
      </c>
      <c r="H44" s="32"/>
    </row>
    <row r="45" spans="2:8" s="1" customFormat="1" ht="16.8" customHeight="1">
      <c r="B45" s="32"/>
      <c r="C45" s="190" t="s">
        <v>3</v>
      </c>
      <c r="D45" s="190" t="s">
        <v>192</v>
      </c>
      <c r="E45" s="17" t="s">
        <v>3</v>
      </c>
      <c r="F45" s="191">
        <v>0</v>
      </c>
      <c r="H45" s="32"/>
    </row>
    <row r="46" spans="2:8" s="1" customFormat="1" ht="16.8" customHeight="1">
      <c r="B46" s="32"/>
      <c r="C46" s="190" t="s">
        <v>3</v>
      </c>
      <c r="D46" s="190" t="s">
        <v>193</v>
      </c>
      <c r="E46" s="17" t="s">
        <v>3</v>
      </c>
      <c r="F46" s="191">
        <v>19.05</v>
      </c>
      <c r="H46" s="32"/>
    </row>
    <row r="47" spans="2:8" s="1" customFormat="1" ht="16.8" customHeight="1">
      <c r="B47" s="32"/>
      <c r="C47" s="190" t="s">
        <v>3</v>
      </c>
      <c r="D47" s="190" t="s">
        <v>194</v>
      </c>
      <c r="E47" s="17" t="s">
        <v>3</v>
      </c>
      <c r="F47" s="191">
        <v>3.51</v>
      </c>
      <c r="H47" s="32"/>
    </row>
    <row r="48" spans="2:8" s="1" customFormat="1" ht="16.8" customHeight="1">
      <c r="B48" s="32"/>
      <c r="C48" s="190" t="s">
        <v>3</v>
      </c>
      <c r="D48" s="190" t="s">
        <v>195</v>
      </c>
      <c r="E48" s="17" t="s">
        <v>3</v>
      </c>
      <c r="F48" s="191">
        <v>0</v>
      </c>
      <c r="H48" s="32"/>
    </row>
    <row r="49" spans="2:8" s="1" customFormat="1" ht="16.8" customHeight="1">
      <c r="B49" s="32"/>
      <c r="C49" s="190" t="s">
        <v>3</v>
      </c>
      <c r="D49" s="190" t="s">
        <v>196</v>
      </c>
      <c r="E49" s="17" t="s">
        <v>3</v>
      </c>
      <c r="F49" s="191">
        <v>1.0369999999999999</v>
      </c>
      <c r="H49" s="32"/>
    </row>
    <row r="50" spans="2:8" s="1" customFormat="1" ht="16.8" customHeight="1">
      <c r="B50" s="32"/>
      <c r="C50" s="190" t="s">
        <v>3</v>
      </c>
      <c r="D50" s="190" t="s">
        <v>197</v>
      </c>
      <c r="E50" s="17" t="s">
        <v>3</v>
      </c>
      <c r="F50" s="191">
        <v>51.006999999999998</v>
      </c>
      <c r="H50" s="32"/>
    </row>
    <row r="51" spans="2:8" s="1" customFormat="1" ht="16.8" customHeight="1">
      <c r="B51" s="32"/>
      <c r="C51" s="192" t="s">
        <v>1052</v>
      </c>
      <c r="H51" s="32"/>
    </row>
    <row r="52" spans="2:8" s="1" customFormat="1" ht="16.8" customHeight="1">
      <c r="B52" s="32"/>
      <c r="C52" s="190" t="s">
        <v>472</v>
      </c>
      <c r="D52" s="190" t="s">
        <v>1059</v>
      </c>
      <c r="E52" s="17" t="s">
        <v>95</v>
      </c>
      <c r="F52" s="191">
        <v>51.006999999999998</v>
      </c>
      <c r="H52" s="32"/>
    </row>
    <row r="53" spans="2:8" s="1" customFormat="1" ht="16.8" customHeight="1">
      <c r="B53" s="32"/>
      <c r="C53" s="190" t="s">
        <v>462</v>
      </c>
      <c r="D53" s="190" t="s">
        <v>1060</v>
      </c>
      <c r="E53" s="17" t="s">
        <v>95</v>
      </c>
      <c r="F53" s="191">
        <v>51.006999999999998</v>
      </c>
      <c r="H53" s="32"/>
    </row>
    <row r="54" spans="2:8" s="1" customFormat="1" ht="20.399999999999999">
      <c r="B54" s="32"/>
      <c r="C54" s="190" t="s">
        <v>467</v>
      </c>
      <c r="D54" s="190" t="s">
        <v>1061</v>
      </c>
      <c r="E54" s="17" t="s">
        <v>95</v>
      </c>
      <c r="F54" s="191">
        <v>51.006999999999998</v>
      </c>
      <c r="H54" s="32"/>
    </row>
    <row r="55" spans="2:8" s="1" customFormat="1" ht="20.399999999999999">
      <c r="B55" s="32"/>
      <c r="C55" s="190" t="s">
        <v>417</v>
      </c>
      <c r="D55" s="190" t="s">
        <v>1062</v>
      </c>
      <c r="E55" s="17" t="s">
        <v>95</v>
      </c>
      <c r="F55" s="191">
        <v>51.006999999999998</v>
      </c>
      <c r="H55" s="32"/>
    </row>
    <row r="56" spans="2:8" s="1" customFormat="1" ht="16.8" customHeight="1">
      <c r="B56" s="32"/>
      <c r="C56" s="190" t="s">
        <v>396</v>
      </c>
      <c r="D56" s="190" t="s">
        <v>1063</v>
      </c>
      <c r="E56" s="17" t="s">
        <v>95</v>
      </c>
      <c r="F56" s="191">
        <v>101.00700000000001</v>
      </c>
      <c r="H56" s="32"/>
    </row>
    <row r="57" spans="2:8" s="1" customFormat="1" ht="16.8" customHeight="1">
      <c r="B57" s="32"/>
      <c r="C57" s="190" t="s">
        <v>169</v>
      </c>
      <c r="D57" s="190" t="s">
        <v>170</v>
      </c>
      <c r="E57" s="17" t="s">
        <v>95</v>
      </c>
      <c r="F57" s="191">
        <v>51.006999999999998</v>
      </c>
      <c r="H57" s="32"/>
    </row>
    <row r="58" spans="2:8" s="1" customFormat="1" ht="16.8" customHeight="1">
      <c r="B58" s="32"/>
      <c r="C58" s="186" t="s">
        <v>1064</v>
      </c>
      <c r="D58" s="187" t="s">
        <v>1065</v>
      </c>
      <c r="E58" s="188" t="s">
        <v>112</v>
      </c>
      <c r="F58" s="189">
        <v>24</v>
      </c>
      <c r="H58" s="32"/>
    </row>
    <row r="59" spans="2:8" s="1" customFormat="1" ht="16.8" customHeight="1">
      <c r="B59" s="32"/>
      <c r="C59" s="190" t="s">
        <v>3</v>
      </c>
      <c r="D59" s="190" t="s">
        <v>1066</v>
      </c>
      <c r="E59" s="17" t="s">
        <v>3</v>
      </c>
      <c r="F59" s="191">
        <v>24</v>
      </c>
      <c r="H59" s="32"/>
    </row>
    <row r="60" spans="2:8" s="1" customFormat="1" ht="16.8" customHeight="1">
      <c r="B60" s="32"/>
      <c r="C60" s="186" t="s">
        <v>107</v>
      </c>
      <c r="D60" s="187" t="s">
        <v>108</v>
      </c>
      <c r="E60" s="188" t="s">
        <v>95</v>
      </c>
      <c r="F60" s="189">
        <v>5.8049999999999997</v>
      </c>
      <c r="H60" s="32"/>
    </row>
    <row r="61" spans="2:8" s="1" customFormat="1" ht="16.8" customHeight="1">
      <c r="B61" s="32"/>
      <c r="C61" s="190" t="s">
        <v>3</v>
      </c>
      <c r="D61" s="190" t="s">
        <v>1067</v>
      </c>
      <c r="E61" s="17" t="s">
        <v>3</v>
      </c>
      <c r="F61" s="191">
        <v>5.8049999999999997</v>
      </c>
      <c r="H61" s="32"/>
    </row>
    <row r="62" spans="2:8" s="1" customFormat="1" ht="16.8" customHeight="1">
      <c r="B62" s="32"/>
      <c r="C62" s="192" t="s">
        <v>1052</v>
      </c>
      <c r="H62" s="32"/>
    </row>
    <row r="63" spans="2:8" s="1" customFormat="1" ht="16.8" customHeight="1">
      <c r="B63" s="32"/>
      <c r="C63" s="190" t="s">
        <v>389</v>
      </c>
      <c r="D63" s="190" t="s">
        <v>1068</v>
      </c>
      <c r="E63" s="17" t="s">
        <v>95</v>
      </c>
      <c r="F63" s="191">
        <v>169.20599999999999</v>
      </c>
      <c r="H63" s="32"/>
    </row>
    <row r="64" spans="2:8" s="1" customFormat="1" ht="16.8" customHeight="1">
      <c r="B64" s="32"/>
      <c r="C64" s="190" t="s">
        <v>519</v>
      </c>
      <c r="D64" s="190" t="s">
        <v>1069</v>
      </c>
      <c r="E64" s="17" t="s">
        <v>95</v>
      </c>
      <c r="F64" s="191">
        <v>5.8049999999999997</v>
      </c>
      <c r="H64" s="32"/>
    </row>
    <row r="65" spans="2:8" s="1" customFormat="1" ht="16.8" customHeight="1">
      <c r="B65" s="32"/>
      <c r="C65" s="190" t="s">
        <v>558</v>
      </c>
      <c r="D65" s="190" t="s">
        <v>1054</v>
      </c>
      <c r="E65" s="17" t="s">
        <v>95</v>
      </c>
      <c r="F65" s="191">
        <v>219.17599999999999</v>
      </c>
      <c r="H65" s="32"/>
    </row>
    <row r="66" spans="2:8" s="1" customFormat="1" ht="16.8" customHeight="1">
      <c r="B66" s="32"/>
      <c r="C66" s="190" t="s">
        <v>575</v>
      </c>
      <c r="D66" s="190" t="s">
        <v>576</v>
      </c>
      <c r="E66" s="17" t="s">
        <v>95</v>
      </c>
      <c r="F66" s="191">
        <v>94.730999999999995</v>
      </c>
      <c r="H66" s="32"/>
    </row>
    <row r="67" spans="2:8" s="1" customFormat="1" ht="16.8" customHeight="1">
      <c r="B67" s="32"/>
      <c r="C67" s="186" t="s">
        <v>110</v>
      </c>
      <c r="D67" s="187" t="s">
        <v>111</v>
      </c>
      <c r="E67" s="188" t="s">
        <v>112</v>
      </c>
      <c r="F67" s="189">
        <v>3.87</v>
      </c>
      <c r="H67" s="32"/>
    </row>
    <row r="68" spans="2:8" s="1" customFormat="1" ht="16.8" customHeight="1">
      <c r="B68" s="32"/>
      <c r="C68" s="190" t="s">
        <v>3</v>
      </c>
      <c r="D68" s="190" t="s">
        <v>1070</v>
      </c>
      <c r="E68" s="17" t="s">
        <v>3</v>
      </c>
      <c r="F68" s="191">
        <v>2.4</v>
      </c>
      <c r="H68" s="32"/>
    </row>
    <row r="69" spans="2:8" s="1" customFormat="1" ht="16.8" customHeight="1">
      <c r="B69" s="32"/>
      <c r="C69" s="190" t="s">
        <v>3</v>
      </c>
      <c r="D69" s="190" t="s">
        <v>3</v>
      </c>
      <c r="E69" s="17" t="s">
        <v>3</v>
      </c>
      <c r="F69" s="191">
        <v>0</v>
      </c>
      <c r="H69" s="32"/>
    </row>
    <row r="70" spans="2:8" s="1" customFormat="1" ht="16.8" customHeight="1">
      <c r="B70" s="32"/>
      <c r="C70" s="190" t="s">
        <v>3</v>
      </c>
      <c r="D70" s="190" t="s">
        <v>1071</v>
      </c>
      <c r="E70" s="17" t="s">
        <v>3</v>
      </c>
      <c r="F70" s="191">
        <v>1.47</v>
      </c>
      <c r="H70" s="32"/>
    </row>
    <row r="71" spans="2:8" s="1" customFormat="1" ht="16.8" customHeight="1">
      <c r="B71" s="32"/>
      <c r="C71" s="190" t="s">
        <v>3</v>
      </c>
      <c r="D71" s="190" t="s">
        <v>197</v>
      </c>
      <c r="E71" s="17" t="s">
        <v>3</v>
      </c>
      <c r="F71" s="191">
        <v>3.87</v>
      </c>
      <c r="H71" s="32"/>
    </row>
    <row r="72" spans="2:8" s="1" customFormat="1" ht="16.8" customHeight="1">
      <c r="B72" s="32"/>
      <c r="C72" s="192" t="s">
        <v>1052</v>
      </c>
      <c r="H72" s="32"/>
    </row>
    <row r="73" spans="2:8" s="1" customFormat="1" ht="16.8" customHeight="1">
      <c r="B73" s="32"/>
      <c r="C73" s="190" t="s">
        <v>533</v>
      </c>
      <c r="D73" s="190" t="s">
        <v>1072</v>
      </c>
      <c r="E73" s="17" t="s">
        <v>404</v>
      </c>
      <c r="F73" s="191">
        <v>9.8699999999999992</v>
      </c>
      <c r="H73" s="32"/>
    </row>
    <row r="74" spans="2:8" s="1" customFormat="1" ht="16.8" customHeight="1">
      <c r="B74" s="32"/>
      <c r="C74" s="186" t="s">
        <v>1073</v>
      </c>
      <c r="D74" s="187" t="s">
        <v>1074</v>
      </c>
      <c r="E74" s="188" t="s">
        <v>112</v>
      </c>
      <c r="F74" s="189">
        <v>70.3</v>
      </c>
      <c r="H74" s="32"/>
    </row>
    <row r="75" spans="2:8" s="1" customFormat="1" ht="16.8" customHeight="1">
      <c r="B75" s="32"/>
      <c r="C75" s="190" t="s">
        <v>3</v>
      </c>
      <c r="D75" s="190" t="s">
        <v>69</v>
      </c>
      <c r="E75" s="17" t="s">
        <v>3</v>
      </c>
      <c r="F75" s="191">
        <v>0</v>
      </c>
      <c r="H75" s="32"/>
    </row>
    <row r="76" spans="2:8" s="1" customFormat="1" ht="16.8" customHeight="1">
      <c r="B76" s="32"/>
      <c r="C76" s="190" t="s">
        <v>3</v>
      </c>
      <c r="D76" s="190" t="s">
        <v>115</v>
      </c>
      <c r="E76" s="17" t="s">
        <v>3</v>
      </c>
      <c r="F76" s="191">
        <v>66.430000000000007</v>
      </c>
      <c r="H76" s="32"/>
    </row>
    <row r="77" spans="2:8" s="1" customFormat="1" ht="16.8" customHeight="1">
      <c r="B77" s="32"/>
      <c r="C77" s="190" t="s">
        <v>3</v>
      </c>
      <c r="D77" s="190" t="s">
        <v>69</v>
      </c>
      <c r="E77" s="17" t="s">
        <v>3</v>
      </c>
      <c r="F77" s="191">
        <v>0</v>
      </c>
      <c r="H77" s="32"/>
    </row>
    <row r="78" spans="2:8" s="1" customFormat="1" ht="16.8" customHeight="1">
      <c r="B78" s="32"/>
      <c r="C78" s="190" t="s">
        <v>3</v>
      </c>
      <c r="D78" s="190" t="s">
        <v>69</v>
      </c>
      <c r="E78" s="17" t="s">
        <v>3</v>
      </c>
      <c r="F78" s="191">
        <v>0</v>
      </c>
      <c r="H78" s="32"/>
    </row>
    <row r="79" spans="2:8" s="1" customFormat="1" ht="16.8" customHeight="1">
      <c r="B79" s="32"/>
      <c r="C79" s="190" t="s">
        <v>3</v>
      </c>
      <c r="D79" s="190" t="s">
        <v>110</v>
      </c>
      <c r="E79" s="17" t="s">
        <v>3</v>
      </c>
      <c r="F79" s="191">
        <v>3.87</v>
      </c>
      <c r="H79" s="32"/>
    </row>
    <row r="80" spans="2:8" s="1" customFormat="1" ht="16.8" customHeight="1">
      <c r="B80" s="32"/>
      <c r="C80" s="190" t="s">
        <v>3</v>
      </c>
      <c r="D80" s="190" t="s">
        <v>69</v>
      </c>
      <c r="E80" s="17" t="s">
        <v>3</v>
      </c>
      <c r="F80" s="191">
        <v>0</v>
      </c>
      <c r="H80" s="32"/>
    </row>
    <row r="81" spans="2:8" s="1" customFormat="1" ht="16.8" customHeight="1">
      <c r="B81" s="32"/>
      <c r="C81" s="190" t="s">
        <v>3</v>
      </c>
      <c r="D81" s="190" t="s">
        <v>197</v>
      </c>
      <c r="E81" s="17" t="s">
        <v>3</v>
      </c>
      <c r="F81" s="191">
        <v>70.3</v>
      </c>
      <c r="H81" s="32"/>
    </row>
    <row r="82" spans="2:8" s="1" customFormat="1" ht="16.8" customHeight="1">
      <c r="B82" s="32"/>
      <c r="C82" s="186" t="s">
        <v>115</v>
      </c>
      <c r="D82" s="187" t="s">
        <v>116</v>
      </c>
      <c r="E82" s="188" t="s">
        <v>112</v>
      </c>
      <c r="F82" s="189">
        <v>66.430000000000007</v>
      </c>
      <c r="H82" s="32"/>
    </row>
    <row r="83" spans="2:8" s="1" customFormat="1" ht="16.8" customHeight="1">
      <c r="B83" s="32"/>
      <c r="C83" s="190" t="s">
        <v>3</v>
      </c>
      <c r="D83" s="190" t="s">
        <v>1075</v>
      </c>
      <c r="E83" s="17" t="s">
        <v>3</v>
      </c>
      <c r="F83" s="191">
        <v>8.36</v>
      </c>
      <c r="H83" s="32"/>
    </row>
    <row r="84" spans="2:8" s="1" customFormat="1" ht="16.8" customHeight="1">
      <c r="B84" s="32"/>
      <c r="C84" s="190" t="s">
        <v>3</v>
      </c>
      <c r="D84" s="190" t="s">
        <v>1076</v>
      </c>
      <c r="E84" s="17" t="s">
        <v>3</v>
      </c>
      <c r="F84" s="191">
        <v>6.16</v>
      </c>
      <c r="H84" s="32"/>
    </row>
    <row r="85" spans="2:8" s="1" customFormat="1" ht="16.8" customHeight="1">
      <c r="B85" s="32"/>
      <c r="C85" s="190" t="s">
        <v>3</v>
      </c>
      <c r="D85" s="190" t="s">
        <v>1077</v>
      </c>
      <c r="E85" s="17" t="s">
        <v>3</v>
      </c>
      <c r="F85" s="191">
        <v>18.329999999999998</v>
      </c>
      <c r="H85" s="32"/>
    </row>
    <row r="86" spans="2:8" s="1" customFormat="1" ht="16.8" customHeight="1">
      <c r="B86" s="32"/>
      <c r="C86" s="190" t="s">
        <v>3</v>
      </c>
      <c r="D86" s="190" t="s">
        <v>1078</v>
      </c>
      <c r="E86" s="17" t="s">
        <v>3</v>
      </c>
      <c r="F86" s="191">
        <v>8.85</v>
      </c>
      <c r="H86" s="32"/>
    </row>
    <row r="87" spans="2:8" s="1" customFormat="1" ht="16.8" customHeight="1">
      <c r="B87" s="32"/>
      <c r="C87" s="190" t="s">
        <v>3</v>
      </c>
      <c r="D87" s="190" t="s">
        <v>192</v>
      </c>
      <c r="E87" s="17" t="s">
        <v>3</v>
      </c>
      <c r="F87" s="191">
        <v>0</v>
      </c>
      <c r="H87" s="32"/>
    </row>
    <row r="88" spans="2:8" s="1" customFormat="1" ht="16.8" customHeight="1">
      <c r="B88" s="32"/>
      <c r="C88" s="190" t="s">
        <v>3</v>
      </c>
      <c r="D88" s="190" t="s">
        <v>1079</v>
      </c>
      <c r="E88" s="17" t="s">
        <v>3</v>
      </c>
      <c r="F88" s="191">
        <v>18.600000000000001</v>
      </c>
      <c r="H88" s="32"/>
    </row>
    <row r="89" spans="2:8" s="1" customFormat="1" ht="16.8" customHeight="1">
      <c r="B89" s="32"/>
      <c r="C89" s="190" t="s">
        <v>3</v>
      </c>
      <c r="D89" s="190" t="s">
        <v>1080</v>
      </c>
      <c r="E89" s="17" t="s">
        <v>3</v>
      </c>
      <c r="F89" s="191">
        <v>6.13</v>
      </c>
      <c r="H89" s="32"/>
    </row>
    <row r="90" spans="2:8" s="1" customFormat="1" ht="16.8" customHeight="1">
      <c r="B90" s="32"/>
      <c r="C90" s="190" t="s">
        <v>3</v>
      </c>
      <c r="D90" s="190" t="s">
        <v>197</v>
      </c>
      <c r="E90" s="17" t="s">
        <v>3</v>
      </c>
      <c r="F90" s="191">
        <v>66.430000000000007</v>
      </c>
      <c r="H90" s="32"/>
    </row>
    <row r="91" spans="2:8" s="1" customFormat="1" ht="16.8" customHeight="1">
      <c r="B91" s="32"/>
      <c r="C91" s="192" t="s">
        <v>1052</v>
      </c>
      <c r="H91" s="32"/>
    </row>
    <row r="92" spans="2:8" s="1" customFormat="1" ht="16.8" customHeight="1">
      <c r="B92" s="32"/>
      <c r="C92" s="190" t="s">
        <v>494</v>
      </c>
      <c r="D92" s="190" t="s">
        <v>1081</v>
      </c>
      <c r="E92" s="17" t="s">
        <v>404</v>
      </c>
      <c r="F92" s="191">
        <v>66.430000000000007</v>
      </c>
      <c r="H92" s="32"/>
    </row>
    <row r="93" spans="2:8" s="1" customFormat="1" ht="16.8" customHeight="1">
      <c r="B93" s="32"/>
      <c r="C93" s="190" t="s">
        <v>575</v>
      </c>
      <c r="D93" s="190" t="s">
        <v>576</v>
      </c>
      <c r="E93" s="17" t="s">
        <v>95</v>
      </c>
      <c r="F93" s="191">
        <v>94.730999999999995</v>
      </c>
      <c r="H93" s="32"/>
    </row>
    <row r="94" spans="2:8" s="1" customFormat="1" ht="16.8" customHeight="1">
      <c r="B94" s="32"/>
      <c r="C94" s="186" t="s">
        <v>119</v>
      </c>
      <c r="D94" s="187" t="s">
        <v>120</v>
      </c>
      <c r="E94" s="188" t="s">
        <v>95</v>
      </c>
      <c r="F94" s="189">
        <v>17.471</v>
      </c>
      <c r="H94" s="32"/>
    </row>
    <row r="95" spans="2:8" s="1" customFormat="1" ht="16.8" customHeight="1">
      <c r="B95" s="32"/>
      <c r="C95" s="190" t="s">
        <v>3</v>
      </c>
      <c r="D95" s="190" t="s">
        <v>1082</v>
      </c>
      <c r="E95" s="17" t="s">
        <v>3</v>
      </c>
      <c r="F95" s="191">
        <v>17.471</v>
      </c>
      <c r="H95" s="32"/>
    </row>
    <row r="96" spans="2:8" s="1" customFormat="1" ht="16.8" customHeight="1">
      <c r="B96" s="32"/>
      <c r="C96" s="192" t="s">
        <v>1052</v>
      </c>
      <c r="H96" s="32"/>
    </row>
    <row r="97" spans="2:8" s="1" customFormat="1" ht="16.8" customHeight="1">
      <c r="B97" s="32"/>
      <c r="C97" s="190" t="s">
        <v>343</v>
      </c>
      <c r="D97" s="190" t="s">
        <v>1083</v>
      </c>
      <c r="E97" s="17" t="s">
        <v>95</v>
      </c>
      <c r="F97" s="191">
        <v>17.471</v>
      </c>
      <c r="H97" s="32"/>
    </row>
    <row r="98" spans="2:8" s="1" customFormat="1" ht="16.8" customHeight="1">
      <c r="B98" s="32"/>
      <c r="C98" s="190" t="s">
        <v>575</v>
      </c>
      <c r="D98" s="190" t="s">
        <v>576</v>
      </c>
      <c r="E98" s="17" t="s">
        <v>95</v>
      </c>
      <c r="F98" s="191">
        <v>94.730999999999995</v>
      </c>
      <c r="H98" s="32"/>
    </row>
    <row r="99" spans="2:8" s="1" customFormat="1" ht="16.8" customHeight="1">
      <c r="B99" s="32"/>
      <c r="C99" s="186" t="s">
        <v>122</v>
      </c>
      <c r="D99" s="187" t="s">
        <v>123</v>
      </c>
      <c r="E99" s="188" t="s">
        <v>95</v>
      </c>
      <c r="F99" s="189">
        <v>175.011</v>
      </c>
      <c r="H99" s="32"/>
    </row>
    <row r="100" spans="2:8" s="1" customFormat="1" ht="16.8" customHeight="1">
      <c r="B100" s="32"/>
      <c r="C100" s="190" t="s">
        <v>3</v>
      </c>
      <c r="D100" s="190" t="s">
        <v>1084</v>
      </c>
      <c r="E100" s="17" t="s">
        <v>3</v>
      </c>
      <c r="F100" s="191">
        <v>0</v>
      </c>
      <c r="H100" s="32"/>
    </row>
    <row r="101" spans="2:8" s="1" customFormat="1" ht="16.8" customHeight="1">
      <c r="B101" s="32"/>
      <c r="C101" s="190" t="s">
        <v>3</v>
      </c>
      <c r="D101" s="190" t="s">
        <v>1085</v>
      </c>
      <c r="E101" s="17" t="s">
        <v>3</v>
      </c>
      <c r="F101" s="191">
        <v>212.57599999999999</v>
      </c>
      <c r="H101" s="32"/>
    </row>
    <row r="102" spans="2:8" s="1" customFormat="1" ht="16.8" customHeight="1">
      <c r="B102" s="32"/>
      <c r="C102" s="190" t="s">
        <v>3</v>
      </c>
      <c r="D102" s="190" t="s">
        <v>1086</v>
      </c>
      <c r="E102" s="17" t="s">
        <v>3</v>
      </c>
      <c r="F102" s="191">
        <v>-17.471</v>
      </c>
      <c r="H102" s="32"/>
    </row>
    <row r="103" spans="2:8" s="1" customFormat="1" ht="16.8" customHeight="1">
      <c r="B103" s="32"/>
      <c r="C103" s="190" t="s">
        <v>3</v>
      </c>
      <c r="D103" s="190" t="s">
        <v>1087</v>
      </c>
      <c r="E103" s="17" t="s">
        <v>3</v>
      </c>
      <c r="F103" s="191">
        <v>-20.094000000000001</v>
      </c>
      <c r="H103" s="32"/>
    </row>
    <row r="104" spans="2:8" s="1" customFormat="1" ht="16.8" customHeight="1">
      <c r="B104" s="32"/>
      <c r="C104" s="190" t="s">
        <v>3</v>
      </c>
      <c r="D104" s="190" t="s">
        <v>197</v>
      </c>
      <c r="E104" s="17" t="s">
        <v>3</v>
      </c>
      <c r="F104" s="191">
        <v>175.011</v>
      </c>
      <c r="H104" s="32"/>
    </row>
    <row r="105" spans="2:8" s="1" customFormat="1" ht="16.8" customHeight="1">
      <c r="B105" s="32"/>
      <c r="C105" s="192" t="s">
        <v>1052</v>
      </c>
      <c r="H105" s="32"/>
    </row>
    <row r="106" spans="2:8" s="1" customFormat="1" ht="16.8" customHeight="1">
      <c r="B106" s="32"/>
      <c r="C106" s="190" t="s">
        <v>389</v>
      </c>
      <c r="D106" s="190" t="s">
        <v>1068</v>
      </c>
      <c r="E106" s="17" t="s">
        <v>95</v>
      </c>
      <c r="F106" s="191">
        <v>169.20599999999999</v>
      </c>
      <c r="H106" s="32"/>
    </row>
    <row r="107" spans="2:8" s="1" customFormat="1" ht="16.8" customHeight="1">
      <c r="B107" s="32"/>
      <c r="C107" s="190" t="s">
        <v>371</v>
      </c>
      <c r="D107" s="190" t="s">
        <v>1088</v>
      </c>
      <c r="E107" s="17" t="s">
        <v>95</v>
      </c>
      <c r="F107" s="191">
        <v>90.012</v>
      </c>
      <c r="H107" s="32"/>
    </row>
    <row r="108" spans="2:8" s="1" customFormat="1" ht="16.8" customHeight="1">
      <c r="B108" s="32"/>
      <c r="C108" s="190" t="s">
        <v>558</v>
      </c>
      <c r="D108" s="190" t="s">
        <v>1054</v>
      </c>
      <c r="E108" s="17" t="s">
        <v>95</v>
      </c>
      <c r="F108" s="191">
        <v>219.17599999999999</v>
      </c>
      <c r="H108" s="32"/>
    </row>
    <row r="109" spans="2:8" s="1" customFormat="1" ht="20.399999999999999">
      <c r="B109" s="32"/>
      <c r="C109" s="190" t="s">
        <v>238</v>
      </c>
      <c r="D109" s="190" t="s">
        <v>1089</v>
      </c>
      <c r="E109" s="17" t="s">
        <v>95</v>
      </c>
      <c r="F109" s="191">
        <v>175.011</v>
      </c>
      <c r="H109" s="32"/>
    </row>
    <row r="110" spans="2:8" s="1" customFormat="1" ht="16.8" customHeight="1">
      <c r="B110" s="32"/>
      <c r="C110" s="190" t="s">
        <v>243</v>
      </c>
      <c r="D110" s="190" t="s">
        <v>1090</v>
      </c>
      <c r="E110" s="17" t="s">
        <v>95</v>
      </c>
      <c r="F110" s="191">
        <v>90.012</v>
      </c>
      <c r="H110" s="32"/>
    </row>
    <row r="111" spans="2:8" s="1" customFormat="1" ht="16.8" customHeight="1">
      <c r="B111" s="32"/>
      <c r="C111" s="186" t="s">
        <v>93</v>
      </c>
      <c r="D111" s="187" t="s">
        <v>94</v>
      </c>
      <c r="E111" s="188" t="s">
        <v>95</v>
      </c>
      <c r="F111" s="189">
        <v>84.998999999999995</v>
      </c>
      <c r="H111" s="32"/>
    </row>
    <row r="112" spans="2:8" s="1" customFormat="1" ht="16.8" customHeight="1">
      <c r="B112" s="32"/>
      <c r="C112" s="190" t="s">
        <v>3</v>
      </c>
      <c r="D112" s="190" t="s">
        <v>258</v>
      </c>
      <c r="E112" s="17" t="s">
        <v>3</v>
      </c>
      <c r="F112" s="191">
        <v>12.012</v>
      </c>
      <c r="H112" s="32"/>
    </row>
    <row r="113" spans="2:8" s="1" customFormat="1" ht="16.8" customHeight="1">
      <c r="B113" s="32"/>
      <c r="C113" s="190" t="s">
        <v>3</v>
      </c>
      <c r="D113" s="190" t="s">
        <v>259</v>
      </c>
      <c r="E113" s="17" t="s">
        <v>3</v>
      </c>
      <c r="F113" s="191">
        <v>35.744</v>
      </c>
      <c r="H113" s="32"/>
    </row>
    <row r="114" spans="2:8" s="1" customFormat="1" ht="16.8" customHeight="1">
      <c r="B114" s="32"/>
      <c r="C114" s="190" t="s">
        <v>3</v>
      </c>
      <c r="D114" s="190" t="s">
        <v>260</v>
      </c>
      <c r="E114" s="17" t="s">
        <v>3</v>
      </c>
      <c r="F114" s="191">
        <v>2.5649999999999999</v>
      </c>
      <c r="H114" s="32"/>
    </row>
    <row r="115" spans="2:8" s="1" customFormat="1" ht="16.8" customHeight="1">
      <c r="B115" s="32"/>
      <c r="C115" s="190" t="s">
        <v>3</v>
      </c>
      <c r="D115" s="190" t="s">
        <v>261</v>
      </c>
      <c r="E115" s="17" t="s">
        <v>3</v>
      </c>
      <c r="F115" s="191">
        <v>9.8480000000000008</v>
      </c>
      <c r="H115" s="32"/>
    </row>
    <row r="116" spans="2:8" s="1" customFormat="1" ht="16.8" customHeight="1">
      <c r="B116" s="32"/>
      <c r="C116" s="190" t="s">
        <v>3</v>
      </c>
      <c r="D116" s="190" t="s">
        <v>262</v>
      </c>
      <c r="E116" s="17" t="s">
        <v>3</v>
      </c>
      <c r="F116" s="191">
        <v>36.270000000000003</v>
      </c>
      <c r="H116" s="32"/>
    </row>
    <row r="117" spans="2:8" s="1" customFormat="1" ht="16.8" customHeight="1">
      <c r="B117" s="32"/>
      <c r="C117" s="190" t="s">
        <v>3</v>
      </c>
      <c r="D117" s="190" t="s">
        <v>263</v>
      </c>
      <c r="E117" s="17" t="s">
        <v>3</v>
      </c>
      <c r="F117" s="191">
        <v>2.8050000000000002</v>
      </c>
      <c r="H117" s="32"/>
    </row>
    <row r="118" spans="2:8" s="1" customFormat="1" ht="16.8" customHeight="1">
      <c r="B118" s="32"/>
      <c r="C118" s="190" t="s">
        <v>3</v>
      </c>
      <c r="D118" s="190" t="s">
        <v>264</v>
      </c>
      <c r="E118" s="17" t="s">
        <v>3</v>
      </c>
      <c r="F118" s="191">
        <v>-5.05</v>
      </c>
      <c r="H118" s="32"/>
    </row>
    <row r="119" spans="2:8" s="1" customFormat="1" ht="16.8" customHeight="1">
      <c r="B119" s="32"/>
      <c r="C119" s="190" t="s">
        <v>3</v>
      </c>
      <c r="D119" s="190" t="s">
        <v>265</v>
      </c>
      <c r="E119" s="17" t="s">
        <v>3</v>
      </c>
      <c r="F119" s="191">
        <v>-9.1950000000000003</v>
      </c>
      <c r="H119" s="32"/>
    </row>
    <row r="120" spans="2:8" s="1" customFormat="1" ht="16.8" customHeight="1">
      <c r="B120" s="32"/>
      <c r="C120" s="190" t="s">
        <v>93</v>
      </c>
      <c r="D120" s="190" t="s">
        <v>197</v>
      </c>
      <c r="E120" s="17" t="s">
        <v>3</v>
      </c>
      <c r="F120" s="191">
        <v>84.998999999999995</v>
      </c>
      <c r="H120" s="32"/>
    </row>
    <row r="121" spans="2:8" s="1" customFormat="1" ht="16.8" customHeight="1">
      <c r="B121" s="32"/>
      <c r="C121" s="192" t="s">
        <v>1052</v>
      </c>
      <c r="H121" s="32"/>
    </row>
    <row r="122" spans="2:8" s="1" customFormat="1" ht="16.8" customHeight="1">
      <c r="B122" s="32"/>
      <c r="C122" s="190" t="s">
        <v>254</v>
      </c>
      <c r="D122" s="190" t="s">
        <v>1091</v>
      </c>
      <c r="E122" s="17" t="s">
        <v>95</v>
      </c>
      <c r="F122" s="191">
        <v>84.998999999999995</v>
      </c>
      <c r="H122" s="32"/>
    </row>
    <row r="123" spans="2:8" s="1" customFormat="1" ht="16.8" customHeight="1">
      <c r="B123" s="32"/>
      <c r="C123" s="190" t="s">
        <v>377</v>
      </c>
      <c r="D123" s="190" t="s">
        <v>1092</v>
      </c>
      <c r="E123" s="17" t="s">
        <v>95</v>
      </c>
      <c r="F123" s="191">
        <v>84.998999999999995</v>
      </c>
      <c r="H123" s="32"/>
    </row>
    <row r="124" spans="2:8" s="1" customFormat="1" ht="16.8" customHeight="1">
      <c r="B124" s="32"/>
      <c r="C124" s="190" t="s">
        <v>383</v>
      </c>
      <c r="D124" s="190" t="s">
        <v>1093</v>
      </c>
      <c r="E124" s="17" t="s">
        <v>95</v>
      </c>
      <c r="F124" s="191">
        <v>169.99799999999999</v>
      </c>
      <c r="H124" s="32"/>
    </row>
    <row r="125" spans="2:8" s="1" customFormat="1" ht="16.8" customHeight="1">
      <c r="B125" s="32"/>
      <c r="C125" s="190" t="s">
        <v>371</v>
      </c>
      <c r="D125" s="190" t="s">
        <v>1088</v>
      </c>
      <c r="E125" s="17" t="s">
        <v>95</v>
      </c>
      <c r="F125" s="191">
        <v>90.012</v>
      </c>
      <c r="H125" s="32"/>
    </row>
    <row r="126" spans="2:8" s="1" customFormat="1" ht="16.8" customHeight="1">
      <c r="B126" s="32"/>
      <c r="C126" s="190" t="s">
        <v>243</v>
      </c>
      <c r="D126" s="190" t="s">
        <v>1090</v>
      </c>
      <c r="E126" s="17" t="s">
        <v>95</v>
      </c>
      <c r="F126" s="191">
        <v>90.012</v>
      </c>
      <c r="H126" s="32"/>
    </row>
    <row r="127" spans="2:8" s="1" customFormat="1" ht="7.35" customHeight="1">
      <c r="B127" s="41"/>
      <c r="C127" s="42"/>
      <c r="D127" s="42"/>
      <c r="E127" s="42"/>
      <c r="F127" s="42"/>
      <c r="G127" s="42"/>
      <c r="H127" s="32"/>
    </row>
    <row r="128" spans="2:8" s="1" customFormat="1" ht="10.199999999999999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93" customWidth="1"/>
    <col min="2" max="2" width="1.7109375" style="193" customWidth="1"/>
    <col min="3" max="4" width="5" style="193" customWidth="1"/>
    <col min="5" max="5" width="11.7109375" style="193" customWidth="1"/>
    <col min="6" max="6" width="9.140625" style="193" customWidth="1"/>
    <col min="7" max="7" width="5" style="193" customWidth="1"/>
    <col min="8" max="8" width="77.85546875" style="193" customWidth="1"/>
    <col min="9" max="10" width="20" style="193" customWidth="1"/>
    <col min="11" max="11" width="1.7109375" style="193" customWidth="1"/>
  </cols>
  <sheetData>
    <row r="1" spans="2:11" customFormat="1" ht="37.5" customHeight="1"/>
    <row r="2" spans="2:11" customFormat="1" ht="7.5" customHeight="1">
      <c r="B2" s="194"/>
      <c r="C2" s="195"/>
      <c r="D2" s="195"/>
      <c r="E2" s="195"/>
      <c r="F2" s="195"/>
      <c r="G2" s="195"/>
      <c r="H2" s="195"/>
      <c r="I2" s="195"/>
      <c r="J2" s="195"/>
      <c r="K2" s="196"/>
    </row>
    <row r="3" spans="2:11" s="15" customFormat="1" ht="45" customHeight="1">
      <c r="B3" s="197"/>
      <c r="C3" s="322" t="s">
        <v>1094</v>
      </c>
      <c r="D3" s="322"/>
      <c r="E3" s="322"/>
      <c r="F3" s="322"/>
      <c r="G3" s="322"/>
      <c r="H3" s="322"/>
      <c r="I3" s="322"/>
      <c r="J3" s="322"/>
      <c r="K3" s="198"/>
    </row>
    <row r="4" spans="2:11" customFormat="1" ht="25.5" customHeight="1">
      <c r="B4" s="199"/>
      <c r="C4" s="321" t="s">
        <v>1095</v>
      </c>
      <c r="D4" s="321"/>
      <c r="E4" s="321"/>
      <c r="F4" s="321"/>
      <c r="G4" s="321"/>
      <c r="H4" s="321"/>
      <c r="I4" s="321"/>
      <c r="J4" s="321"/>
      <c r="K4" s="200"/>
    </row>
    <row r="5" spans="2:11" customFormat="1" ht="5.25" customHeight="1">
      <c r="B5" s="199"/>
      <c r="C5" s="201"/>
      <c r="D5" s="201"/>
      <c r="E5" s="201"/>
      <c r="F5" s="201"/>
      <c r="G5" s="201"/>
      <c r="H5" s="201"/>
      <c r="I5" s="201"/>
      <c r="J5" s="201"/>
      <c r="K5" s="200"/>
    </row>
    <row r="6" spans="2:11" customFormat="1" ht="15" customHeight="1">
      <c r="B6" s="199"/>
      <c r="C6" s="320" t="s">
        <v>1096</v>
      </c>
      <c r="D6" s="320"/>
      <c r="E6" s="320"/>
      <c r="F6" s="320"/>
      <c r="G6" s="320"/>
      <c r="H6" s="320"/>
      <c r="I6" s="320"/>
      <c r="J6" s="320"/>
      <c r="K6" s="200"/>
    </row>
    <row r="7" spans="2:11" customFormat="1" ht="15" customHeight="1">
      <c r="B7" s="203"/>
      <c r="C7" s="320" t="s">
        <v>1097</v>
      </c>
      <c r="D7" s="320"/>
      <c r="E7" s="320"/>
      <c r="F7" s="320"/>
      <c r="G7" s="320"/>
      <c r="H7" s="320"/>
      <c r="I7" s="320"/>
      <c r="J7" s="320"/>
      <c r="K7" s="200"/>
    </row>
    <row r="8" spans="2:11" customFormat="1" ht="12.75" customHeight="1">
      <c r="B8" s="203"/>
      <c r="C8" s="202"/>
      <c r="D8" s="202"/>
      <c r="E8" s="202"/>
      <c r="F8" s="202"/>
      <c r="G8" s="202"/>
      <c r="H8" s="202"/>
      <c r="I8" s="202"/>
      <c r="J8" s="202"/>
      <c r="K8" s="200"/>
    </row>
    <row r="9" spans="2:11" customFormat="1" ht="15" customHeight="1">
      <c r="B9" s="203"/>
      <c r="C9" s="320" t="s">
        <v>1098</v>
      </c>
      <c r="D9" s="320"/>
      <c r="E9" s="320"/>
      <c r="F9" s="320"/>
      <c r="G9" s="320"/>
      <c r="H9" s="320"/>
      <c r="I9" s="320"/>
      <c r="J9" s="320"/>
      <c r="K9" s="200"/>
    </row>
    <row r="10" spans="2:11" customFormat="1" ht="15" customHeight="1">
      <c r="B10" s="203"/>
      <c r="C10" s="202"/>
      <c r="D10" s="320" t="s">
        <v>1099</v>
      </c>
      <c r="E10" s="320"/>
      <c r="F10" s="320"/>
      <c r="G10" s="320"/>
      <c r="H10" s="320"/>
      <c r="I10" s="320"/>
      <c r="J10" s="320"/>
      <c r="K10" s="200"/>
    </row>
    <row r="11" spans="2:11" customFormat="1" ht="15" customHeight="1">
      <c r="B11" s="203"/>
      <c r="C11" s="204"/>
      <c r="D11" s="320" t="s">
        <v>1100</v>
      </c>
      <c r="E11" s="320"/>
      <c r="F11" s="320"/>
      <c r="G11" s="320"/>
      <c r="H11" s="320"/>
      <c r="I11" s="320"/>
      <c r="J11" s="320"/>
      <c r="K11" s="200"/>
    </row>
    <row r="12" spans="2:11" customFormat="1" ht="15" customHeight="1">
      <c r="B12" s="203"/>
      <c r="C12" s="204"/>
      <c r="D12" s="202"/>
      <c r="E12" s="202"/>
      <c r="F12" s="202"/>
      <c r="G12" s="202"/>
      <c r="H12" s="202"/>
      <c r="I12" s="202"/>
      <c r="J12" s="202"/>
      <c r="K12" s="200"/>
    </row>
    <row r="13" spans="2:11" customFormat="1" ht="15" customHeight="1">
      <c r="B13" s="203"/>
      <c r="C13" s="204"/>
      <c r="D13" s="205" t="s">
        <v>1101</v>
      </c>
      <c r="E13" s="202"/>
      <c r="F13" s="202"/>
      <c r="G13" s="202"/>
      <c r="H13" s="202"/>
      <c r="I13" s="202"/>
      <c r="J13" s="202"/>
      <c r="K13" s="200"/>
    </row>
    <row r="14" spans="2:11" customFormat="1" ht="12.75" customHeight="1">
      <c r="B14" s="203"/>
      <c r="C14" s="204"/>
      <c r="D14" s="204"/>
      <c r="E14" s="204"/>
      <c r="F14" s="204"/>
      <c r="G14" s="204"/>
      <c r="H14" s="204"/>
      <c r="I14" s="204"/>
      <c r="J14" s="204"/>
      <c r="K14" s="200"/>
    </row>
    <row r="15" spans="2:11" customFormat="1" ht="15" customHeight="1">
      <c r="B15" s="203"/>
      <c r="C15" s="204"/>
      <c r="D15" s="320" t="s">
        <v>1102</v>
      </c>
      <c r="E15" s="320"/>
      <c r="F15" s="320"/>
      <c r="G15" s="320"/>
      <c r="H15" s="320"/>
      <c r="I15" s="320"/>
      <c r="J15" s="320"/>
      <c r="K15" s="200"/>
    </row>
    <row r="16" spans="2:11" customFormat="1" ht="15" customHeight="1">
      <c r="B16" s="203"/>
      <c r="C16" s="204"/>
      <c r="D16" s="320" t="s">
        <v>1103</v>
      </c>
      <c r="E16" s="320"/>
      <c r="F16" s="320"/>
      <c r="G16" s="320"/>
      <c r="H16" s="320"/>
      <c r="I16" s="320"/>
      <c r="J16" s="320"/>
      <c r="K16" s="200"/>
    </row>
    <row r="17" spans="2:11" customFormat="1" ht="15" customHeight="1">
      <c r="B17" s="203"/>
      <c r="C17" s="204"/>
      <c r="D17" s="320" t="s">
        <v>1104</v>
      </c>
      <c r="E17" s="320"/>
      <c r="F17" s="320"/>
      <c r="G17" s="320"/>
      <c r="H17" s="320"/>
      <c r="I17" s="320"/>
      <c r="J17" s="320"/>
      <c r="K17" s="200"/>
    </row>
    <row r="18" spans="2:11" customFormat="1" ht="15" customHeight="1">
      <c r="B18" s="203"/>
      <c r="C18" s="204"/>
      <c r="D18" s="204"/>
      <c r="E18" s="206" t="s">
        <v>76</v>
      </c>
      <c r="F18" s="320" t="s">
        <v>1105</v>
      </c>
      <c r="G18" s="320"/>
      <c r="H18" s="320"/>
      <c r="I18" s="320"/>
      <c r="J18" s="320"/>
      <c r="K18" s="200"/>
    </row>
    <row r="19" spans="2:11" customFormat="1" ht="15" customHeight="1">
      <c r="B19" s="203"/>
      <c r="C19" s="204"/>
      <c r="D19" s="204"/>
      <c r="E19" s="206" t="s">
        <v>1106</v>
      </c>
      <c r="F19" s="320" t="s">
        <v>1107</v>
      </c>
      <c r="G19" s="320"/>
      <c r="H19" s="320"/>
      <c r="I19" s="320"/>
      <c r="J19" s="320"/>
      <c r="K19" s="200"/>
    </row>
    <row r="20" spans="2:11" customFormat="1" ht="15" customHeight="1">
      <c r="B20" s="203"/>
      <c r="C20" s="204"/>
      <c r="D20" s="204"/>
      <c r="E20" s="206" t="s">
        <v>1108</v>
      </c>
      <c r="F20" s="320" t="s">
        <v>1109</v>
      </c>
      <c r="G20" s="320"/>
      <c r="H20" s="320"/>
      <c r="I20" s="320"/>
      <c r="J20" s="320"/>
      <c r="K20" s="200"/>
    </row>
    <row r="21" spans="2:11" customFormat="1" ht="15" customHeight="1">
      <c r="B21" s="203"/>
      <c r="C21" s="204"/>
      <c r="D21" s="204"/>
      <c r="E21" s="206" t="s">
        <v>1110</v>
      </c>
      <c r="F21" s="320" t="s">
        <v>1111</v>
      </c>
      <c r="G21" s="320"/>
      <c r="H21" s="320"/>
      <c r="I21" s="320"/>
      <c r="J21" s="320"/>
      <c r="K21" s="200"/>
    </row>
    <row r="22" spans="2:11" customFormat="1" ht="15" customHeight="1">
      <c r="B22" s="203"/>
      <c r="C22" s="204"/>
      <c r="D22" s="204"/>
      <c r="E22" s="206" t="s">
        <v>860</v>
      </c>
      <c r="F22" s="320" t="s">
        <v>861</v>
      </c>
      <c r="G22" s="320"/>
      <c r="H22" s="320"/>
      <c r="I22" s="320"/>
      <c r="J22" s="320"/>
      <c r="K22" s="200"/>
    </row>
    <row r="23" spans="2:11" customFormat="1" ht="15" customHeight="1">
      <c r="B23" s="203"/>
      <c r="C23" s="204"/>
      <c r="D23" s="204"/>
      <c r="E23" s="206" t="s">
        <v>1112</v>
      </c>
      <c r="F23" s="320" t="s">
        <v>1113</v>
      </c>
      <c r="G23" s="320"/>
      <c r="H23" s="320"/>
      <c r="I23" s="320"/>
      <c r="J23" s="320"/>
      <c r="K23" s="200"/>
    </row>
    <row r="24" spans="2:11" customFormat="1" ht="12.75" customHeight="1">
      <c r="B24" s="203"/>
      <c r="C24" s="204"/>
      <c r="D24" s="204"/>
      <c r="E24" s="204"/>
      <c r="F24" s="204"/>
      <c r="G24" s="204"/>
      <c r="H24" s="204"/>
      <c r="I24" s="204"/>
      <c r="J24" s="204"/>
      <c r="K24" s="200"/>
    </row>
    <row r="25" spans="2:11" customFormat="1" ht="15" customHeight="1">
      <c r="B25" s="203"/>
      <c r="C25" s="320" t="s">
        <v>1114</v>
      </c>
      <c r="D25" s="320"/>
      <c r="E25" s="320"/>
      <c r="F25" s="320"/>
      <c r="G25" s="320"/>
      <c r="H25" s="320"/>
      <c r="I25" s="320"/>
      <c r="J25" s="320"/>
      <c r="K25" s="200"/>
    </row>
    <row r="26" spans="2:11" customFormat="1" ht="15" customHeight="1">
      <c r="B26" s="203"/>
      <c r="C26" s="320" t="s">
        <v>1115</v>
      </c>
      <c r="D26" s="320"/>
      <c r="E26" s="320"/>
      <c r="F26" s="320"/>
      <c r="G26" s="320"/>
      <c r="H26" s="320"/>
      <c r="I26" s="320"/>
      <c r="J26" s="320"/>
      <c r="K26" s="200"/>
    </row>
    <row r="27" spans="2:11" customFormat="1" ht="15" customHeight="1">
      <c r="B27" s="203"/>
      <c r="C27" s="202"/>
      <c r="D27" s="320" t="s">
        <v>1116</v>
      </c>
      <c r="E27" s="320"/>
      <c r="F27" s="320"/>
      <c r="G27" s="320"/>
      <c r="H27" s="320"/>
      <c r="I27" s="320"/>
      <c r="J27" s="320"/>
      <c r="K27" s="200"/>
    </row>
    <row r="28" spans="2:11" customFormat="1" ht="15" customHeight="1">
      <c r="B28" s="203"/>
      <c r="C28" s="204"/>
      <c r="D28" s="320" t="s">
        <v>1117</v>
      </c>
      <c r="E28" s="320"/>
      <c r="F28" s="320"/>
      <c r="G28" s="320"/>
      <c r="H28" s="320"/>
      <c r="I28" s="320"/>
      <c r="J28" s="320"/>
      <c r="K28" s="200"/>
    </row>
    <row r="29" spans="2:11" customFormat="1" ht="12.75" customHeight="1">
      <c r="B29" s="203"/>
      <c r="C29" s="204"/>
      <c r="D29" s="204"/>
      <c r="E29" s="204"/>
      <c r="F29" s="204"/>
      <c r="G29" s="204"/>
      <c r="H29" s="204"/>
      <c r="I29" s="204"/>
      <c r="J29" s="204"/>
      <c r="K29" s="200"/>
    </row>
    <row r="30" spans="2:11" customFormat="1" ht="15" customHeight="1">
      <c r="B30" s="203"/>
      <c r="C30" s="204"/>
      <c r="D30" s="320" t="s">
        <v>1118</v>
      </c>
      <c r="E30" s="320"/>
      <c r="F30" s="320"/>
      <c r="G30" s="320"/>
      <c r="H30" s="320"/>
      <c r="I30" s="320"/>
      <c r="J30" s="320"/>
      <c r="K30" s="200"/>
    </row>
    <row r="31" spans="2:11" customFormat="1" ht="15" customHeight="1">
      <c r="B31" s="203"/>
      <c r="C31" s="204"/>
      <c r="D31" s="320" t="s">
        <v>1119</v>
      </c>
      <c r="E31" s="320"/>
      <c r="F31" s="320"/>
      <c r="G31" s="320"/>
      <c r="H31" s="320"/>
      <c r="I31" s="320"/>
      <c r="J31" s="320"/>
      <c r="K31" s="200"/>
    </row>
    <row r="32" spans="2:11" customFormat="1" ht="12.75" customHeight="1">
      <c r="B32" s="203"/>
      <c r="C32" s="204"/>
      <c r="D32" s="204"/>
      <c r="E32" s="204"/>
      <c r="F32" s="204"/>
      <c r="G32" s="204"/>
      <c r="H32" s="204"/>
      <c r="I32" s="204"/>
      <c r="J32" s="204"/>
      <c r="K32" s="200"/>
    </row>
    <row r="33" spans="2:11" customFormat="1" ht="15" customHeight="1">
      <c r="B33" s="203"/>
      <c r="C33" s="204"/>
      <c r="D33" s="320" t="s">
        <v>1120</v>
      </c>
      <c r="E33" s="320"/>
      <c r="F33" s="320"/>
      <c r="G33" s="320"/>
      <c r="H33" s="320"/>
      <c r="I33" s="320"/>
      <c r="J33" s="320"/>
      <c r="K33" s="200"/>
    </row>
    <row r="34" spans="2:11" customFormat="1" ht="15" customHeight="1">
      <c r="B34" s="203"/>
      <c r="C34" s="204"/>
      <c r="D34" s="320" t="s">
        <v>1121</v>
      </c>
      <c r="E34" s="320"/>
      <c r="F34" s="320"/>
      <c r="G34" s="320"/>
      <c r="H34" s="320"/>
      <c r="I34" s="320"/>
      <c r="J34" s="320"/>
      <c r="K34" s="200"/>
    </row>
    <row r="35" spans="2:11" customFormat="1" ht="15" customHeight="1">
      <c r="B35" s="203"/>
      <c r="C35" s="204"/>
      <c r="D35" s="320" t="s">
        <v>1122</v>
      </c>
      <c r="E35" s="320"/>
      <c r="F35" s="320"/>
      <c r="G35" s="320"/>
      <c r="H35" s="320"/>
      <c r="I35" s="320"/>
      <c r="J35" s="320"/>
      <c r="K35" s="200"/>
    </row>
    <row r="36" spans="2:11" customFormat="1" ht="15" customHeight="1">
      <c r="B36" s="203"/>
      <c r="C36" s="204"/>
      <c r="D36" s="202"/>
      <c r="E36" s="205" t="s">
        <v>151</v>
      </c>
      <c r="F36" s="202"/>
      <c r="G36" s="320" t="s">
        <v>1123</v>
      </c>
      <c r="H36" s="320"/>
      <c r="I36" s="320"/>
      <c r="J36" s="320"/>
      <c r="K36" s="200"/>
    </row>
    <row r="37" spans="2:11" customFormat="1" ht="30.75" customHeight="1">
      <c r="B37" s="203"/>
      <c r="C37" s="204"/>
      <c r="D37" s="202"/>
      <c r="E37" s="205" t="s">
        <v>1124</v>
      </c>
      <c r="F37" s="202"/>
      <c r="G37" s="320" t="s">
        <v>1125</v>
      </c>
      <c r="H37" s="320"/>
      <c r="I37" s="320"/>
      <c r="J37" s="320"/>
      <c r="K37" s="200"/>
    </row>
    <row r="38" spans="2:11" customFormat="1" ht="15" customHeight="1">
      <c r="B38" s="203"/>
      <c r="C38" s="204"/>
      <c r="D38" s="202"/>
      <c r="E38" s="205" t="s">
        <v>50</v>
      </c>
      <c r="F38" s="202"/>
      <c r="G38" s="320" t="s">
        <v>1126</v>
      </c>
      <c r="H38" s="320"/>
      <c r="I38" s="320"/>
      <c r="J38" s="320"/>
      <c r="K38" s="200"/>
    </row>
    <row r="39" spans="2:11" customFormat="1" ht="15" customHeight="1">
      <c r="B39" s="203"/>
      <c r="C39" s="204"/>
      <c r="D39" s="202"/>
      <c r="E39" s="205" t="s">
        <v>51</v>
      </c>
      <c r="F39" s="202"/>
      <c r="G39" s="320" t="s">
        <v>1127</v>
      </c>
      <c r="H39" s="320"/>
      <c r="I39" s="320"/>
      <c r="J39" s="320"/>
      <c r="K39" s="200"/>
    </row>
    <row r="40" spans="2:11" customFormat="1" ht="15" customHeight="1">
      <c r="B40" s="203"/>
      <c r="C40" s="204"/>
      <c r="D40" s="202"/>
      <c r="E40" s="205" t="s">
        <v>152</v>
      </c>
      <c r="F40" s="202"/>
      <c r="G40" s="320" t="s">
        <v>1128</v>
      </c>
      <c r="H40" s="320"/>
      <c r="I40" s="320"/>
      <c r="J40" s="320"/>
      <c r="K40" s="200"/>
    </row>
    <row r="41" spans="2:11" customFormat="1" ht="15" customHeight="1">
      <c r="B41" s="203"/>
      <c r="C41" s="204"/>
      <c r="D41" s="202"/>
      <c r="E41" s="205" t="s">
        <v>153</v>
      </c>
      <c r="F41" s="202"/>
      <c r="G41" s="320" t="s">
        <v>1129</v>
      </c>
      <c r="H41" s="320"/>
      <c r="I41" s="320"/>
      <c r="J41" s="320"/>
      <c r="K41" s="200"/>
    </row>
    <row r="42" spans="2:11" customFormat="1" ht="15" customHeight="1">
      <c r="B42" s="203"/>
      <c r="C42" s="204"/>
      <c r="D42" s="202"/>
      <c r="E42" s="205" t="s">
        <v>1130</v>
      </c>
      <c r="F42" s="202"/>
      <c r="G42" s="320" t="s">
        <v>1131</v>
      </c>
      <c r="H42" s="320"/>
      <c r="I42" s="320"/>
      <c r="J42" s="320"/>
      <c r="K42" s="200"/>
    </row>
    <row r="43" spans="2:11" customFormat="1" ht="15" customHeight="1">
      <c r="B43" s="203"/>
      <c r="C43" s="204"/>
      <c r="D43" s="202"/>
      <c r="E43" s="205"/>
      <c r="F43" s="202"/>
      <c r="G43" s="320" t="s">
        <v>1132</v>
      </c>
      <c r="H43" s="320"/>
      <c r="I43" s="320"/>
      <c r="J43" s="320"/>
      <c r="K43" s="200"/>
    </row>
    <row r="44" spans="2:11" customFormat="1" ht="15" customHeight="1">
      <c r="B44" s="203"/>
      <c r="C44" s="204"/>
      <c r="D44" s="202"/>
      <c r="E44" s="205" t="s">
        <v>1133</v>
      </c>
      <c r="F44" s="202"/>
      <c r="G44" s="320" t="s">
        <v>1134</v>
      </c>
      <c r="H44" s="320"/>
      <c r="I44" s="320"/>
      <c r="J44" s="320"/>
      <c r="K44" s="200"/>
    </row>
    <row r="45" spans="2:11" customFormat="1" ht="15" customHeight="1">
      <c r="B45" s="203"/>
      <c r="C45" s="204"/>
      <c r="D45" s="202"/>
      <c r="E45" s="205" t="s">
        <v>155</v>
      </c>
      <c r="F45" s="202"/>
      <c r="G45" s="320" t="s">
        <v>1135</v>
      </c>
      <c r="H45" s="320"/>
      <c r="I45" s="320"/>
      <c r="J45" s="320"/>
      <c r="K45" s="200"/>
    </row>
    <row r="46" spans="2:11" customFormat="1" ht="12.75" customHeight="1">
      <c r="B46" s="203"/>
      <c r="C46" s="204"/>
      <c r="D46" s="202"/>
      <c r="E46" s="202"/>
      <c r="F46" s="202"/>
      <c r="G46" s="202"/>
      <c r="H46" s="202"/>
      <c r="I46" s="202"/>
      <c r="J46" s="202"/>
      <c r="K46" s="200"/>
    </row>
    <row r="47" spans="2:11" customFormat="1" ht="15" customHeight="1">
      <c r="B47" s="203"/>
      <c r="C47" s="204"/>
      <c r="D47" s="320" t="s">
        <v>1136</v>
      </c>
      <c r="E47" s="320"/>
      <c r="F47" s="320"/>
      <c r="G47" s="320"/>
      <c r="H47" s="320"/>
      <c r="I47" s="320"/>
      <c r="J47" s="320"/>
      <c r="K47" s="200"/>
    </row>
    <row r="48" spans="2:11" customFormat="1" ht="15" customHeight="1">
      <c r="B48" s="203"/>
      <c r="C48" s="204"/>
      <c r="D48" s="204"/>
      <c r="E48" s="320" t="s">
        <v>1137</v>
      </c>
      <c r="F48" s="320"/>
      <c r="G48" s="320"/>
      <c r="H48" s="320"/>
      <c r="I48" s="320"/>
      <c r="J48" s="320"/>
      <c r="K48" s="200"/>
    </row>
    <row r="49" spans="2:11" customFormat="1" ht="15" customHeight="1">
      <c r="B49" s="203"/>
      <c r="C49" s="204"/>
      <c r="D49" s="204"/>
      <c r="E49" s="320" t="s">
        <v>1138</v>
      </c>
      <c r="F49" s="320"/>
      <c r="G49" s="320"/>
      <c r="H49" s="320"/>
      <c r="I49" s="320"/>
      <c r="J49" s="320"/>
      <c r="K49" s="200"/>
    </row>
    <row r="50" spans="2:11" customFormat="1" ht="15" customHeight="1">
      <c r="B50" s="203"/>
      <c r="C50" s="204"/>
      <c r="D50" s="204"/>
      <c r="E50" s="320" t="s">
        <v>1139</v>
      </c>
      <c r="F50" s="320"/>
      <c r="G50" s="320"/>
      <c r="H50" s="320"/>
      <c r="I50" s="320"/>
      <c r="J50" s="320"/>
      <c r="K50" s="200"/>
    </row>
    <row r="51" spans="2:11" customFormat="1" ht="15" customHeight="1">
      <c r="B51" s="203"/>
      <c r="C51" s="204"/>
      <c r="D51" s="320" t="s">
        <v>1140</v>
      </c>
      <c r="E51" s="320"/>
      <c r="F51" s="320"/>
      <c r="G51" s="320"/>
      <c r="H51" s="320"/>
      <c r="I51" s="320"/>
      <c r="J51" s="320"/>
      <c r="K51" s="200"/>
    </row>
    <row r="52" spans="2:11" customFormat="1" ht="25.5" customHeight="1">
      <c r="B52" s="199"/>
      <c r="C52" s="321" t="s">
        <v>1141</v>
      </c>
      <c r="D52" s="321"/>
      <c r="E52" s="321"/>
      <c r="F52" s="321"/>
      <c r="G52" s="321"/>
      <c r="H52" s="321"/>
      <c r="I52" s="321"/>
      <c r="J52" s="321"/>
      <c r="K52" s="200"/>
    </row>
    <row r="53" spans="2:11" customFormat="1" ht="5.25" customHeight="1">
      <c r="B53" s="199"/>
      <c r="C53" s="201"/>
      <c r="D53" s="201"/>
      <c r="E53" s="201"/>
      <c r="F53" s="201"/>
      <c r="G53" s="201"/>
      <c r="H53" s="201"/>
      <c r="I53" s="201"/>
      <c r="J53" s="201"/>
      <c r="K53" s="200"/>
    </row>
    <row r="54" spans="2:11" customFormat="1" ht="15" customHeight="1">
      <c r="B54" s="199"/>
      <c r="C54" s="320" t="s">
        <v>1142</v>
      </c>
      <c r="D54" s="320"/>
      <c r="E54" s="320"/>
      <c r="F54" s="320"/>
      <c r="G54" s="320"/>
      <c r="H54" s="320"/>
      <c r="I54" s="320"/>
      <c r="J54" s="320"/>
      <c r="K54" s="200"/>
    </row>
    <row r="55" spans="2:11" customFormat="1" ht="15" customHeight="1">
      <c r="B55" s="199"/>
      <c r="C55" s="320" t="s">
        <v>1143</v>
      </c>
      <c r="D55" s="320"/>
      <c r="E55" s="320"/>
      <c r="F55" s="320"/>
      <c r="G55" s="320"/>
      <c r="H55" s="320"/>
      <c r="I55" s="320"/>
      <c r="J55" s="320"/>
      <c r="K55" s="200"/>
    </row>
    <row r="56" spans="2:11" customFormat="1" ht="12.75" customHeight="1">
      <c r="B56" s="199"/>
      <c r="C56" s="202"/>
      <c r="D56" s="202"/>
      <c r="E56" s="202"/>
      <c r="F56" s="202"/>
      <c r="G56" s="202"/>
      <c r="H56" s="202"/>
      <c r="I56" s="202"/>
      <c r="J56" s="202"/>
      <c r="K56" s="200"/>
    </row>
    <row r="57" spans="2:11" customFormat="1" ht="15" customHeight="1">
      <c r="B57" s="199"/>
      <c r="C57" s="320" t="s">
        <v>1144</v>
      </c>
      <c r="D57" s="320"/>
      <c r="E57" s="320"/>
      <c r="F57" s="320"/>
      <c r="G57" s="320"/>
      <c r="H57" s="320"/>
      <c r="I57" s="320"/>
      <c r="J57" s="320"/>
      <c r="K57" s="200"/>
    </row>
    <row r="58" spans="2:11" customFormat="1" ht="15" customHeight="1">
      <c r="B58" s="199"/>
      <c r="C58" s="204"/>
      <c r="D58" s="320" t="s">
        <v>1145</v>
      </c>
      <c r="E58" s="320"/>
      <c r="F58" s="320"/>
      <c r="G58" s="320"/>
      <c r="H58" s="320"/>
      <c r="I58" s="320"/>
      <c r="J58" s="320"/>
      <c r="K58" s="200"/>
    </row>
    <row r="59" spans="2:11" customFormat="1" ht="15" customHeight="1">
      <c r="B59" s="199"/>
      <c r="C59" s="204"/>
      <c r="D59" s="320" t="s">
        <v>1146</v>
      </c>
      <c r="E59" s="320"/>
      <c r="F59" s="320"/>
      <c r="G59" s="320"/>
      <c r="H59" s="320"/>
      <c r="I59" s="320"/>
      <c r="J59" s="320"/>
      <c r="K59" s="200"/>
    </row>
    <row r="60" spans="2:11" customFormat="1" ht="15" customHeight="1">
      <c r="B60" s="199"/>
      <c r="C60" s="204"/>
      <c r="D60" s="320" t="s">
        <v>1147</v>
      </c>
      <c r="E60" s="320"/>
      <c r="F60" s="320"/>
      <c r="G60" s="320"/>
      <c r="H60" s="320"/>
      <c r="I60" s="320"/>
      <c r="J60" s="320"/>
      <c r="K60" s="200"/>
    </row>
    <row r="61" spans="2:11" customFormat="1" ht="15" customHeight="1">
      <c r="B61" s="199"/>
      <c r="C61" s="204"/>
      <c r="D61" s="320" t="s">
        <v>1148</v>
      </c>
      <c r="E61" s="320"/>
      <c r="F61" s="320"/>
      <c r="G61" s="320"/>
      <c r="H61" s="320"/>
      <c r="I61" s="320"/>
      <c r="J61" s="320"/>
      <c r="K61" s="200"/>
    </row>
    <row r="62" spans="2:11" customFormat="1" ht="15" customHeight="1">
      <c r="B62" s="199"/>
      <c r="C62" s="204"/>
      <c r="D62" s="323" t="s">
        <v>1149</v>
      </c>
      <c r="E62" s="323"/>
      <c r="F62" s="323"/>
      <c r="G62" s="323"/>
      <c r="H62" s="323"/>
      <c r="I62" s="323"/>
      <c r="J62" s="323"/>
      <c r="K62" s="200"/>
    </row>
    <row r="63" spans="2:11" customFormat="1" ht="15" customHeight="1">
      <c r="B63" s="199"/>
      <c r="C63" s="204"/>
      <c r="D63" s="320" t="s">
        <v>1150</v>
      </c>
      <c r="E63" s="320"/>
      <c r="F63" s="320"/>
      <c r="G63" s="320"/>
      <c r="H63" s="320"/>
      <c r="I63" s="320"/>
      <c r="J63" s="320"/>
      <c r="K63" s="200"/>
    </row>
    <row r="64" spans="2:11" customFormat="1" ht="12.75" customHeight="1">
      <c r="B64" s="199"/>
      <c r="C64" s="204"/>
      <c r="D64" s="204"/>
      <c r="E64" s="207"/>
      <c r="F64" s="204"/>
      <c r="G64" s="204"/>
      <c r="H64" s="204"/>
      <c r="I64" s="204"/>
      <c r="J64" s="204"/>
      <c r="K64" s="200"/>
    </row>
    <row r="65" spans="2:11" customFormat="1" ht="15" customHeight="1">
      <c r="B65" s="199"/>
      <c r="C65" s="204"/>
      <c r="D65" s="320" t="s">
        <v>1151</v>
      </c>
      <c r="E65" s="320"/>
      <c r="F65" s="320"/>
      <c r="G65" s="320"/>
      <c r="H65" s="320"/>
      <c r="I65" s="320"/>
      <c r="J65" s="320"/>
      <c r="K65" s="200"/>
    </row>
    <row r="66" spans="2:11" customFormat="1" ht="15" customHeight="1">
      <c r="B66" s="199"/>
      <c r="C66" s="204"/>
      <c r="D66" s="323" t="s">
        <v>1152</v>
      </c>
      <c r="E66" s="323"/>
      <c r="F66" s="323"/>
      <c r="G66" s="323"/>
      <c r="H66" s="323"/>
      <c r="I66" s="323"/>
      <c r="J66" s="323"/>
      <c r="K66" s="200"/>
    </row>
    <row r="67" spans="2:11" customFormat="1" ht="15" customHeight="1">
      <c r="B67" s="199"/>
      <c r="C67" s="204"/>
      <c r="D67" s="320" t="s">
        <v>1153</v>
      </c>
      <c r="E67" s="320"/>
      <c r="F67" s="320"/>
      <c r="G67" s="320"/>
      <c r="H67" s="320"/>
      <c r="I67" s="320"/>
      <c r="J67" s="320"/>
      <c r="K67" s="200"/>
    </row>
    <row r="68" spans="2:11" customFormat="1" ht="15" customHeight="1">
      <c r="B68" s="199"/>
      <c r="C68" s="204"/>
      <c r="D68" s="320" t="s">
        <v>1154</v>
      </c>
      <c r="E68" s="320"/>
      <c r="F68" s="320"/>
      <c r="G68" s="320"/>
      <c r="H68" s="320"/>
      <c r="I68" s="320"/>
      <c r="J68" s="320"/>
      <c r="K68" s="200"/>
    </row>
    <row r="69" spans="2:11" customFormat="1" ht="15" customHeight="1">
      <c r="B69" s="199"/>
      <c r="C69" s="204"/>
      <c r="D69" s="320" t="s">
        <v>1155</v>
      </c>
      <c r="E69" s="320"/>
      <c r="F69" s="320"/>
      <c r="G69" s="320"/>
      <c r="H69" s="320"/>
      <c r="I69" s="320"/>
      <c r="J69" s="320"/>
      <c r="K69" s="200"/>
    </row>
    <row r="70" spans="2:11" customFormat="1" ht="15" customHeight="1">
      <c r="B70" s="199"/>
      <c r="C70" s="204"/>
      <c r="D70" s="320" t="s">
        <v>1156</v>
      </c>
      <c r="E70" s="320"/>
      <c r="F70" s="320"/>
      <c r="G70" s="320"/>
      <c r="H70" s="320"/>
      <c r="I70" s="320"/>
      <c r="J70" s="320"/>
      <c r="K70" s="200"/>
    </row>
    <row r="71" spans="2:11" customFormat="1" ht="12.75" customHeight="1">
      <c r="B71" s="208"/>
      <c r="C71" s="209"/>
      <c r="D71" s="209"/>
      <c r="E71" s="209"/>
      <c r="F71" s="209"/>
      <c r="G71" s="209"/>
      <c r="H71" s="209"/>
      <c r="I71" s="209"/>
      <c r="J71" s="209"/>
      <c r="K71" s="210"/>
    </row>
    <row r="72" spans="2:11" customFormat="1" ht="18.75" customHeight="1">
      <c r="B72" s="211"/>
      <c r="C72" s="211"/>
      <c r="D72" s="211"/>
      <c r="E72" s="211"/>
      <c r="F72" s="211"/>
      <c r="G72" s="211"/>
      <c r="H72" s="211"/>
      <c r="I72" s="211"/>
      <c r="J72" s="211"/>
      <c r="K72" s="212"/>
    </row>
    <row r="73" spans="2:11" customFormat="1" ht="18.75" customHeight="1">
      <c r="B73" s="212"/>
      <c r="C73" s="212"/>
      <c r="D73" s="212"/>
      <c r="E73" s="212"/>
      <c r="F73" s="212"/>
      <c r="G73" s="212"/>
      <c r="H73" s="212"/>
      <c r="I73" s="212"/>
      <c r="J73" s="212"/>
      <c r="K73" s="212"/>
    </row>
    <row r="74" spans="2:11" customFormat="1" ht="7.5" customHeight="1">
      <c r="B74" s="213"/>
      <c r="C74" s="214"/>
      <c r="D74" s="214"/>
      <c r="E74" s="214"/>
      <c r="F74" s="214"/>
      <c r="G74" s="214"/>
      <c r="H74" s="214"/>
      <c r="I74" s="214"/>
      <c r="J74" s="214"/>
      <c r="K74" s="215"/>
    </row>
    <row r="75" spans="2:11" customFormat="1" ht="45" customHeight="1">
      <c r="B75" s="216"/>
      <c r="C75" s="324" t="s">
        <v>1157</v>
      </c>
      <c r="D75" s="324"/>
      <c r="E75" s="324"/>
      <c r="F75" s="324"/>
      <c r="G75" s="324"/>
      <c r="H75" s="324"/>
      <c r="I75" s="324"/>
      <c r="J75" s="324"/>
      <c r="K75" s="217"/>
    </row>
    <row r="76" spans="2:11" customFormat="1" ht="17.25" customHeight="1">
      <c r="B76" s="216"/>
      <c r="C76" s="218" t="s">
        <v>1158</v>
      </c>
      <c r="D76" s="218"/>
      <c r="E76" s="218"/>
      <c r="F76" s="218" t="s">
        <v>1159</v>
      </c>
      <c r="G76" s="219"/>
      <c r="H76" s="218" t="s">
        <v>51</v>
      </c>
      <c r="I76" s="218" t="s">
        <v>54</v>
      </c>
      <c r="J76" s="218" t="s">
        <v>1160</v>
      </c>
      <c r="K76" s="217"/>
    </row>
    <row r="77" spans="2:11" customFormat="1" ht="17.25" customHeight="1">
      <c r="B77" s="216"/>
      <c r="C77" s="220" t="s">
        <v>1161</v>
      </c>
      <c r="D77" s="220"/>
      <c r="E77" s="220"/>
      <c r="F77" s="221" t="s">
        <v>1162</v>
      </c>
      <c r="G77" s="222"/>
      <c r="H77" s="220"/>
      <c r="I77" s="220"/>
      <c r="J77" s="220" t="s">
        <v>1163</v>
      </c>
      <c r="K77" s="217"/>
    </row>
    <row r="78" spans="2:11" customFormat="1" ht="5.25" customHeight="1">
      <c r="B78" s="216"/>
      <c r="C78" s="223"/>
      <c r="D78" s="223"/>
      <c r="E78" s="223"/>
      <c r="F78" s="223"/>
      <c r="G78" s="224"/>
      <c r="H78" s="223"/>
      <c r="I78" s="223"/>
      <c r="J78" s="223"/>
      <c r="K78" s="217"/>
    </row>
    <row r="79" spans="2:11" customFormat="1" ht="15" customHeight="1">
      <c r="B79" s="216"/>
      <c r="C79" s="205" t="s">
        <v>50</v>
      </c>
      <c r="D79" s="225"/>
      <c r="E79" s="225"/>
      <c r="F79" s="226" t="s">
        <v>1164</v>
      </c>
      <c r="G79" s="227"/>
      <c r="H79" s="205" t="s">
        <v>1165</v>
      </c>
      <c r="I79" s="205" t="s">
        <v>1166</v>
      </c>
      <c r="J79" s="205">
        <v>20</v>
      </c>
      <c r="K79" s="217"/>
    </row>
    <row r="80" spans="2:11" customFormat="1" ht="15" customHeight="1">
      <c r="B80" s="216"/>
      <c r="C80" s="205" t="s">
        <v>1167</v>
      </c>
      <c r="D80" s="205"/>
      <c r="E80" s="205"/>
      <c r="F80" s="226" t="s">
        <v>1164</v>
      </c>
      <c r="G80" s="227"/>
      <c r="H80" s="205" t="s">
        <v>1168</v>
      </c>
      <c r="I80" s="205" t="s">
        <v>1166</v>
      </c>
      <c r="J80" s="205">
        <v>120</v>
      </c>
      <c r="K80" s="217"/>
    </row>
    <row r="81" spans="2:11" customFormat="1" ht="15" customHeight="1">
      <c r="B81" s="228"/>
      <c r="C81" s="205" t="s">
        <v>1169</v>
      </c>
      <c r="D81" s="205"/>
      <c r="E81" s="205"/>
      <c r="F81" s="226" t="s">
        <v>1170</v>
      </c>
      <c r="G81" s="227"/>
      <c r="H81" s="205" t="s">
        <v>1171</v>
      </c>
      <c r="I81" s="205" t="s">
        <v>1166</v>
      </c>
      <c r="J81" s="205">
        <v>50</v>
      </c>
      <c r="K81" s="217"/>
    </row>
    <row r="82" spans="2:11" customFormat="1" ht="15" customHeight="1">
      <c r="B82" s="228"/>
      <c r="C82" s="205" t="s">
        <v>1172</v>
      </c>
      <c r="D82" s="205"/>
      <c r="E82" s="205"/>
      <c r="F82" s="226" t="s">
        <v>1164</v>
      </c>
      <c r="G82" s="227"/>
      <c r="H82" s="205" t="s">
        <v>1173</v>
      </c>
      <c r="I82" s="205" t="s">
        <v>1174</v>
      </c>
      <c r="J82" s="205"/>
      <c r="K82" s="217"/>
    </row>
    <row r="83" spans="2:11" customFormat="1" ht="15" customHeight="1">
      <c r="B83" s="228"/>
      <c r="C83" s="205" t="s">
        <v>1175</v>
      </c>
      <c r="D83" s="205"/>
      <c r="E83" s="205"/>
      <c r="F83" s="226" t="s">
        <v>1170</v>
      </c>
      <c r="G83" s="205"/>
      <c r="H83" s="205" t="s">
        <v>1176</v>
      </c>
      <c r="I83" s="205" t="s">
        <v>1166</v>
      </c>
      <c r="J83" s="205">
        <v>15</v>
      </c>
      <c r="K83" s="217"/>
    </row>
    <row r="84" spans="2:11" customFormat="1" ht="15" customHeight="1">
      <c r="B84" s="228"/>
      <c r="C84" s="205" t="s">
        <v>1177</v>
      </c>
      <c r="D84" s="205"/>
      <c r="E84" s="205"/>
      <c r="F84" s="226" t="s">
        <v>1170</v>
      </c>
      <c r="G84" s="205"/>
      <c r="H84" s="205" t="s">
        <v>1178</v>
      </c>
      <c r="I84" s="205" t="s">
        <v>1166</v>
      </c>
      <c r="J84" s="205">
        <v>15</v>
      </c>
      <c r="K84" s="217"/>
    </row>
    <row r="85" spans="2:11" customFormat="1" ht="15" customHeight="1">
      <c r="B85" s="228"/>
      <c r="C85" s="205" t="s">
        <v>1179</v>
      </c>
      <c r="D85" s="205"/>
      <c r="E85" s="205"/>
      <c r="F85" s="226" t="s">
        <v>1170</v>
      </c>
      <c r="G85" s="205"/>
      <c r="H85" s="205" t="s">
        <v>1180</v>
      </c>
      <c r="I85" s="205" t="s">
        <v>1166</v>
      </c>
      <c r="J85" s="205">
        <v>20</v>
      </c>
      <c r="K85" s="217"/>
    </row>
    <row r="86" spans="2:11" customFormat="1" ht="15" customHeight="1">
      <c r="B86" s="228"/>
      <c r="C86" s="205" t="s">
        <v>1181</v>
      </c>
      <c r="D86" s="205"/>
      <c r="E86" s="205"/>
      <c r="F86" s="226" t="s">
        <v>1170</v>
      </c>
      <c r="G86" s="205"/>
      <c r="H86" s="205" t="s">
        <v>1182</v>
      </c>
      <c r="I86" s="205" t="s">
        <v>1166</v>
      </c>
      <c r="J86" s="205">
        <v>20</v>
      </c>
      <c r="K86" s="217"/>
    </row>
    <row r="87" spans="2:11" customFormat="1" ht="15" customHeight="1">
      <c r="B87" s="228"/>
      <c r="C87" s="205" t="s">
        <v>1183</v>
      </c>
      <c r="D87" s="205"/>
      <c r="E87" s="205"/>
      <c r="F87" s="226" t="s">
        <v>1170</v>
      </c>
      <c r="G87" s="227"/>
      <c r="H87" s="205" t="s">
        <v>1184</v>
      </c>
      <c r="I87" s="205" t="s">
        <v>1166</v>
      </c>
      <c r="J87" s="205">
        <v>50</v>
      </c>
      <c r="K87" s="217"/>
    </row>
    <row r="88" spans="2:11" customFormat="1" ht="15" customHeight="1">
      <c r="B88" s="228"/>
      <c r="C88" s="205" t="s">
        <v>1185</v>
      </c>
      <c r="D88" s="205"/>
      <c r="E88" s="205"/>
      <c r="F88" s="226" t="s">
        <v>1170</v>
      </c>
      <c r="G88" s="227"/>
      <c r="H88" s="205" t="s">
        <v>1186</v>
      </c>
      <c r="I88" s="205" t="s">
        <v>1166</v>
      </c>
      <c r="J88" s="205">
        <v>20</v>
      </c>
      <c r="K88" s="217"/>
    </row>
    <row r="89" spans="2:11" customFormat="1" ht="15" customHeight="1">
      <c r="B89" s="228"/>
      <c r="C89" s="205" t="s">
        <v>1187</v>
      </c>
      <c r="D89" s="205"/>
      <c r="E89" s="205"/>
      <c r="F89" s="226" t="s">
        <v>1170</v>
      </c>
      <c r="G89" s="227"/>
      <c r="H89" s="205" t="s">
        <v>1188</v>
      </c>
      <c r="I89" s="205" t="s">
        <v>1166</v>
      </c>
      <c r="J89" s="205">
        <v>20</v>
      </c>
      <c r="K89" s="217"/>
    </row>
    <row r="90" spans="2:11" customFormat="1" ht="15" customHeight="1">
      <c r="B90" s="228"/>
      <c r="C90" s="205" t="s">
        <v>1189</v>
      </c>
      <c r="D90" s="205"/>
      <c r="E90" s="205"/>
      <c r="F90" s="226" t="s">
        <v>1170</v>
      </c>
      <c r="G90" s="227"/>
      <c r="H90" s="205" t="s">
        <v>1190</v>
      </c>
      <c r="I90" s="205" t="s">
        <v>1166</v>
      </c>
      <c r="J90" s="205">
        <v>50</v>
      </c>
      <c r="K90" s="217"/>
    </row>
    <row r="91" spans="2:11" customFormat="1" ht="15" customHeight="1">
      <c r="B91" s="228"/>
      <c r="C91" s="205" t="s">
        <v>1191</v>
      </c>
      <c r="D91" s="205"/>
      <c r="E91" s="205"/>
      <c r="F91" s="226" t="s">
        <v>1170</v>
      </c>
      <c r="G91" s="227"/>
      <c r="H91" s="205" t="s">
        <v>1191</v>
      </c>
      <c r="I91" s="205" t="s">
        <v>1166</v>
      </c>
      <c r="J91" s="205">
        <v>50</v>
      </c>
      <c r="K91" s="217"/>
    </row>
    <row r="92" spans="2:11" customFormat="1" ht="15" customHeight="1">
      <c r="B92" s="228"/>
      <c r="C92" s="205" t="s">
        <v>1192</v>
      </c>
      <c r="D92" s="205"/>
      <c r="E92" s="205"/>
      <c r="F92" s="226" t="s">
        <v>1170</v>
      </c>
      <c r="G92" s="227"/>
      <c r="H92" s="205" t="s">
        <v>1193</v>
      </c>
      <c r="I92" s="205" t="s">
        <v>1166</v>
      </c>
      <c r="J92" s="205">
        <v>255</v>
      </c>
      <c r="K92" s="217"/>
    </row>
    <row r="93" spans="2:11" customFormat="1" ht="15" customHeight="1">
      <c r="B93" s="228"/>
      <c r="C93" s="205" t="s">
        <v>1194</v>
      </c>
      <c r="D93" s="205"/>
      <c r="E93" s="205"/>
      <c r="F93" s="226" t="s">
        <v>1164</v>
      </c>
      <c r="G93" s="227"/>
      <c r="H93" s="205" t="s">
        <v>1195</v>
      </c>
      <c r="I93" s="205" t="s">
        <v>1196</v>
      </c>
      <c r="J93" s="205"/>
      <c r="K93" s="217"/>
    </row>
    <row r="94" spans="2:11" customFormat="1" ht="15" customHeight="1">
      <c r="B94" s="228"/>
      <c r="C94" s="205" t="s">
        <v>1197</v>
      </c>
      <c r="D94" s="205"/>
      <c r="E94" s="205"/>
      <c r="F94" s="226" t="s">
        <v>1164</v>
      </c>
      <c r="G94" s="227"/>
      <c r="H94" s="205" t="s">
        <v>1198</v>
      </c>
      <c r="I94" s="205" t="s">
        <v>1199</v>
      </c>
      <c r="J94" s="205"/>
      <c r="K94" s="217"/>
    </row>
    <row r="95" spans="2:11" customFormat="1" ht="15" customHeight="1">
      <c r="B95" s="228"/>
      <c r="C95" s="205" t="s">
        <v>1200</v>
      </c>
      <c r="D95" s="205"/>
      <c r="E95" s="205"/>
      <c r="F95" s="226" t="s">
        <v>1164</v>
      </c>
      <c r="G95" s="227"/>
      <c r="H95" s="205" t="s">
        <v>1200</v>
      </c>
      <c r="I95" s="205" t="s">
        <v>1199</v>
      </c>
      <c r="J95" s="205"/>
      <c r="K95" s="217"/>
    </row>
    <row r="96" spans="2:11" customFormat="1" ht="15" customHeight="1">
      <c r="B96" s="228"/>
      <c r="C96" s="205" t="s">
        <v>35</v>
      </c>
      <c r="D96" s="205"/>
      <c r="E96" s="205"/>
      <c r="F96" s="226" t="s">
        <v>1164</v>
      </c>
      <c r="G96" s="227"/>
      <c r="H96" s="205" t="s">
        <v>1201</v>
      </c>
      <c r="I96" s="205" t="s">
        <v>1199</v>
      </c>
      <c r="J96" s="205"/>
      <c r="K96" s="217"/>
    </row>
    <row r="97" spans="2:11" customFormat="1" ht="15" customHeight="1">
      <c r="B97" s="228"/>
      <c r="C97" s="205" t="s">
        <v>45</v>
      </c>
      <c r="D97" s="205"/>
      <c r="E97" s="205"/>
      <c r="F97" s="226" t="s">
        <v>1164</v>
      </c>
      <c r="G97" s="227"/>
      <c r="H97" s="205" t="s">
        <v>1202</v>
      </c>
      <c r="I97" s="205" t="s">
        <v>1199</v>
      </c>
      <c r="J97" s="205"/>
      <c r="K97" s="217"/>
    </row>
    <row r="98" spans="2:11" customFormat="1" ht="15" customHeight="1">
      <c r="B98" s="229"/>
      <c r="C98" s="230"/>
      <c r="D98" s="230"/>
      <c r="E98" s="230"/>
      <c r="F98" s="230"/>
      <c r="G98" s="230"/>
      <c r="H98" s="230"/>
      <c r="I98" s="230"/>
      <c r="J98" s="230"/>
      <c r="K98" s="231"/>
    </row>
    <row r="99" spans="2:11" customFormat="1" ht="18.75" customHeight="1">
      <c r="B99" s="232"/>
      <c r="C99" s="233"/>
      <c r="D99" s="233"/>
      <c r="E99" s="233"/>
      <c r="F99" s="233"/>
      <c r="G99" s="233"/>
      <c r="H99" s="233"/>
      <c r="I99" s="233"/>
      <c r="J99" s="233"/>
      <c r="K99" s="232"/>
    </row>
    <row r="100" spans="2:11" customFormat="1" ht="18.75" customHeight="1"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</row>
    <row r="101" spans="2:11" customFormat="1" ht="7.5" customHeight="1">
      <c r="B101" s="213"/>
      <c r="C101" s="214"/>
      <c r="D101" s="214"/>
      <c r="E101" s="214"/>
      <c r="F101" s="214"/>
      <c r="G101" s="214"/>
      <c r="H101" s="214"/>
      <c r="I101" s="214"/>
      <c r="J101" s="214"/>
      <c r="K101" s="215"/>
    </row>
    <row r="102" spans="2:11" customFormat="1" ht="45" customHeight="1">
      <c r="B102" s="216"/>
      <c r="C102" s="324" t="s">
        <v>1203</v>
      </c>
      <c r="D102" s="324"/>
      <c r="E102" s="324"/>
      <c r="F102" s="324"/>
      <c r="G102" s="324"/>
      <c r="H102" s="324"/>
      <c r="I102" s="324"/>
      <c r="J102" s="324"/>
      <c r="K102" s="217"/>
    </row>
    <row r="103" spans="2:11" customFormat="1" ht="17.25" customHeight="1">
      <c r="B103" s="216"/>
      <c r="C103" s="218" t="s">
        <v>1158</v>
      </c>
      <c r="D103" s="218"/>
      <c r="E103" s="218"/>
      <c r="F103" s="218" t="s">
        <v>1159</v>
      </c>
      <c r="G103" s="219"/>
      <c r="H103" s="218" t="s">
        <v>51</v>
      </c>
      <c r="I103" s="218" t="s">
        <v>54</v>
      </c>
      <c r="J103" s="218" t="s">
        <v>1160</v>
      </c>
      <c r="K103" s="217"/>
    </row>
    <row r="104" spans="2:11" customFormat="1" ht="17.25" customHeight="1">
      <c r="B104" s="216"/>
      <c r="C104" s="220" t="s">
        <v>1161</v>
      </c>
      <c r="D104" s="220"/>
      <c r="E104" s="220"/>
      <c r="F104" s="221" t="s">
        <v>1162</v>
      </c>
      <c r="G104" s="222"/>
      <c r="H104" s="220"/>
      <c r="I104" s="220"/>
      <c r="J104" s="220" t="s">
        <v>1163</v>
      </c>
      <c r="K104" s="217"/>
    </row>
    <row r="105" spans="2:11" customFormat="1" ht="5.25" customHeight="1">
      <c r="B105" s="216"/>
      <c r="C105" s="218"/>
      <c r="D105" s="218"/>
      <c r="E105" s="218"/>
      <c r="F105" s="218"/>
      <c r="G105" s="234"/>
      <c r="H105" s="218"/>
      <c r="I105" s="218"/>
      <c r="J105" s="218"/>
      <c r="K105" s="217"/>
    </row>
    <row r="106" spans="2:11" customFormat="1" ht="15" customHeight="1">
      <c r="B106" s="216"/>
      <c r="C106" s="205" t="s">
        <v>50</v>
      </c>
      <c r="D106" s="225"/>
      <c r="E106" s="225"/>
      <c r="F106" s="226" t="s">
        <v>1164</v>
      </c>
      <c r="G106" s="205"/>
      <c r="H106" s="205" t="s">
        <v>1204</v>
      </c>
      <c r="I106" s="205" t="s">
        <v>1166</v>
      </c>
      <c r="J106" s="205">
        <v>20</v>
      </c>
      <c r="K106" s="217"/>
    </row>
    <row r="107" spans="2:11" customFormat="1" ht="15" customHeight="1">
      <c r="B107" s="216"/>
      <c r="C107" s="205" t="s">
        <v>1167</v>
      </c>
      <c r="D107" s="205"/>
      <c r="E107" s="205"/>
      <c r="F107" s="226" t="s">
        <v>1164</v>
      </c>
      <c r="G107" s="205"/>
      <c r="H107" s="205" t="s">
        <v>1204</v>
      </c>
      <c r="I107" s="205" t="s">
        <v>1166</v>
      </c>
      <c r="J107" s="205">
        <v>120</v>
      </c>
      <c r="K107" s="217"/>
    </row>
    <row r="108" spans="2:11" customFormat="1" ht="15" customHeight="1">
      <c r="B108" s="228"/>
      <c r="C108" s="205" t="s">
        <v>1169</v>
      </c>
      <c r="D108" s="205"/>
      <c r="E108" s="205"/>
      <c r="F108" s="226" t="s">
        <v>1170</v>
      </c>
      <c r="G108" s="205"/>
      <c r="H108" s="205" t="s">
        <v>1204</v>
      </c>
      <c r="I108" s="205" t="s">
        <v>1166</v>
      </c>
      <c r="J108" s="205">
        <v>50</v>
      </c>
      <c r="K108" s="217"/>
    </row>
    <row r="109" spans="2:11" customFormat="1" ht="15" customHeight="1">
      <c r="B109" s="228"/>
      <c r="C109" s="205" t="s">
        <v>1172</v>
      </c>
      <c r="D109" s="205"/>
      <c r="E109" s="205"/>
      <c r="F109" s="226" t="s">
        <v>1164</v>
      </c>
      <c r="G109" s="205"/>
      <c r="H109" s="205" t="s">
        <v>1204</v>
      </c>
      <c r="I109" s="205" t="s">
        <v>1174</v>
      </c>
      <c r="J109" s="205"/>
      <c r="K109" s="217"/>
    </row>
    <row r="110" spans="2:11" customFormat="1" ht="15" customHeight="1">
      <c r="B110" s="228"/>
      <c r="C110" s="205" t="s">
        <v>1183</v>
      </c>
      <c r="D110" s="205"/>
      <c r="E110" s="205"/>
      <c r="F110" s="226" t="s">
        <v>1170</v>
      </c>
      <c r="G110" s="205"/>
      <c r="H110" s="205" t="s">
        <v>1204</v>
      </c>
      <c r="I110" s="205" t="s">
        <v>1166</v>
      </c>
      <c r="J110" s="205">
        <v>50</v>
      </c>
      <c r="K110" s="217"/>
    </row>
    <row r="111" spans="2:11" customFormat="1" ht="15" customHeight="1">
      <c r="B111" s="228"/>
      <c r="C111" s="205" t="s">
        <v>1191</v>
      </c>
      <c r="D111" s="205"/>
      <c r="E111" s="205"/>
      <c r="F111" s="226" t="s">
        <v>1170</v>
      </c>
      <c r="G111" s="205"/>
      <c r="H111" s="205" t="s">
        <v>1204</v>
      </c>
      <c r="I111" s="205" t="s">
        <v>1166</v>
      </c>
      <c r="J111" s="205">
        <v>50</v>
      </c>
      <c r="K111" s="217"/>
    </row>
    <row r="112" spans="2:11" customFormat="1" ht="15" customHeight="1">
      <c r="B112" s="228"/>
      <c r="C112" s="205" t="s">
        <v>1189</v>
      </c>
      <c r="D112" s="205"/>
      <c r="E112" s="205"/>
      <c r="F112" s="226" t="s">
        <v>1170</v>
      </c>
      <c r="G112" s="205"/>
      <c r="H112" s="205" t="s">
        <v>1204</v>
      </c>
      <c r="I112" s="205" t="s">
        <v>1166</v>
      </c>
      <c r="J112" s="205">
        <v>50</v>
      </c>
      <c r="K112" s="217"/>
    </row>
    <row r="113" spans="2:11" customFormat="1" ht="15" customHeight="1">
      <c r="B113" s="228"/>
      <c r="C113" s="205" t="s">
        <v>50</v>
      </c>
      <c r="D113" s="205"/>
      <c r="E113" s="205"/>
      <c r="F113" s="226" t="s">
        <v>1164</v>
      </c>
      <c r="G113" s="205"/>
      <c r="H113" s="205" t="s">
        <v>1205</v>
      </c>
      <c r="I113" s="205" t="s">
        <v>1166</v>
      </c>
      <c r="J113" s="205">
        <v>20</v>
      </c>
      <c r="K113" s="217"/>
    </row>
    <row r="114" spans="2:11" customFormat="1" ht="15" customHeight="1">
      <c r="B114" s="228"/>
      <c r="C114" s="205" t="s">
        <v>1206</v>
      </c>
      <c r="D114" s="205"/>
      <c r="E114" s="205"/>
      <c r="F114" s="226" t="s">
        <v>1164</v>
      </c>
      <c r="G114" s="205"/>
      <c r="H114" s="205" t="s">
        <v>1207</v>
      </c>
      <c r="I114" s="205" t="s">
        <v>1166</v>
      </c>
      <c r="J114" s="205">
        <v>120</v>
      </c>
      <c r="K114" s="217"/>
    </row>
    <row r="115" spans="2:11" customFormat="1" ht="15" customHeight="1">
      <c r="B115" s="228"/>
      <c r="C115" s="205" t="s">
        <v>35</v>
      </c>
      <c r="D115" s="205"/>
      <c r="E115" s="205"/>
      <c r="F115" s="226" t="s">
        <v>1164</v>
      </c>
      <c r="G115" s="205"/>
      <c r="H115" s="205" t="s">
        <v>1208</v>
      </c>
      <c r="I115" s="205" t="s">
        <v>1199</v>
      </c>
      <c r="J115" s="205"/>
      <c r="K115" s="217"/>
    </row>
    <row r="116" spans="2:11" customFormat="1" ht="15" customHeight="1">
      <c r="B116" s="228"/>
      <c r="C116" s="205" t="s">
        <v>45</v>
      </c>
      <c r="D116" s="205"/>
      <c r="E116" s="205"/>
      <c r="F116" s="226" t="s">
        <v>1164</v>
      </c>
      <c r="G116" s="205"/>
      <c r="H116" s="205" t="s">
        <v>1209</v>
      </c>
      <c r="I116" s="205" t="s">
        <v>1199</v>
      </c>
      <c r="J116" s="205"/>
      <c r="K116" s="217"/>
    </row>
    <row r="117" spans="2:11" customFormat="1" ht="15" customHeight="1">
      <c r="B117" s="228"/>
      <c r="C117" s="205" t="s">
        <v>54</v>
      </c>
      <c r="D117" s="205"/>
      <c r="E117" s="205"/>
      <c r="F117" s="226" t="s">
        <v>1164</v>
      </c>
      <c r="G117" s="205"/>
      <c r="H117" s="205" t="s">
        <v>1210</v>
      </c>
      <c r="I117" s="205" t="s">
        <v>1211</v>
      </c>
      <c r="J117" s="205"/>
      <c r="K117" s="217"/>
    </row>
    <row r="118" spans="2:11" customFormat="1" ht="15" customHeight="1">
      <c r="B118" s="229"/>
      <c r="C118" s="235"/>
      <c r="D118" s="235"/>
      <c r="E118" s="235"/>
      <c r="F118" s="235"/>
      <c r="G118" s="235"/>
      <c r="H118" s="235"/>
      <c r="I118" s="235"/>
      <c r="J118" s="235"/>
      <c r="K118" s="231"/>
    </row>
    <row r="119" spans="2:11" customFormat="1" ht="18.75" customHeight="1">
      <c r="B119" s="236"/>
      <c r="C119" s="237"/>
      <c r="D119" s="237"/>
      <c r="E119" s="237"/>
      <c r="F119" s="238"/>
      <c r="G119" s="237"/>
      <c r="H119" s="237"/>
      <c r="I119" s="237"/>
      <c r="J119" s="237"/>
      <c r="K119" s="236"/>
    </row>
    <row r="120" spans="2:11" customFormat="1" ht="18.75" customHeight="1"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</row>
    <row r="121" spans="2:11" customFormat="1" ht="7.5" customHeight="1">
      <c r="B121" s="239"/>
      <c r="C121" s="240"/>
      <c r="D121" s="240"/>
      <c r="E121" s="240"/>
      <c r="F121" s="240"/>
      <c r="G121" s="240"/>
      <c r="H121" s="240"/>
      <c r="I121" s="240"/>
      <c r="J121" s="240"/>
      <c r="K121" s="241"/>
    </row>
    <row r="122" spans="2:11" customFormat="1" ht="45" customHeight="1">
      <c r="B122" s="242"/>
      <c r="C122" s="322" t="s">
        <v>1212</v>
      </c>
      <c r="D122" s="322"/>
      <c r="E122" s="322"/>
      <c r="F122" s="322"/>
      <c r="G122" s="322"/>
      <c r="H122" s="322"/>
      <c r="I122" s="322"/>
      <c r="J122" s="322"/>
      <c r="K122" s="243"/>
    </row>
    <row r="123" spans="2:11" customFormat="1" ht="17.25" customHeight="1">
      <c r="B123" s="244"/>
      <c r="C123" s="218" t="s">
        <v>1158</v>
      </c>
      <c r="D123" s="218"/>
      <c r="E123" s="218"/>
      <c r="F123" s="218" t="s">
        <v>1159</v>
      </c>
      <c r="G123" s="219"/>
      <c r="H123" s="218" t="s">
        <v>51</v>
      </c>
      <c r="I123" s="218" t="s">
        <v>54</v>
      </c>
      <c r="J123" s="218" t="s">
        <v>1160</v>
      </c>
      <c r="K123" s="245"/>
    </row>
    <row r="124" spans="2:11" customFormat="1" ht="17.25" customHeight="1">
      <c r="B124" s="244"/>
      <c r="C124" s="220" t="s">
        <v>1161</v>
      </c>
      <c r="D124" s="220"/>
      <c r="E124" s="220"/>
      <c r="F124" s="221" t="s">
        <v>1162</v>
      </c>
      <c r="G124" s="222"/>
      <c r="H124" s="220"/>
      <c r="I124" s="220"/>
      <c r="J124" s="220" t="s">
        <v>1163</v>
      </c>
      <c r="K124" s="245"/>
    </row>
    <row r="125" spans="2:11" customFormat="1" ht="5.25" customHeight="1">
      <c r="B125" s="246"/>
      <c r="C125" s="223"/>
      <c r="D125" s="223"/>
      <c r="E125" s="223"/>
      <c r="F125" s="223"/>
      <c r="G125" s="247"/>
      <c r="H125" s="223"/>
      <c r="I125" s="223"/>
      <c r="J125" s="223"/>
      <c r="K125" s="248"/>
    </row>
    <row r="126" spans="2:11" customFormat="1" ht="15" customHeight="1">
      <c r="B126" s="246"/>
      <c r="C126" s="205" t="s">
        <v>1167</v>
      </c>
      <c r="D126" s="225"/>
      <c r="E126" s="225"/>
      <c r="F126" s="226" t="s">
        <v>1164</v>
      </c>
      <c r="G126" s="205"/>
      <c r="H126" s="205" t="s">
        <v>1204</v>
      </c>
      <c r="I126" s="205" t="s">
        <v>1166</v>
      </c>
      <c r="J126" s="205">
        <v>120</v>
      </c>
      <c r="K126" s="249"/>
    </row>
    <row r="127" spans="2:11" customFormat="1" ht="15" customHeight="1">
      <c r="B127" s="246"/>
      <c r="C127" s="205" t="s">
        <v>1213</v>
      </c>
      <c r="D127" s="205"/>
      <c r="E127" s="205"/>
      <c r="F127" s="226" t="s">
        <v>1164</v>
      </c>
      <c r="G127" s="205"/>
      <c r="H127" s="205" t="s">
        <v>1214</v>
      </c>
      <c r="I127" s="205" t="s">
        <v>1166</v>
      </c>
      <c r="J127" s="205" t="s">
        <v>1215</v>
      </c>
      <c r="K127" s="249"/>
    </row>
    <row r="128" spans="2:11" customFormat="1" ht="15" customHeight="1">
      <c r="B128" s="246"/>
      <c r="C128" s="205" t="s">
        <v>1112</v>
      </c>
      <c r="D128" s="205"/>
      <c r="E128" s="205"/>
      <c r="F128" s="226" t="s">
        <v>1164</v>
      </c>
      <c r="G128" s="205"/>
      <c r="H128" s="205" t="s">
        <v>1216</v>
      </c>
      <c r="I128" s="205" t="s">
        <v>1166</v>
      </c>
      <c r="J128" s="205" t="s">
        <v>1215</v>
      </c>
      <c r="K128" s="249"/>
    </row>
    <row r="129" spans="2:11" customFormat="1" ht="15" customHeight="1">
      <c r="B129" s="246"/>
      <c r="C129" s="205" t="s">
        <v>1175</v>
      </c>
      <c r="D129" s="205"/>
      <c r="E129" s="205"/>
      <c r="F129" s="226" t="s">
        <v>1170</v>
      </c>
      <c r="G129" s="205"/>
      <c r="H129" s="205" t="s">
        <v>1176</v>
      </c>
      <c r="I129" s="205" t="s">
        <v>1166</v>
      </c>
      <c r="J129" s="205">
        <v>15</v>
      </c>
      <c r="K129" s="249"/>
    </row>
    <row r="130" spans="2:11" customFormat="1" ht="15" customHeight="1">
      <c r="B130" s="246"/>
      <c r="C130" s="205" t="s">
        <v>1177</v>
      </c>
      <c r="D130" s="205"/>
      <c r="E130" s="205"/>
      <c r="F130" s="226" t="s">
        <v>1170</v>
      </c>
      <c r="G130" s="205"/>
      <c r="H130" s="205" t="s">
        <v>1178</v>
      </c>
      <c r="I130" s="205" t="s">
        <v>1166</v>
      </c>
      <c r="J130" s="205">
        <v>15</v>
      </c>
      <c r="K130" s="249"/>
    </row>
    <row r="131" spans="2:11" customFormat="1" ht="15" customHeight="1">
      <c r="B131" s="246"/>
      <c r="C131" s="205" t="s">
        <v>1179</v>
      </c>
      <c r="D131" s="205"/>
      <c r="E131" s="205"/>
      <c r="F131" s="226" t="s">
        <v>1170</v>
      </c>
      <c r="G131" s="205"/>
      <c r="H131" s="205" t="s">
        <v>1180</v>
      </c>
      <c r="I131" s="205" t="s">
        <v>1166</v>
      </c>
      <c r="J131" s="205">
        <v>20</v>
      </c>
      <c r="K131" s="249"/>
    </row>
    <row r="132" spans="2:11" customFormat="1" ht="15" customHeight="1">
      <c r="B132" s="246"/>
      <c r="C132" s="205" t="s">
        <v>1181</v>
      </c>
      <c r="D132" s="205"/>
      <c r="E132" s="205"/>
      <c r="F132" s="226" t="s">
        <v>1170</v>
      </c>
      <c r="G132" s="205"/>
      <c r="H132" s="205" t="s">
        <v>1182</v>
      </c>
      <c r="I132" s="205" t="s">
        <v>1166</v>
      </c>
      <c r="J132" s="205">
        <v>20</v>
      </c>
      <c r="K132" s="249"/>
    </row>
    <row r="133" spans="2:11" customFormat="1" ht="15" customHeight="1">
      <c r="B133" s="246"/>
      <c r="C133" s="205" t="s">
        <v>1169</v>
      </c>
      <c r="D133" s="205"/>
      <c r="E133" s="205"/>
      <c r="F133" s="226" t="s">
        <v>1170</v>
      </c>
      <c r="G133" s="205"/>
      <c r="H133" s="205" t="s">
        <v>1204</v>
      </c>
      <c r="I133" s="205" t="s">
        <v>1166</v>
      </c>
      <c r="J133" s="205">
        <v>50</v>
      </c>
      <c r="K133" s="249"/>
    </row>
    <row r="134" spans="2:11" customFormat="1" ht="15" customHeight="1">
      <c r="B134" s="246"/>
      <c r="C134" s="205" t="s">
        <v>1183</v>
      </c>
      <c r="D134" s="205"/>
      <c r="E134" s="205"/>
      <c r="F134" s="226" t="s">
        <v>1170</v>
      </c>
      <c r="G134" s="205"/>
      <c r="H134" s="205" t="s">
        <v>1204</v>
      </c>
      <c r="I134" s="205" t="s">
        <v>1166</v>
      </c>
      <c r="J134" s="205">
        <v>50</v>
      </c>
      <c r="K134" s="249"/>
    </row>
    <row r="135" spans="2:11" customFormat="1" ht="15" customHeight="1">
      <c r="B135" s="246"/>
      <c r="C135" s="205" t="s">
        <v>1189</v>
      </c>
      <c r="D135" s="205"/>
      <c r="E135" s="205"/>
      <c r="F135" s="226" t="s">
        <v>1170</v>
      </c>
      <c r="G135" s="205"/>
      <c r="H135" s="205" t="s">
        <v>1204</v>
      </c>
      <c r="I135" s="205" t="s">
        <v>1166</v>
      </c>
      <c r="J135" s="205">
        <v>50</v>
      </c>
      <c r="K135" s="249"/>
    </row>
    <row r="136" spans="2:11" customFormat="1" ht="15" customHeight="1">
      <c r="B136" s="246"/>
      <c r="C136" s="205" t="s">
        <v>1191</v>
      </c>
      <c r="D136" s="205"/>
      <c r="E136" s="205"/>
      <c r="F136" s="226" t="s">
        <v>1170</v>
      </c>
      <c r="G136" s="205"/>
      <c r="H136" s="205" t="s">
        <v>1204</v>
      </c>
      <c r="I136" s="205" t="s">
        <v>1166</v>
      </c>
      <c r="J136" s="205">
        <v>50</v>
      </c>
      <c r="K136" s="249"/>
    </row>
    <row r="137" spans="2:11" customFormat="1" ht="15" customHeight="1">
      <c r="B137" s="246"/>
      <c r="C137" s="205" t="s">
        <v>1192</v>
      </c>
      <c r="D137" s="205"/>
      <c r="E137" s="205"/>
      <c r="F137" s="226" t="s">
        <v>1170</v>
      </c>
      <c r="G137" s="205"/>
      <c r="H137" s="205" t="s">
        <v>1217</v>
      </c>
      <c r="I137" s="205" t="s">
        <v>1166</v>
      </c>
      <c r="J137" s="205">
        <v>255</v>
      </c>
      <c r="K137" s="249"/>
    </row>
    <row r="138" spans="2:11" customFormat="1" ht="15" customHeight="1">
      <c r="B138" s="246"/>
      <c r="C138" s="205" t="s">
        <v>1194</v>
      </c>
      <c r="D138" s="205"/>
      <c r="E138" s="205"/>
      <c r="F138" s="226" t="s">
        <v>1164</v>
      </c>
      <c r="G138" s="205"/>
      <c r="H138" s="205" t="s">
        <v>1218</v>
      </c>
      <c r="I138" s="205" t="s">
        <v>1196</v>
      </c>
      <c r="J138" s="205"/>
      <c r="K138" s="249"/>
    </row>
    <row r="139" spans="2:11" customFormat="1" ht="15" customHeight="1">
      <c r="B139" s="246"/>
      <c r="C139" s="205" t="s">
        <v>1197</v>
      </c>
      <c r="D139" s="205"/>
      <c r="E139" s="205"/>
      <c r="F139" s="226" t="s">
        <v>1164</v>
      </c>
      <c r="G139" s="205"/>
      <c r="H139" s="205" t="s">
        <v>1219</v>
      </c>
      <c r="I139" s="205" t="s">
        <v>1199</v>
      </c>
      <c r="J139" s="205"/>
      <c r="K139" s="249"/>
    </row>
    <row r="140" spans="2:11" customFormat="1" ht="15" customHeight="1">
      <c r="B140" s="246"/>
      <c r="C140" s="205" t="s">
        <v>1200</v>
      </c>
      <c r="D140" s="205"/>
      <c r="E140" s="205"/>
      <c r="F140" s="226" t="s">
        <v>1164</v>
      </c>
      <c r="G140" s="205"/>
      <c r="H140" s="205" t="s">
        <v>1200</v>
      </c>
      <c r="I140" s="205" t="s">
        <v>1199</v>
      </c>
      <c r="J140" s="205"/>
      <c r="K140" s="249"/>
    </row>
    <row r="141" spans="2:11" customFormat="1" ht="15" customHeight="1">
      <c r="B141" s="246"/>
      <c r="C141" s="205" t="s">
        <v>35</v>
      </c>
      <c r="D141" s="205"/>
      <c r="E141" s="205"/>
      <c r="F141" s="226" t="s">
        <v>1164</v>
      </c>
      <c r="G141" s="205"/>
      <c r="H141" s="205" t="s">
        <v>1220</v>
      </c>
      <c r="I141" s="205" t="s">
        <v>1199</v>
      </c>
      <c r="J141" s="205"/>
      <c r="K141" s="249"/>
    </row>
    <row r="142" spans="2:11" customFormat="1" ht="15" customHeight="1">
      <c r="B142" s="246"/>
      <c r="C142" s="205" t="s">
        <v>1221</v>
      </c>
      <c r="D142" s="205"/>
      <c r="E142" s="205"/>
      <c r="F142" s="226" t="s">
        <v>1164</v>
      </c>
      <c r="G142" s="205"/>
      <c r="H142" s="205" t="s">
        <v>1222</v>
      </c>
      <c r="I142" s="205" t="s">
        <v>1199</v>
      </c>
      <c r="J142" s="205"/>
      <c r="K142" s="249"/>
    </row>
    <row r="143" spans="2:11" customFormat="1" ht="15" customHeight="1">
      <c r="B143" s="250"/>
      <c r="C143" s="251"/>
      <c r="D143" s="251"/>
      <c r="E143" s="251"/>
      <c r="F143" s="251"/>
      <c r="G143" s="251"/>
      <c r="H143" s="251"/>
      <c r="I143" s="251"/>
      <c r="J143" s="251"/>
      <c r="K143" s="252"/>
    </row>
    <row r="144" spans="2:11" customFormat="1" ht="18.75" customHeight="1">
      <c r="B144" s="237"/>
      <c r="C144" s="237"/>
      <c r="D144" s="237"/>
      <c r="E144" s="237"/>
      <c r="F144" s="238"/>
      <c r="G144" s="237"/>
      <c r="H144" s="237"/>
      <c r="I144" s="237"/>
      <c r="J144" s="237"/>
      <c r="K144" s="237"/>
    </row>
    <row r="145" spans="2:11" customFormat="1" ht="18.75" customHeight="1">
      <c r="B145" s="212"/>
      <c r="C145" s="212"/>
      <c r="D145" s="212"/>
      <c r="E145" s="212"/>
      <c r="F145" s="212"/>
      <c r="G145" s="212"/>
      <c r="H145" s="212"/>
      <c r="I145" s="212"/>
      <c r="J145" s="212"/>
      <c r="K145" s="212"/>
    </row>
    <row r="146" spans="2:11" customFormat="1" ht="7.5" customHeight="1">
      <c r="B146" s="213"/>
      <c r="C146" s="214"/>
      <c r="D146" s="214"/>
      <c r="E146" s="214"/>
      <c r="F146" s="214"/>
      <c r="G146" s="214"/>
      <c r="H146" s="214"/>
      <c r="I146" s="214"/>
      <c r="J146" s="214"/>
      <c r="K146" s="215"/>
    </row>
    <row r="147" spans="2:11" customFormat="1" ht="45" customHeight="1">
      <c r="B147" s="216"/>
      <c r="C147" s="324" t="s">
        <v>1223</v>
      </c>
      <c r="D147" s="324"/>
      <c r="E147" s="324"/>
      <c r="F147" s="324"/>
      <c r="G147" s="324"/>
      <c r="H147" s="324"/>
      <c r="I147" s="324"/>
      <c r="J147" s="324"/>
      <c r="K147" s="217"/>
    </row>
    <row r="148" spans="2:11" customFormat="1" ht="17.25" customHeight="1">
      <c r="B148" s="216"/>
      <c r="C148" s="218" t="s">
        <v>1158</v>
      </c>
      <c r="D148" s="218"/>
      <c r="E148" s="218"/>
      <c r="F148" s="218" t="s">
        <v>1159</v>
      </c>
      <c r="G148" s="219"/>
      <c r="H148" s="218" t="s">
        <v>51</v>
      </c>
      <c r="I148" s="218" t="s">
        <v>54</v>
      </c>
      <c r="J148" s="218" t="s">
        <v>1160</v>
      </c>
      <c r="K148" s="217"/>
    </row>
    <row r="149" spans="2:11" customFormat="1" ht="17.25" customHeight="1">
      <c r="B149" s="216"/>
      <c r="C149" s="220" t="s">
        <v>1161</v>
      </c>
      <c r="D149" s="220"/>
      <c r="E149" s="220"/>
      <c r="F149" s="221" t="s">
        <v>1162</v>
      </c>
      <c r="G149" s="222"/>
      <c r="H149" s="220"/>
      <c r="I149" s="220"/>
      <c r="J149" s="220" t="s">
        <v>1163</v>
      </c>
      <c r="K149" s="217"/>
    </row>
    <row r="150" spans="2:11" customFormat="1" ht="5.25" customHeight="1">
      <c r="B150" s="228"/>
      <c r="C150" s="223"/>
      <c r="D150" s="223"/>
      <c r="E150" s="223"/>
      <c r="F150" s="223"/>
      <c r="G150" s="224"/>
      <c r="H150" s="223"/>
      <c r="I150" s="223"/>
      <c r="J150" s="223"/>
      <c r="K150" s="249"/>
    </row>
    <row r="151" spans="2:11" customFormat="1" ht="15" customHeight="1">
      <c r="B151" s="228"/>
      <c r="C151" s="253" t="s">
        <v>1167</v>
      </c>
      <c r="D151" s="205"/>
      <c r="E151" s="205"/>
      <c r="F151" s="254" t="s">
        <v>1164</v>
      </c>
      <c r="G151" s="205"/>
      <c r="H151" s="253" t="s">
        <v>1204</v>
      </c>
      <c r="I151" s="253" t="s">
        <v>1166</v>
      </c>
      <c r="J151" s="253">
        <v>120</v>
      </c>
      <c r="K151" s="249"/>
    </row>
    <row r="152" spans="2:11" customFormat="1" ht="15" customHeight="1">
      <c r="B152" s="228"/>
      <c r="C152" s="253" t="s">
        <v>1213</v>
      </c>
      <c r="D152" s="205"/>
      <c r="E152" s="205"/>
      <c r="F152" s="254" t="s">
        <v>1164</v>
      </c>
      <c r="G152" s="205"/>
      <c r="H152" s="253" t="s">
        <v>1224</v>
      </c>
      <c r="I152" s="253" t="s">
        <v>1166</v>
      </c>
      <c r="J152" s="253" t="s">
        <v>1215</v>
      </c>
      <c r="K152" s="249"/>
    </row>
    <row r="153" spans="2:11" customFormat="1" ht="15" customHeight="1">
      <c r="B153" s="228"/>
      <c r="C153" s="253" t="s">
        <v>1112</v>
      </c>
      <c r="D153" s="205"/>
      <c r="E153" s="205"/>
      <c r="F153" s="254" t="s">
        <v>1164</v>
      </c>
      <c r="G153" s="205"/>
      <c r="H153" s="253" t="s">
        <v>1225</v>
      </c>
      <c r="I153" s="253" t="s">
        <v>1166</v>
      </c>
      <c r="J153" s="253" t="s">
        <v>1215</v>
      </c>
      <c r="K153" s="249"/>
    </row>
    <row r="154" spans="2:11" customFormat="1" ht="15" customHeight="1">
      <c r="B154" s="228"/>
      <c r="C154" s="253" t="s">
        <v>1169</v>
      </c>
      <c r="D154" s="205"/>
      <c r="E154" s="205"/>
      <c r="F154" s="254" t="s">
        <v>1170</v>
      </c>
      <c r="G154" s="205"/>
      <c r="H154" s="253" t="s">
        <v>1204</v>
      </c>
      <c r="I154" s="253" t="s">
        <v>1166</v>
      </c>
      <c r="J154" s="253">
        <v>50</v>
      </c>
      <c r="K154" s="249"/>
    </row>
    <row r="155" spans="2:11" customFormat="1" ht="15" customHeight="1">
      <c r="B155" s="228"/>
      <c r="C155" s="253" t="s">
        <v>1172</v>
      </c>
      <c r="D155" s="205"/>
      <c r="E155" s="205"/>
      <c r="F155" s="254" t="s">
        <v>1164</v>
      </c>
      <c r="G155" s="205"/>
      <c r="H155" s="253" t="s">
        <v>1204</v>
      </c>
      <c r="I155" s="253" t="s">
        <v>1174</v>
      </c>
      <c r="J155" s="253"/>
      <c r="K155" s="249"/>
    </row>
    <row r="156" spans="2:11" customFormat="1" ht="15" customHeight="1">
      <c r="B156" s="228"/>
      <c r="C156" s="253" t="s">
        <v>1183</v>
      </c>
      <c r="D156" s="205"/>
      <c r="E156" s="205"/>
      <c r="F156" s="254" t="s">
        <v>1170</v>
      </c>
      <c r="G156" s="205"/>
      <c r="H156" s="253" t="s">
        <v>1204</v>
      </c>
      <c r="I156" s="253" t="s">
        <v>1166</v>
      </c>
      <c r="J156" s="253">
        <v>50</v>
      </c>
      <c r="K156" s="249"/>
    </row>
    <row r="157" spans="2:11" customFormat="1" ht="15" customHeight="1">
      <c r="B157" s="228"/>
      <c r="C157" s="253" t="s">
        <v>1191</v>
      </c>
      <c r="D157" s="205"/>
      <c r="E157" s="205"/>
      <c r="F157" s="254" t="s">
        <v>1170</v>
      </c>
      <c r="G157" s="205"/>
      <c r="H157" s="253" t="s">
        <v>1204</v>
      </c>
      <c r="I157" s="253" t="s">
        <v>1166</v>
      </c>
      <c r="J157" s="253">
        <v>50</v>
      </c>
      <c r="K157" s="249"/>
    </row>
    <row r="158" spans="2:11" customFormat="1" ht="15" customHeight="1">
      <c r="B158" s="228"/>
      <c r="C158" s="253" t="s">
        <v>1189</v>
      </c>
      <c r="D158" s="205"/>
      <c r="E158" s="205"/>
      <c r="F158" s="254" t="s">
        <v>1170</v>
      </c>
      <c r="G158" s="205"/>
      <c r="H158" s="253" t="s">
        <v>1204</v>
      </c>
      <c r="I158" s="253" t="s">
        <v>1166</v>
      </c>
      <c r="J158" s="253">
        <v>50</v>
      </c>
      <c r="K158" s="249"/>
    </row>
    <row r="159" spans="2:11" customFormat="1" ht="15" customHeight="1">
      <c r="B159" s="228"/>
      <c r="C159" s="253" t="s">
        <v>126</v>
      </c>
      <c r="D159" s="205"/>
      <c r="E159" s="205"/>
      <c r="F159" s="254" t="s">
        <v>1164</v>
      </c>
      <c r="G159" s="205"/>
      <c r="H159" s="253" t="s">
        <v>1226</v>
      </c>
      <c r="I159" s="253" t="s">
        <v>1166</v>
      </c>
      <c r="J159" s="253" t="s">
        <v>1227</v>
      </c>
      <c r="K159" s="249"/>
    </row>
    <row r="160" spans="2:11" customFormat="1" ht="15" customHeight="1">
      <c r="B160" s="228"/>
      <c r="C160" s="253" t="s">
        <v>1228</v>
      </c>
      <c r="D160" s="205"/>
      <c r="E160" s="205"/>
      <c r="F160" s="254" t="s">
        <v>1164</v>
      </c>
      <c r="G160" s="205"/>
      <c r="H160" s="253" t="s">
        <v>1229</v>
      </c>
      <c r="I160" s="253" t="s">
        <v>1199</v>
      </c>
      <c r="J160" s="253"/>
      <c r="K160" s="249"/>
    </row>
    <row r="161" spans="2:11" customFormat="1" ht="15" customHeight="1">
      <c r="B161" s="255"/>
      <c r="C161" s="235"/>
      <c r="D161" s="235"/>
      <c r="E161" s="235"/>
      <c r="F161" s="235"/>
      <c r="G161" s="235"/>
      <c r="H161" s="235"/>
      <c r="I161" s="235"/>
      <c r="J161" s="235"/>
      <c r="K161" s="256"/>
    </row>
    <row r="162" spans="2:11" customFormat="1" ht="18.75" customHeight="1">
      <c r="B162" s="237"/>
      <c r="C162" s="247"/>
      <c r="D162" s="247"/>
      <c r="E162" s="247"/>
      <c r="F162" s="257"/>
      <c r="G162" s="247"/>
      <c r="H162" s="247"/>
      <c r="I162" s="247"/>
      <c r="J162" s="247"/>
      <c r="K162" s="237"/>
    </row>
    <row r="163" spans="2:11" customFormat="1" ht="18.75" customHeight="1"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</row>
    <row r="164" spans="2:11" customFormat="1" ht="7.5" customHeight="1">
      <c r="B164" s="194"/>
      <c r="C164" s="195"/>
      <c r="D164" s="195"/>
      <c r="E164" s="195"/>
      <c r="F164" s="195"/>
      <c r="G164" s="195"/>
      <c r="H164" s="195"/>
      <c r="I164" s="195"/>
      <c r="J164" s="195"/>
      <c r="K164" s="196"/>
    </row>
    <row r="165" spans="2:11" customFormat="1" ht="45" customHeight="1">
      <c r="B165" s="197"/>
      <c r="C165" s="322" t="s">
        <v>1230</v>
      </c>
      <c r="D165" s="322"/>
      <c r="E165" s="322"/>
      <c r="F165" s="322"/>
      <c r="G165" s="322"/>
      <c r="H165" s="322"/>
      <c r="I165" s="322"/>
      <c r="J165" s="322"/>
      <c r="K165" s="198"/>
    </row>
    <row r="166" spans="2:11" customFormat="1" ht="17.25" customHeight="1">
      <c r="B166" s="197"/>
      <c r="C166" s="218" t="s">
        <v>1158</v>
      </c>
      <c r="D166" s="218"/>
      <c r="E166" s="218"/>
      <c r="F166" s="218" t="s">
        <v>1159</v>
      </c>
      <c r="G166" s="258"/>
      <c r="H166" s="259" t="s">
        <v>51</v>
      </c>
      <c r="I166" s="259" t="s">
        <v>54</v>
      </c>
      <c r="J166" s="218" t="s">
        <v>1160</v>
      </c>
      <c r="K166" s="198"/>
    </row>
    <row r="167" spans="2:11" customFormat="1" ht="17.25" customHeight="1">
      <c r="B167" s="199"/>
      <c r="C167" s="220" t="s">
        <v>1161</v>
      </c>
      <c r="D167" s="220"/>
      <c r="E167" s="220"/>
      <c r="F167" s="221" t="s">
        <v>1162</v>
      </c>
      <c r="G167" s="260"/>
      <c r="H167" s="261"/>
      <c r="I167" s="261"/>
      <c r="J167" s="220" t="s">
        <v>1163</v>
      </c>
      <c r="K167" s="200"/>
    </row>
    <row r="168" spans="2:11" customFormat="1" ht="5.25" customHeight="1">
      <c r="B168" s="228"/>
      <c r="C168" s="223"/>
      <c r="D168" s="223"/>
      <c r="E168" s="223"/>
      <c r="F168" s="223"/>
      <c r="G168" s="224"/>
      <c r="H168" s="223"/>
      <c r="I168" s="223"/>
      <c r="J168" s="223"/>
      <c r="K168" s="249"/>
    </row>
    <row r="169" spans="2:11" customFormat="1" ht="15" customHeight="1">
      <c r="B169" s="228"/>
      <c r="C169" s="205" t="s">
        <v>1167</v>
      </c>
      <c r="D169" s="205"/>
      <c r="E169" s="205"/>
      <c r="F169" s="226" t="s">
        <v>1164</v>
      </c>
      <c r="G169" s="205"/>
      <c r="H169" s="205" t="s">
        <v>1204</v>
      </c>
      <c r="I169" s="205" t="s">
        <v>1166</v>
      </c>
      <c r="J169" s="205">
        <v>120</v>
      </c>
      <c r="K169" s="249"/>
    </row>
    <row r="170" spans="2:11" customFormat="1" ht="15" customHeight="1">
      <c r="B170" s="228"/>
      <c r="C170" s="205" t="s">
        <v>1213</v>
      </c>
      <c r="D170" s="205"/>
      <c r="E170" s="205"/>
      <c r="F170" s="226" t="s">
        <v>1164</v>
      </c>
      <c r="G170" s="205"/>
      <c r="H170" s="205" t="s">
        <v>1214</v>
      </c>
      <c r="I170" s="205" t="s">
        <v>1166</v>
      </c>
      <c r="J170" s="205" t="s">
        <v>1215</v>
      </c>
      <c r="K170" s="249"/>
    </row>
    <row r="171" spans="2:11" customFormat="1" ht="15" customHeight="1">
      <c r="B171" s="228"/>
      <c r="C171" s="205" t="s">
        <v>1112</v>
      </c>
      <c r="D171" s="205"/>
      <c r="E171" s="205"/>
      <c r="F171" s="226" t="s">
        <v>1164</v>
      </c>
      <c r="G171" s="205"/>
      <c r="H171" s="205" t="s">
        <v>1231</v>
      </c>
      <c r="I171" s="205" t="s">
        <v>1166</v>
      </c>
      <c r="J171" s="205" t="s">
        <v>1215</v>
      </c>
      <c r="K171" s="249"/>
    </row>
    <row r="172" spans="2:11" customFormat="1" ht="15" customHeight="1">
      <c r="B172" s="228"/>
      <c r="C172" s="205" t="s">
        <v>1169</v>
      </c>
      <c r="D172" s="205"/>
      <c r="E172" s="205"/>
      <c r="F172" s="226" t="s">
        <v>1170</v>
      </c>
      <c r="G172" s="205"/>
      <c r="H172" s="205" t="s">
        <v>1231</v>
      </c>
      <c r="I172" s="205" t="s">
        <v>1166</v>
      </c>
      <c r="J172" s="205">
        <v>50</v>
      </c>
      <c r="K172" s="249"/>
    </row>
    <row r="173" spans="2:11" customFormat="1" ht="15" customHeight="1">
      <c r="B173" s="228"/>
      <c r="C173" s="205" t="s">
        <v>1172</v>
      </c>
      <c r="D173" s="205"/>
      <c r="E173" s="205"/>
      <c r="F173" s="226" t="s">
        <v>1164</v>
      </c>
      <c r="G173" s="205"/>
      <c r="H173" s="205" t="s">
        <v>1231</v>
      </c>
      <c r="I173" s="205" t="s">
        <v>1174</v>
      </c>
      <c r="J173" s="205"/>
      <c r="K173" s="249"/>
    </row>
    <row r="174" spans="2:11" customFormat="1" ht="15" customHeight="1">
      <c r="B174" s="228"/>
      <c r="C174" s="205" t="s">
        <v>1183</v>
      </c>
      <c r="D174" s="205"/>
      <c r="E174" s="205"/>
      <c r="F174" s="226" t="s">
        <v>1170</v>
      </c>
      <c r="G174" s="205"/>
      <c r="H174" s="205" t="s">
        <v>1231</v>
      </c>
      <c r="I174" s="205" t="s">
        <v>1166</v>
      </c>
      <c r="J174" s="205">
        <v>50</v>
      </c>
      <c r="K174" s="249"/>
    </row>
    <row r="175" spans="2:11" customFormat="1" ht="15" customHeight="1">
      <c r="B175" s="228"/>
      <c r="C175" s="205" t="s">
        <v>1191</v>
      </c>
      <c r="D175" s="205"/>
      <c r="E175" s="205"/>
      <c r="F175" s="226" t="s">
        <v>1170</v>
      </c>
      <c r="G175" s="205"/>
      <c r="H175" s="205" t="s">
        <v>1231</v>
      </c>
      <c r="I175" s="205" t="s">
        <v>1166</v>
      </c>
      <c r="J175" s="205">
        <v>50</v>
      </c>
      <c r="K175" s="249"/>
    </row>
    <row r="176" spans="2:11" customFormat="1" ht="15" customHeight="1">
      <c r="B176" s="228"/>
      <c r="C176" s="205" t="s">
        <v>1189</v>
      </c>
      <c r="D176" s="205"/>
      <c r="E176" s="205"/>
      <c r="F176" s="226" t="s">
        <v>1170</v>
      </c>
      <c r="G176" s="205"/>
      <c r="H176" s="205" t="s">
        <v>1231</v>
      </c>
      <c r="I176" s="205" t="s">
        <v>1166</v>
      </c>
      <c r="J176" s="205">
        <v>50</v>
      </c>
      <c r="K176" s="249"/>
    </row>
    <row r="177" spans="2:11" customFormat="1" ht="15" customHeight="1">
      <c r="B177" s="228"/>
      <c r="C177" s="205" t="s">
        <v>151</v>
      </c>
      <c r="D177" s="205"/>
      <c r="E177" s="205"/>
      <c r="F177" s="226" t="s">
        <v>1164</v>
      </c>
      <c r="G177" s="205"/>
      <c r="H177" s="205" t="s">
        <v>1232</v>
      </c>
      <c r="I177" s="205" t="s">
        <v>1233</v>
      </c>
      <c r="J177" s="205"/>
      <c r="K177" s="249"/>
    </row>
    <row r="178" spans="2:11" customFormat="1" ht="15" customHeight="1">
      <c r="B178" s="228"/>
      <c r="C178" s="205" t="s">
        <v>54</v>
      </c>
      <c r="D178" s="205"/>
      <c r="E178" s="205"/>
      <c r="F178" s="226" t="s">
        <v>1164</v>
      </c>
      <c r="G178" s="205"/>
      <c r="H178" s="205" t="s">
        <v>1234</v>
      </c>
      <c r="I178" s="205" t="s">
        <v>1235</v>
      </c>
      <c r="J178" s="205">
        <v>1</v>
      </c>
      <c r="K178" s="249"/>
    </row>
    <row r="179" spans="2:11" customFormat="1" ht="15" customHeight="1">
      <c r="B179" s="228"/>
      <c r="C179" s="205" t="s">
        <v>50</v>
      </c>
      <c r="D179" s="205"/>
      <c r="E179" s="205"/>
      <c r="F179" s="226" t="s">
        <v>1164</v>
      </c>
      <c r="G179" s="205"/>
      <c r="H179" s="205" t="s">
        <v>1236</v>
      </c>
      <c r="I179" s="205" t="s">
        <v>1166</v>
      </c>
      <c r="J179" s="205">
        <v>20</v>
      </c>
      <c r="K179" s="249"/>
    </row>
    <row r="180" spans="2:11" customFormat="1" ht="15" customHeight="1">
      <c r="B180" s="228"/>
      <c r="C180" s="205" t="s">
        <v>51</v>
      </c>
      <c r="D180" s="205"/>
      <c r="E180" s="205"/>
      <c r="F180" s="226" t="s">
        <v>1164</v>
      </c>
      <c r="G180" s="205"/>
      <c r="H180" s="205" t="s">
        <v>1237</v>
      </c>
      <c r="I180" s="205" t="s">
        <v>1166</v>
      </c>
      <c r="J180" s="205">
        <v>255</v>
      </c>
      <c r="K180" s="249"/>
    </row>
    <row r="181" spans="2:11" customFormat="1" ht="15" customHeight="1">
      <c r="B181" s="228"/>
      <c r="C181" s="205" t="s">
        <v>152</v>
      </c>
      <c r="D181" s="205"/>
      <c r="E181" s="205"/>
      <c r="F181" s="226" t="s">
        <v>1164</v>
      </c>
      <c r="G181" s="205"/>
      <c r="H181" s="205" t="s">
        <v>1128</v>
      </c>
      <c r="I181" s="205" t="s">
        <v>1166</v>
      </c>
      <c r="J181" s="205">
        <v>10</v>
      </c>
      <c r="K181" s="249"/>
    </row>
    <row r="182" spans="2:11" customFormat="1" ht="15" customHeight="1">
      <c r="B182" s="228"/>
      <c r="C182" s="205" t="s">
        <v>153</v>
      </c>
      <c r="D182" s="205"/>
      <c r="E182" s="205"/>
      <c r="F182" s="226" t="s">
        <v>1164</v>
      </c>
      <c r="G182" s="205"/>
      <c r="H182" s="205" t="s">
        <v>1238</v>
      </c>
      <c r="I182" s="205" t="s">
        <v>1199</v>
      </c>
      <c r="J182" s="205"/>
      <c r="K182" s="249"/>
    </row>
    <row r="183" spans="2:11" customFormat="1" ht="15" customHeight="1">
      <c r="B183" s="228"/>
      <c r="C183" s="205" t="s">
        <v>1239</v>
      </c>
      <c r="D183" s="205"/>
      <c r="E183" s="205"/>
      <c r="F183" s="226" t="s">
        <v>1164</v>
      </c>
      <c r="G183" s="205"/>
      <c r="H183" s="205" t="s">
        <v>1240</v>
      </c>
      <c r="I183" s="205" t="s">
        <v>1199</v>
      </c>
      <c r="J183" s="205"/>
      <c r="K183" s="249"/>
    </row>
    <row r="184" spans="2:11" customFormat="1" ht="15" customHeight="1">
      <c r="B184" s="228"/>
      <c r="C184" s="205" t="s">
        <v>1228</v>
      </c>
      <c r="D184" s="205"/>
      <c r="E184" s="205"/>
      <c r="F184" s="226" t="s">
        <v>1164</v>
      </c>
      <c r="G184" s="205"/>
      <c r="H184" s="205" t="s">
        <v>1241</v>
      </c>
      <c r="I184" s="205" t="s">
        <v>1199</v>
      </c>
      <c r="J184" s="205"/>
      <c r="K184" s="249"/>
    </row>
    <row r="185" spans="2:11" customFormat="1" ht="15" customHeight="1">
      <c r="B185" s="228"/>
      <c r="C185" s="205" t="s">
        <v>155</v>
      </c>
      <c r="D185" s="205"/>
      <c r="E185" s="205"/>
      <c r="F185" s="226" t="s">
        <v>1170</v>
      </c>
      <c r="G185" s="205"/>
      <c r="H185" s="205" t="s">
        <v>1242</v>
      </c>
      <c r="I185" s="205" t="s">
        <v>1166</v>
      </c>
      <c r="J185" s="205">
        <v>50</v>
      </c>
      <c r="K185" s="249"/>
    </row>
    <row r="186" spans="2:11" customFormat="1" ht="15" customHeight="1">
      <c r="B186" s="228"/>
      <c r="C186" s="205" t="s">
        <v>1243</v>
      </c>
      <c r="D186" s="205"/>
      <c r="E186" s="205"/>
      <c r="F186" s="226" t="s">
        <v>1170</v>
      </c>
      <c r="G186" s="205"/>
      <c r="H186" s="205" t="s">
        <v>1244</v>
      </c>
      <c r="I186" s="205" t="s">
        <v>1245</v>
      </c>
      <c r="J186" s="205"/>
      <c r="K186" s="249"/>
    </row>
    <row r="187" spans="2:11" customFormat="1" ht="15" customHeight="1">
      <c r="B187" s="228"/>
      <c r="C187" s="205" t="s">
        <v>1246</v>
      </c>
      <c r="D187" s="205"/>
      <c r="E187" s="205"/>
      <c r="F187" s="226" t="s">
        <v>1170</v>
      </c>
      <c r="G187" s="205"/>
      <c r="H187" s="205" t="s">
        <v>1247</v>
      </c>
      <c r="I187" s="205" t="s">
        <v>1245</v>
      </c>
      <c r="J187" s="205"/>
      <c r="K187" s="249"/>
    </row>
    <row r="188" spans="2:11" customFormat="1" ht="15" customHeight="1">
      <c r="B188" s="228"/>
      <c r="C188" s="205" t="s">
        <v>1248</v>
      </c>
      <c r="D188" s="205"/>
      <c r="E188" s="205"/>
      <c r="F188" s="226" t="s">
        <v>1170</v>
      </c>
      <c r="G188" s="205"/>
      <c r="H188" s="205" t="s">
        <v>1249</v>
      </c>
      <c r="I188" s="205" t="s">
        <v>1245</v>
      </c>
      <c r="J188" s="205"/>
      <c r="K188" s="249"/>
    </row>
    <row r="189" spans="2:11" customFormat="1" ht="15" customHeight="1">
      <c r="B189" s="228"/>
      <c r="C189" s="262" t="s">
        <v>1250</v>
      </c>
      <c r="D189" s="205"/>
      <c r="E189" s="205"/>
      <c r="F189" s="226" t="s">
        <v>1170</v>
      </c>
      <c r="G189" s="205"/>
      <c r="H189" s="205" t="s">
        <v>1251</v>
      </c>
      <c r="I189" s="205" t="s">
        <v>1252</v>
      </c>
      <c r="J189" s="263" t="s">
        <v>1253</v>
      </c>
      <c r="K189" s="249"/>
    </row>
    <row r="190" spans="2:11" customFormat="1" ht="15" customHeight="1">
      <c r="B190" s="264"/>
      <c r="C190" s="265" t="s">
        <v>1254</v>
      </c>
      <c r="D190" s="266"/>
      <c r="E190" s="266"/>
      <c r="F190" s="267" t="s">
        <v>1170</v>
      </c>
      <c r="G190" s="266"/>
      <c r="H190" s="266" t="s">
        <v>1255</v>
      </c>
      <c r="I190" s="266" t="s">
        <v>1252</v>
      </c>
      <c r="J190" s="268" t="s">
        <v>1253</v>
      </c>
      <c r="K190" s="269"/>
    </row>
    <row r="191" spans="2:11" customFormat="1" ht="15" customHeight="1">
      <c r="B191" s="228"/>
      <c r="C191" s="262" t="s">
        <v>39</v>
      </c>
      <c r="D191" s="205"/>
      <c r="E191" s="205"/>
      <c r="F191" s="226" t="s">
        <v>1164</v>
      </c>
      <c r="G191" s="205"/>
      <c r="H191" s="202" t="s">
        <v>1256</v>
      </c>
      <c r="I191" s="205" t="s">
        <v>1257</v>
      </c>
      <c r="J191" s="205"/>
      <c r="K191" s="249"/>
    </row>
    <row r="192" spans="2:11" customFormat="1" ht="15" customHeight="1">
      <c r="B192" s="228"/>
      <c r="C192" s="262" t="s">
        <v>1258</v>
      </c>
      <c r="D192" s="205"/>
      <c r="E192" s="205"/>
      <c r="F192" s="226" t="s">
        <v>1164</v>
      </c>
      <c r="G192" s="205"/>
      <c r="H192" s="205" t="s">
        <v>1259</v>
      </c>
      <c r="I192" s="205" t="s">
        <v>1199</v>
      </c>
      <c r="J192" s="205"/>
      <c r="K192" s="249"/>
    </row>
    <row r="193" spans="2:11" customFormat="1" ht="15" customHeight="1">
      <c r="B193" s="228"/>
      <c r="C193" s="262" t="s">
        <v>1260</v>
      </c>
      <c r="D193" s="205"/>
      <c r="E193" s="205"/>
      <c r="F193" s="226" t="s">
        <v>1164</v>
      </c>
      <c r="G193" s="205"/>
      <c r="H193" s="205" t="s">
        <v>1261</v>
      </c>
      <c r="I193" s="205" t="s">
        <v>1199</v>
      </c>
      <c r="J193" s="205"/>
      <c r="K193" s="249"/>
    </row>
    <row r="194" spans="2:11" customFormat="1" ht="15" customHeight="1">
      <c r="B194" s="228"/>
      <c r="C194" s="262" t="s">
        <v>1262</v>
      </c>
      <c r="D194" s="205"/>
      <c r="E194" s="205"/>
      <c r="F194" s="226" t="s">
        <v>1170</v>
      </c>
      <c r="G194" s="205"/>
      <c r="H194" s="205" t="s">
        <v>1263</v>
      </c>
      <c r="I194" s="205" t="s">
        <v>1199</v>
      </c>
      <c r="J194" s="205"/>
      <c r="K194" s="249"/>
    </row>
    <row r="195" spans="2:11" customFormat="1" ht="15" customHeight="1">
      <c r="B195" s="255"/>
      <c r="C195" s="270"/>
      <c r="D195" s="235"/>
      <c r="E195" s="235"/>
      <c r="F195" s="235"/>
      <c r="G195" s="235"/>
      <c r="H195" s="235"/>
      <c r="I195" s="235"/>
      <c r="J195" s="235"/>
      <c r="K195" s="256"/>
    </row>
    <row r="196" spans="2:11" customFormat="1" ht="18.75" customHeight="1">
      <c r="B196" s="237"/>
      <c r="C196" s="247"/>
      <c r="D196" s="247"/>
      <c r="E196" s="247"/>
      <c r="F196" s="257"/>
      <c r="G196" s="247"/>
      <c r="H196" s="247"/>
      <c r="I196" s="247"/>
      <c r="J196" s="247"/>
      <c r="K196" s="237"/>
    </row>
    <row r="197" spans="2:11" customFormat="1" ht="18.75" customHeight="1">
      <c r="B197" s="237"/>
      <c r="C197" s="247"/>
      <c r="D197" s="247"/>
      <c r="E197" s="247"/>
      <c r="F197" s="257"/>
      <c r="G197" s="247"/>
      <c r="H197" s="247"/>
      <c r="I197" s="247"/>
      <c r="J197" s="247"/>
      <c r="K197" s="237"/>
    </row>
    <row r="198" spans="2:11" customFormat="1" ht="18.75" customHeight="1">
      <c r="B198" s="212"/>
      <c r="C198" s="212"/>
      <c r="D198" s="212"/>
      <c r="E198" s="212"/>
      <c r="F198" s="212"/>
      <c r="G198" s="212"/>
      <c r="H198" s="212"/>
      <c r="I198" s="212"/>
      <c r="J198" s="212"/>
      <c r="K198" s="212"/>
    </row>
    <row r="199" spans="2:11" customFormat="1" ht="12">
      <c r="B199" s="194"/>
      <c r="C199" s="195"/>
      <c r="D199" s="195"/>
      <c r="E199" s="195"/>
      <c r="F199" s="195"/>
      <c r="G199" s="195"/>
      <c r="H199" s="195"/>
      <c r="I199" s="195"/>
      <c r="J199" s="195"/>
      <c r="K199" s="196"/>
    </row>
    <row r="200" spans="2:11" customFormat="1" ht="22.2">
      <c r="B200" s="197"/>
      <c r="C200" s="322" t="s">
        <v>1264</v>
      </c>
      <c r="D200" s="322"/>
      <c r="E200" s="322"/>
      <c r="F200" s="322"/>
      <c r="G200" s="322"/>
      <c r="H200" s="322"/>
      <c r="I200" s="322"/>
      <c r="J200" s="322"/>
      <c r="K200" s="198"/>
    </row>
    <row r="201" spans="2:11" customFormat="1" ht="25.5" customHeight="1">
      <c r="B201" s="197"/>
      <c r="C201" s="271" t="s">
        <v>1265</v>
      </c>
      <c r="D201" s="271"/>
      <c r="E201" s="271"/>
      <c r="F201" s="271" t="s">
        <v>1266</v>
      </c>
      <c r="G201" s="272"/>
      <c r="H201" s="325" t="s">
        <v>1267</v>
      </c>
      <c r="I201" s="325"/>
      <c r="J201" s="325"/>
      <c r="K201" s="198"/>
    </row>
    <row r="202" spans="2:11" customFormat="1" ht="5.25" customHeight="1">
      <c r="B202" s="228"/>
      <c r="C202" s="223"/>
      <c r="D202" s="223"/>
      <c r="E202" s="223"/>
      <c r="F202" s="223"/>
      <c r="G202" s="247"/>
      <c r="H202" s="223"/>
      <c r="I202" s="223"/>
      <c r="J202" s="223"/>
      <c r="K202" s="249"/>
    </row>
    <row r="203" spans="2:11" customFormat="1" ht="15" customHeight="1">
      <c r="B203" s="228"/>
      <c r="C203" s="205" t="s">
        <v>1257</v>
      </c>
      <c r="D203" s="205"/>
      <c r="E203" s="205"/>
      <c r="F203" s="226" t="s">
        <v>40</v>
      </c>
      <c r="G203" s="205"/>
      <c r="H203" s="326" t="s">
        <v>1268</v>
      </c>
      <c r="I203" s="326"/>
      <c r="J203" s="326"/>
      <c r="K203" s="249"/>
    </row>
    <row r="204" spans="2:11" customFormat="1" ht="15" customHeight="1">
      <c r="B204" s="228"/>
      <c r="C204" s="205"/>
      <c r="D204" s="205"/>
      <c r="E204" s="205"/>
      <c r="F204" s="226" t="s">
        <v>41</v>
      </c>
      <c r="G204" s="205"/>
      <c r="H204" s="326" t="s">
        <v>1269</v>
      </c>
      <c r="I204" s="326"/>
      <c r="J204" s="326"/>
      <c r="K204" s="249"/>
    </row>
    <row r="205" spans="2:11" customFormat="1" ht="15" customHeight="1">
      <c r="B205" s="228"/>
      <c r="C205" s="205"/>
      <c r="D205" s="205"/>
      <c r="E205" s="205"/>
      <c r="F205" s="226" t="s">
        <v>44</v>
      </c>
      <c r="G205" s="205"/>
      <c r="H205" s="326" t="s">
        <v>1270</v>
      </c>
      <c r="I205" s="326"/>
      <c r="J205" s="326"/>
      <c r="K205" s="249"/>
    </row>
    <row r="206" spans="2:11" customFormat="1" ht="15" customHeight="1">
      <c r="B206" s="228"/>
      <c r="C206" s="205"/>
      <c r="D206" s="205"/>
      <c r="E206" s="205"/>
      <c r="F206" s="226" t="s">
        <v>42</v>
      </c>
      <c r="G206" s="205"/>
      <c r="H206" s="326" t="s">
        <v>1271</v>
      </c>
      <c r="I206" s="326"/>
      <c r="J206" s="326"/>
      <c r="K206" s="249"/>
    </row>
    <row r="207" spans="2:11" customFormat="1" ht="15" customHeight="1">
      <c r="B207" s="228"/>
      <c r="C207" s="205"/>
      <c r="D207" s="205"/>
      <c r="E207" s="205"/>
      <c r="F207" s="226" t="s">
        <v>43</v>
      </c>
      <c r="G207" s="205"/>
      <c r="H207" s="326" t="s">
        <v>1272</v>
      </c>
      <c r="I207" s="326"/>
      <c r="J207" s="326"/>
      <c r="K207" s="249"/>
    </row>
    <row r="208" spans="2:11" customFormat="1" ht="15" customHeight="1">
      <c r="B208" s="228"/>
      <c r="C208" s="205"/>
      <c r="D208" s="205"/>
      <c r="E208" s="205"/>
      <c r="F208" s="226"/>
      <c r="G208" s="205"/>
      <c r="H208" s="205"/>
      <c r="I208" s="205"/>
      <c r="J208" s="205"/>
      <c r="K208" s="249"/>
    </row>
    <row r="209" spans="2:11" customFormat="1" ht="15" customHeight="1">
      <c r="B209" s="228"/>
      <c r="C209" s="205" t="s">
        <v>1211</v>
      </c>
      <c r="D209" s="205"/>
      <c r="E209" s="205"/>
      <c r="F209" s="226" t="s">
        <v>76</v>
      </c>
      <c r="G209" s="205"/>
      <c r="H209" s="326" t="s">
        <v>1273</v>
      </c>
      <c r="I209" s="326"/>
      <c r="J209" s="326"/>
      <c r="K209" s="249"/>
    </row>
    <row r="210" spans="2:11" customFormat="1" ht="15" customHeight="1">
      <c r="B210" s="228"/>
      <c r="C210" s="205"/>
      <c r="D210" s="205"/>
      <c r="E210" s="205"/>
      <c r="F210" s="226" t="s">
        <v>1108</v>
      </c>
      <c r="G210" s="205"/>
      <c r="H210" s="326" t="s">
        <v>1109</v>
      </c>
      <c r="I210" s="326"/>
      <c r="J210" s="326"/>
      <c r="K210" s="249"/>
    </row>
    <row r="211" spans="2:11" customFormat="1" ht="15" customHeight="1">
      <c r="B211" s="228"/>
      <c r="C211" s="205"/>
      <c r="D211" s="205"/>
      <c r="E211" s="205"/>
      <c r="F211" s="226" t="s">
        <v>1106</v>
      </c>
      <c r="G211" s="205"/>
      <c r="H211" s="326" t="s">
        <v>1274</v>
      </c>
      <c r="I211" s="326"/>
      <c r="J211" s="326"/>
      <c r="K211" s="249"/>
    </row>
    <row r="212" spans="2:11" customFormat="1" ht="15" customHeight="1">
      <c r="B212" s="273"/>
      <c r="C212" s="205"/>
      <c r="D212" s="205"/>
      <c r="E212" s="205"/>
      <c r="F212" s="226" t="s">
        <v>1110</v>
      </c>
      <c r="G212" s="262"/>
      <c r="H212" s="327" t="s">
        <v>1111</v>
      </c>
      <c r="I212" s="327"/>
      <c r="J212" s="327"/>
      <c r="K212" s="274"/>
    </row>
    <row r="213" spans="2:11" customFormat="1" ht="15" customHeight="1">
      <c r="B213" s="273"/>
      <c r="C213" s="205"/>
      <c r="D213" s="205"/>
      <c r="E213" s="205"/>
      <c r="F213" s="226" t="s">
        <v>860</v>
      </c>
      <c r="G213" s="262"/>
      <c r="H213" s="327" t="s">
        <v>1275</v>
      </c>
      <c r="I213" s="327"/>
      <c r="J213" s="327"/>
      <c r="K213" s="274"/>
    </row>
    <row r="214" spans="2:11" customFormat="1" ht="15" customHeight="1">
      <c r="B214" s="273"/>
      <c r="C214" s="205"/>
      <c r="D214" s="205"/>
      <c r="E214" s="205"/>
      <c r="F214" s="226"/>
      <c r="G214" s="262"/>
      <c r="H214" s="253"/>
      <c r="I214" s="253"/>
      <c r="J214" s="253"/>
      <c r="K214" s="274"/>
    </row>
    <row r="215" spans="2:11" customFormat="1" ht="15" customHeight="1">
      <c r="B215" s="273"/>
      <c r="C215" s="205" t="s">
        <v>1235</v>
      </c>
      <c r="D215" s="205"/>
      <c r="E215" s="205"/>
      <c r="F215" s="226">
        <v>1</v>
      </c>
      <c r="G215" s="262"/>
      <c r="H215" s="327" t="s">
        <v>1276</v>
      </c>
      <c r="I215" s="327"/>
      <c r="J215" s="327"/>
      <c r="K215" s="274"/>
    </row>
    <row r="216" spans="2:11" customFormat="1" ht="15" customHeight="1">
      <c r="B216" s="273"/>
      <c r="C216" s="205"/>
      <c r="D216" s="205"/>
      <c r="E216" s="205"/>
      <c r="F216" s="226">
        <v>2</v>
      </c>
      <c r="G216" s="262"/>
      <c r="H216" s="327" t="s">
        <v>1277</v>
      </c>
      <c r="I216" s="327"/>
      <c r="J216" s="327"/>
      <c r="K216" s="274"/>
    </row>
    <row r="217" spans="2:11" customFormat="1" ht="15" customHeight="1">
      <c r="B217" s="273"/>
      <c r="C217" s="205"/>
      <c r="D217" s="205"/>
      <c r="E217" s="205"/>
      <c r="F217" s="226">
        <v>3</v>
      </c>
      <c r="G217" s="262"/>
      <c r="H217" s="327" t="s">
        <v>1278</v>
      </c>
      <c r="I217" s="327"/>
      <c r="J217" s="327"/>
      <c r="K217" s="274"/>
    </row>
    <row r="218" spans="2:11" customFormat="1" ht="15" customHeight="1">
      <c r="B218" s="273"/>
      <c r="C218" s="205"/>
      <c r="D218" s="205"/>
      <c r="E218" s="205"/>
      <c r="F218" s="226">
        <v>4</v>
      </c>
      <c r="G218" s="262"/>
      <c r="H218" s="327" t="s">
        <v>1279</v>
      </c>
      <c r="I218" s="327"/>
      <c r="J218" s="327"/>
      <c r="K218" s="274"/>
    </row>
    <row r="219" spans="2:11" customFormat="1" ht="12.75" customHeight="1">
      <c r="B219" s="275"/>
      <c r="C219" s="276"/>
      <c r="D219" s="276"/>
      <c r="E219" s="276"/>
      <c r="F219" s="276"/>
      <c r="G219" s="276"/>
      <c r="H219" s="276"/>
      <c r="I219" s="276"/>
      <c r="J219" s="276"/>
      <c r="K219" s="27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1 - Stavební a bourací práce</vt:lpstr>
      <vt:lpstr>2 - Slaboproud</vt:lpstr>
      <vt:lpstr>3 - Silnoproud</vt:lpstr>
      <vt:lpstr>4 - Potrubní pošta</vt:lpstr>
      <vt:lpstr>5 - Monitoring</vt:lpstr>
      <vt:lpstr>9 - VRN</vt:lpstr>
      <vt:lpstr>Seznam figur</vt:lpstr>
      <vt:lpstr>Pokyny pro vyplnění</vt:lpstr>
      <vt:lpstr>'1 - Stavební a bourací práce'!Názvy_tisku</vt:lpstr>
      <vt:lpstr>'2 - Slaboproud'!Názvy_tisku</vt:lpstr>
      <vt:lpstr>'3 - Silnoproud'!Názvy_tisku</vt:lpstr>
      <vt:lpstr>'4 - Potrubní pošta'!Názvy_tisku</vt:lpstr>
      <vt:lpstr>'5 - Monitoring'!Názvy_tisku</vt:lpstr>
      <vt:lpstr>'9 - VRN'!Názvy_tisku</vt:lpstr>
      <vt:lpstr>'Rekapitulace stavby'!Názvy_tisku</vt:lpstr>
      <vt:lpstr>'Seznam figur'!Názvy_tisku</vt:lpstr>
      <vt:lpstr>'1 - Stavební a bourací práce'!Oblast_tisku</vt:lpstr>
      <vt:lpstr>'2 - Slaboproud'!Oblast_tisku</vt:lpstr>
      <vt:lpstr>'3 - Silnoproud'!Oblast_tisku</vt:lpstr>
      <vt:lpstr>'4 - Potrubní pošta'!Oblast_tisku</vt:lpstr>
      <vt:lpstr>'5 - Monitoring'!Oblast_tisku</vt:lpstr>
      <vt:lpstr>'9 - VRN'!Oblast_tisku</vt:lpstr>
      <vt:lpstr>'Pokyny pro vyplnění'!Oblast_tisku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Hrdlička</dc:creator>
  <cp:lastModifiedBy>Hana Weigner Kukletová</cp:lastModifiedBy>
  <dcterms:created xsi:type="dcterms:W3CDTF">2025-12-04T11:02:13Z</dcterms:created>
  <dcterms:modified xsi:type="dcterms:W3CDTF">2025-12-04T11:36:02Z</dcterms:modified>
</cp:coreProperties>
</file>